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70" yWindow="0" windowWidth="12585" windowHeight="12180" tabRatio="317"/>
  </bookViews>
  <sheets>
    <sheet name="1.2" sheetId="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localSheetId="0" hidden="1">[2]XLR_NoRangeSheet!$E$6</definedName>
    <definedName name="XLRPARAMS_DK2" hidden="1">[3]XLR_NoRangeSheet!$E$6</definedName>
    <definedName name="XLRPARAMS_DT2" localSheetId="0" hidden="1">[2]XLR_NoRangeSheet!$G$6</definedName>
    <definedName name="XLRPARAMS_DT2" hidden="1">[3]XLR_NoRangeSheet!$G$6</definedName>
    <definedName name="XLRPARAMS_DT2X1" localSheetId="0" hidden="1">[4]XLR_NoRangeSheet!$H$6</definedName>
    <definedName name="XLRPARAMS_DT2X1" hidden="1">[5]XLR_NoRangeSheet!$H$6</definedName>
    <definedName name="XLRPARAMS_DT2X2" localSheetId="0" hidden="1">[4]XLR_NoRangeSheet!$I$6</definedName>
    <definedName name="XLRPARAMS_DT2X2" hidden="1">[5]XLR_NoRangeSheet!$I$6</definedName>
    <definedName name="XLRPARAMS_DT2X3" localSheetId="0" hidden="1">[2]XLR_NoRangeSheet!$J$6</definedName>
    <definedName name="XLRPARAMS_DT2X3" hidden="1">[3]XLR_NoRangeSheet!$J$6</definedName>
    <definedName name="XLRPARAMS_MYNAME" localSheetId="0" hidden="1">[4]XLR_NoRangeSheet!$C$6</definedName>
    <definedName name="XLRPARAMS_MYNAME" hidden="1">[5]XLR_NoRangeSheet!$C$6</definedName>
    <definedName name="XLRPARAMS_XDATE" localSheetId="0" hidden="1">[2]XLR_NoRangeSheet!$B$6</definedName>
    <definedName name="XLRPARAMS_XDATE" hidden="1">[3]XLR_NoRangeSheet!$B$6</definedName>
    <definedName name="апрапр" hidden="1">[6]XLR_NoRangeSheet!$H$6</definedName>
    <definedName name="АЭС" localSheetId="0">#REF!</definedName>
    <definedName name="АЭС">#REF!</definedName>
    <definedName name="доли1">'[7]эл ст'!$A$368:$IV$368</definedName>
    <definedName name="ё" localSheetId="0">#REF!</definedName>
    <definedName name="ё">#REF!</definedName>
    <definedName name="ж" hidden="1">[8]XLR_NoRangeSheet!$B$6</definedName>
    <definedName name="_xlnm.Print_Titles" localSheetId="0">'1.2'!$6:$8</definedName>
    <definedName name="курс" localSheetId="0">[9]Исходные!$I$8</definedName>
    <definedName name="курс">[10]Исходные!$I$8</definedName>
    <definedName name="лшг">[11]Проект!$B$12</definedName>
    <definedName name="ммм">[11]Опции!$B$8</definedName>
    <definedName name="мммммммммммммммм" localSheetId="0">[11]Проект!#REF!</definedName>
    <definedName name="мммммммммммммммм">[11]Проект!#REF!</definedName>
    <definedName name="ната" hidden="1">[12]XLR_NoRangeSheet!$G$6</definedName>
    <definedName name="нголеноек">[13]Исходные!$I$7</definedName>
    <definedName name="НДС" localSheetId="0">#REF!</definedName>
    <definedName name="НДС">#REF!</definedName>
    <definedName name="НП" localSheetId="0">[14]Исходные!$I$7</definedName>
    <definedName name="НП">[15]Исходные!$I$7</definedName>
    <definedName name="_xlnm.Print_Area" localSheetId="0">'1.2'!$A$1:$AI$150</definedName>
    <definedName name="ПАРК" localSheetId="0">#REF!</definedName>
    <definedName name="ПАРК">#REF!</definedName>
    <definedName name="Пирл">[16]Проект!#REF!</definedName>
    <definedName name="прил">[1]Компания!$AN:$AN</definedName>
    <definedName name="прил31" hidden="1">[8]XLR_NoRangeSheet!$J$6</definedName>
    <definedName name="рнгоьлдд">[11]Проект!$E$445</definedName>
    <definedName name="Собст">'[7]эл ст'!$A$360:$IV$360</definedName>
    <definedName name="Собств">'[7]эл ст'!$A$369:$IV$369</definedName>
    <definedName name="СуммTable_10">[1]Сумм!$A$685:$AP$723</definedName>
    <definedName name="Т">[16]Проект!$D$20</definedName>
    <definedName name="э" hidden="1">[8]XLR_NoRangeSheet!$E$6</definedName>
  </definedNames>
  <calcPr calcId="145621"/>
</workbook>
</file>

<file path=xl/calcChain.xml><?xml version="1.0" encoding="utf-8"?>
<calcChain xmlns="http://schemas.openxmlformats.org/spreadsheetml/2006/main">
  <c r="J48" i="86" l="1"/>
  <c r="O20" i="86"/>
  <c r="T150" i="86" l="1"/>
  <c r="R144" i="86"/>
  <c r="R145" i="86"/>
  <c r="R146" i="86"/>
  <c r="R143" i="86"/>
  <c r="S139" i="86"/>
  <c r="S140" i="86"/>
  <c r="S138" i="86"/>
  <c r="R134" i="86"/>
  <c r="S121" i="86"/>
  <c r="S122" i="86"/>
  <c r="S123" i="86"/>
  <c r="S120" i="86"/>
  <c r="S110" i="86"/>
  <c r="S100" i="86"/>
  <c r="S99" i="86"/>
  <c r="S97" i="86"/>
  <c r="S95" i="86"/>
  <c r="S94" i="86"/>
  <c r="R88" i="86"/>
  <c r="T85" i="86"/>
  <c r="T86" i="86"/>
  <c r="T84" i="86"/>
  <c r="S79" i="86"/>
  <c r="S80" i="86"/>
  <c r="S81" i="86"/>
  <c r="S82" i="86"/>
  <c r="S78" i="86"/>
  <c r="S73" i="86"/>
  <c r="S74" i="86"/>
  <c r="S72" i="86"/>
  <c r="S70" i="86"/>
  <c r="S69" i="86"/>
  <c r="S65" i="86"/>
  <c r="S66" i="86"/>
  <c r="S67" i="86"/>
  <c r="S64" i="86"/>
  <c r="S62" i="86"/>
  <c r="S60" i="86"/>
  <c r="S58" i="86"/>
  <c r="S57" i="86"/>
  <c r="S50" i="86"/>
  <c r="S51" i="86"/>
  <c r="S52" i="86"/>
  <c r="S53" i="86"/>
  <c r="S54" i="86"/>
  <c r="S55" i="86"/>
  <c r="S49" i="86"/>
  <c r="S27" i="86"/>
  <c r="S28" i="86"/>
  <c r="S29" i="86"/>
  <c r="S30" i="86"/>
  <c r="S31" i="86"/>
  <c r="S32" i="86"/>
  <c r="S33" i="86"/>
  <c r="S34" i="86"/>
  <c r="S35" i="86"/>
  <c r="S36" i="86"/>
  <c r="S37" i="86"/>
  <c r="S38" i="86"/>
  <c r="S39" i="86"/>
  <c r="S40" i="86"/>
  <c r="S41" i="86"/>
  <c r="S26" i="86"/>
  <c r="R20" i="86" l="1"/>
  <c r="S20" i="86"/>
  <c r="T20" i="86"/>
  <c r="U20" i="86"/>
  <c r="Q20" i="86"/>
  <c r="R25" i="86"/>
  <c r="R19" i="86" s="1"/>
  <c r="R18" i="86" s="1"/>
  <c r="S25" i="86"/>
  <c r="T25" i="86"/>
  <c r="T19" i="86" s="1"/>
  <c r="T18" i="86" s="1"/>
  <c r="U25" i="86"/>
  <c r="U19" i="86" s="1"/>
  <c r="U18" i="86" s="1"/>
  <c r="R48" i="86"/>
  <c r="S48" i="86"/>
  <c r="T48" i="86"/>
  <c r="U48" i="86"/>
  <c r="Q48" i="86"/>
  <c r="R56" i="86"/>
  <c r="S56" i="86"/>
  <c r="T56" i="86"/>
  <c r="U56" i="86"/>
  <c r="Q56" i="86"/>
  <c r="R59" i="86"/>
  <c r="S59" i="86"/>
  <c r="T59" i="86"/>
  <c r="U59" i="86"/>
  <c r="Q59" i="86"/>
  <c r="R61" i="86"/>
  <c r="S61" i="86"/>
  <c r="T61" i="86"/>
  <c r="U61" i="86"/>
  <c r="Q61" i="86"/>
  <c r="R63" i="86"/>
  <c r="S63" i="86"/>
  <c r="T63" i="86"/>
  <c r="U63" i="86"/>
  <c r="V63" i="86"/>
  <c r="W63" i="86"/>
  <c r="X63" i="86"/>
  <c r="Y63" i="86"/>
  <c r="Q63" i="86"/>
  <c r="R68" i="86"/>
  <c r="S68" i="86"/>
  <c r="T68" i="86"/>
  <c r="U68" i="86"/>
  <c r="Q68" i="86"/>
  <c r="R71" i="86"/>
  <c r="S71" i="86"/>
  <c r="T71" i="86"/>
  <c r="U71" i="86"/>
  <c r="R77" i="86"/>
  <c r="S77" i="86"/>
  <c r="T77" i="86"/>
  <c r="U77" i="86"/>
  <c r="Q77" i="86"/>
  <c r="R83" i="86"/>
  <c r="S83" i="86"/>
  <c r="T83" i="86"/>
  <c r="U83" i="86"/>
  <c r="V83" i="86"/>
  <c r="W83" i="86"/>
  <c r="X83" i="86"/>
  <c r="Y83" i="86"/>
  <c r="R87" i="86"/>
  <c r="S87" i="86"/>
  <c r="T87" i="86"/>
  <c r="U87" i="86"/>
  <c r="Q87" i="86"/>
  <c r="R93" i="86"/>
  <c r="S93" i="86"/>
  <c r="T93" i="86"/>
  <c r="U93" i="86"/>
  <c r="R96" i="86"/>
  <c r="S96" i="86"/>
  <c r="T96" i="86"/>
  <c r="U96" i="86"/>
  <c r="R98" i="86"/>
  <c r="S98" i="86"/>
  <c r="T98" i="86"/>
  <c r="T92" i="86" s="1"/>
  <c r="T91" i="86" s="1"/>
  <c r="U98" i="86"/>
  <c r="R107" i="86"/>
  <c r="R109" i="86"/>
  <c r="S109" i="86"/>
  <c r="S107" i="86" s="1"/>
  <c r="T109" i="86"/>
  <c r="T107" i="86" s="1"/>
  <c r="U109" i="86"/>
  <c r="U107" i="86" s="1"/>
  <c r="V114" i="86"/>
  <c r="W114" i="86"/>
  <c r="X114" i="86"/>
  <c r="Y114" i="86"/>
  <c r="R119" i="86"/>
  <c r="R116" i="86" s="1"/>
  <c r="R115" i="86" s="1"/>
  <c r="S119" i="86"/>
  <c r="S116" i="86" s="1"/>
  <c r="S115" i="86" s="1"/>
  <c r="T119" i="86"/>
  <c r="T116" i="86" s="1"/>
  <c r="T115" i="86" s="1"/>
  <c r="U119" i="86"/>
  <c r="U116" i="86" s="1"/>
  <c r="U115" i="86" s="1"/>
  <c r="R128" i="86"/>
  <c r="R125" i="86" s="1"/>
  <c r="S128" i="86"/>
  <c r="S125" i="86" s="1"/>
  <c r="T128" i="86"/>
  <c r="T125" i="86" s="1"/>
  <c r="U128" i="86"/>
  <c r="U125" i="86" s="1"/>
  <c r="Q128" i="86"/>
  <c r="Q125" i="86" s="1"/>
  <c r="R133" i="86"/>
  <c r="R131" i="86" s="1"/>
  <c r="S133" i="86"/>
  <c r="S131" i="86" s="1"/>
  <c r="T133" i="86"/>
  <c r="T131" i="86" s="1"/>
  <c r="U133" i="86"/>
  <c r="U131" i="86" s="1"/>
  <c r="Q133" i="86"/>
  <c r="Q131" i="86" s="1"/>
  <c r="R137" i="86"/>
  <c r="S137" i="86"/>
  <c r="T137" i="86"/>
  <c r="U137" i="86"/>
  <c r="Q137" i="86"/>
  <c r="R142" i="86"/>
  <c r="S142" i="86"/>
  <c r="T142" i="86"/>
  <c r="U142" i="86"/>
  <c r="R147" i="86"/>
  <c r="S147" i="86"/>
  <c r="U147" i="86"/>
  <c r="R92" i="86" l="1"/>
  <c r="R91" i="86" s="1"/>
  <c r="R90" i="86" s="1"/>
  <c r="Q47" i="86"/>
  <c r="T114" i="86"/>
  <c r="R47" i="86"/>
  <c r="S114" i="86"/>
  <c r="U47" i="86"/>
  <c r="R114" i="86"/>
  <c r="R89" i="86" s="1"/>
  <c r="U114" i="86"/>
  <c r="T90" i="86"/>
  <c r="T89" i="86" s="1"/>
  <c r="S92" i="86"/>
  <c r="S91" i="86" s="1"/>
  <c r="S90" i="86" s="1"/>
  <c r="S89" i="86" s="1"/>
  <c r="U92" i="86"/>
  <c r="U91" i="86" s="1"/>
  <c r="U90" i="86" s="1"/>
  <c r="U89" i="86" s="1"/>
  <c r="T47" i="86"/>
  <c r="S47" i="86"/>
  <c r="U16" i="86"/>
  <c r="U14" i="86" s="1"/>
  <c r="T16" i="86"/>
  <c r="T14" i="86" s="1"/>
  <c r="T12" i="86" s="1"/>
  <c r="R16" i="86"/>
  <c r="R14" i="86" s="1"/>
  <c r="S19" i="86"/>
  <c r="S18" i="86" s="1"/>
  <c r="S16" i="86" s="1"/>
  <c r="S14" i="86" s="1"/>
  <c r="R12" i="86" l="1"/>
  <c r="R10" i="86" s="1"/>
  <c r="S12" i="86"/>
  <c r="S10" i="86" s="1"/>
  <c r="U12" i="86"/>
  <c r="U10" i="86" s="1"/>
  <c r="Q149" i="86" l="1"/>
  <c r="A149" i="86"/>
  <c r="A150" i="86" s="1"/>
  <c r="AI147" i="86"/>
  <c r="AI10" i="86" s="1"/>
  <c r="AH147" i="86"/>
  <c r="AG147" i="86"/>
  <c r="AF147" i="86"/>
  <c r="AE147" i="86"/>
  <c r="AD147" i="86"/>
  <c r="AC147" i="86"/>
  <c r="AB147" i="86"/>
  <c r="AB10" i="86" s="1"/>
  <c r="AA147" i="86"/>
  <c r="Z147" i="86"/>
  <c r="Z10" i="86" s="1"/>
  <c r="Y147" i="86"/>
  <c r="Y10" i="86" s="1"/>
  <c r="X147" i="86"/>
  <c r="X10" i="86" s="1"/>
  <c r="W147" i="86"/>
  <c r="V147" i="86"/>
  <c r="V10" i="86" s="1"/>
  <c r="AI142" i="86"/>
  <c r="AH142" i="86"/>
  <c r="AG142" i="86"/>
  <c r="AF142" i="86"/>
  <c r="AE142" i="86"/>
  <c r="AD142" i="86"/>
  <c r="AC142" i="86"/>
  <c r="AB142" i="86"/>
  <c r="AA142" i="86"/>
  <c r="Z142" i="86"/>
  <c r="Y142" i="86"/>
  <c r="X142" i="86"/>
  <c r="W142" i="86"/>
  <c r="V142" i="86"/>
  <c r="Q141" i="86"/>
  <c r="A139" i="86"/>
  <c r="A140" i="86" s="1"/>
  <c r="A143" i="86" s="1"/>
  <c r="AI137" i="86"/>
  <c r="AH137" i="86"/>
  <c r="AG137" i="86"/>
  <c r="AF137" i="86"/>
  <c r="AE137" i="86"/>
  <c r="AD137" i="86"/>
  <c r="AC137" i="86"/>
  <c r="AB137" i="86"/>
  <c r="AB89" i="86" s="1"/>
  <c r="AA137" i="86"/>
  <c r="Z137" i="86"/>
  <c r="Y137" i="86"/>
  <c r="X137" i="86"/>
  <c r="X89" i="86" s="1"/>
  <c r="W137" i="86"/>
  <c r="V137" i="86"/>
  <c r="V89" i="86" s="1"/>
  <c r="AI131" i="86"/>
  <c r="AH131" i="86"/>
  <c r="AC131" i="86"/>
  <c r="O131" i="86"/>
  <c r="J131" i="86"/>
  <c r="A121" i="86"/>
  <c r="Q119" i="86"/>
  <c r="Q116" i="86" s="1"/>
  <c r="Q115" i="86" s="1"/>
  <c r="Q114" i="86" s="1"/>
  <c r="AH119" i="86"/>
  <c r="AC119" i="86"/>
  <c r="AC116" i="86" s="1"/>
  <c r="AC115" i="86" s="1"/>
  <c r="AC114" i="86" s="1"/>
  <c r="O119" i="86"/>
  <c r="O116" i="86" s="1"/>
  <c r="O115" i="86" s="1"/>
  <c r="O114" i="86" s="1"/>
  <c r="J119" i="86"/>
  <c r="AH116" i="86"/>
  <c r="AH115" i="86" s="1"/>
  <c r="AH114" i="86" s="1"/>
  <c r="J116" i="86"/>
  <c r="J115" i="86" s="1"/>
  <c r="J114" i="86" s="1"/>
  <c r="H116" i="86"/>
  <c r="H114" i="86"/>
  <c r="AA112" i="86"/>
  <c r="Z112" i="86"/>
  <c r="Z89" i="86" s="1"/>
  <c r="Q109" i="86"/>
  <c r="Q107" i="86" s="1"/>
  <c r="AH109" i="86"/>
  <c r="AC109" i="86"/>
  <c r="AC107" i="86" s="1"/>
  <c r="O109" i="86"/>
  <c r="O107" i="86" s="1"/>
  <c r="J109" i="86"/>
  <c r="AH107" i="86"/>
  <c r="J107" i="86"/>
  <c r="Q101" i="86"/>
  <c r="A100" i="86"/>
  <c r="AH98" i="86"/>
  <c r="AC98" i="86"/>
  <c r="Q96" i="86"/>
  <c r="AH96" i="86"/>
  <c r="AC96" i="86"/>
  <c r="A95" i="86"/>
  <c r="Q93" i="86"/>
  <c r="AH93" i="86"/>
  <c r="AC93" i="86"/>
  <c r="P92" i="86"/>
  <c r="O92" i="86"/>
  <c r="O91" i="86" s="1"/>
  <c r="J92" i="86"/>
  <c r="P91" i="86"/>
  <c r="J91" i="86"/>
  <c r="P90" i="86"/>
  <c r="AI89" i="86"/>
  <c r="AF89" i="86"/>
  <c r="AD89" i="86"/>
  <c r="Y89" i="86"/>
  <c r="AI83" i="86"/>
  <c r="AH83" i="86"/>
  <c r="AG83" i="86"/>
  <c r="AF83" i="86"/>
  <c r="AE83" i="86"/>
  <c r="AD83" i="86"/>
  <c r="AC83" i="86"/>
  <c r="AB83" i="86"/>
  <c r="AA83" i="86"/>
  <c r="Z83" i="86"/>
  <c r="A79" i="86"/>
  <c r="A80" i="86" s="1"/>
  <c r="A81" i="86" s="1"/>
  <c r="A85" i="86" s="1"/>
  <c r="A86" i="86" s="1"/>
  <c r="A73" i="86"/>
  <c r="A74" i="86" s="1"/>
  <c r="AI71" i="86"/>
  <c r="AH71" i="86"/>
  <c r="AG71" i="86"/>
  <c r="AF71" i="86"/>
  <c r="AE71" i="86"/>
  <c r="AD71" i="86"/>
  <c r="AC71" i="86"/>
  <c r="AB71" i="86"/>
  <c r="AA71" i="86"/>
  <c r="Z71" i="86"/>
  <c r="Y71" i="86"/>
  <c r="X71" i="86"/>
  <c r="W71" i="86"/>
  <c r="V71" i="86"/>
  <c r="A66" i="86"/>
  <c r="A67" i="86" s="1"/>
  <c r="AI63" i="86"/>
  <c r="AH63" i="86"/>
  <c r="AG63" i="86"/>
  <c r="AF63" i="86"/>
  <c r="AE63" i="86"/>
  <c r="AD63" i="86"/>
  <c r="AC63" i="86"/>
  <c r="AB63" i="86"/>
  <c r="AA63" i="86"/>
  <c r="Z63" i="86"/>
  <c r="L63" i="86"/>
  <c r="AI56" i="86"/>
  <c r="AH56" i="86"/>
  <c r="AG56" i="86"/>
  <c r="AF56" i="86"/>
  <c r="AE56" i="86"/>
  <c r="AD56" i="86"/>
  <c r="AC56" i="86"/>
  <c r="AB56" i="86"/>
  <c r="AA56" i="86"/>
  <c r="Z56" i="86"/>
  <c r="Y56" i="86"/>
  <c r="X56" i="86"/>
  <c r="W56" i="86"/>
  <c r="V56" i="86"/>
  <c r="O56" i="86"/>
  <c r="J56" i="86"/>
  <c r="A50" i="86"/>
  <c r="A53" i="86" s="1"/>
  <c r="AI48" i="86"/>
  <c r="AH48" i="86"/>
  <c r="AG48" i="86"/>
  <c r="AF48" i="86"/>
  <c r="AE48" i="86"/>
  <c r="AD48" i="86"/>
  <c r="AC48" i="86"/>
  <c r="AB48" i="86"/>
  <c r="AA48" i="86"/>
  <c r="Z48" i="86"/>
  <c r="Y48" i="86"/>
  <c r="Y47" i="86" s="1"/>
  <c r="X48" i="86"/>
  <c r="X47" i="86" s="1"/>
  <c r="W48" i="86"/>
  <c r="W47" i="86" s="1"/>
  <c r="V48" i="86"/>
  <c r="V47" i="86" s="1"/>
  <c r="O48" i="86"/>
  <c r="O47" i="86" s="1"/>
  <c r="J47" i="86"/>
  <c r="AH47" i="86"/>
  <c r="A27" i="86"/>
  <c r="A28" i="86" s="1"/>
  <c r="A29" i="86" s="1"/>
  <c r="A30" i="86" s="1"/>
  <c r="A31" i="86" s="1"/>
  <c r="A32" i="86" s="1"/>
  <c r="A33" i="86" s="1"/>
  <c r="A34" i="86" s="1"/>
  <c r="A35" i="86" s="1"/>
  <c r="A36" i="86" s="1"/>
  <c r="A38" i="86" s="1"/>
  <c r="A39" i="86" s="1"/>
  <c r="AH25" i="86"/>
  <c r="AH19" i="86" s="1"/>
  <c r="AH18" i="86" s="1"/>
  <c r="AH16" i="86" s="1"/>
  <c r="AH14" i="86" s="1"/>
  <c r="AC25" i="86"/>
  <c r="O25" i="86"/>
  <c r="J25" i="86"/>
  <c r="J19" i="86" s="1"/>
  <c r="J18" i="86" s="1"/>
  <c r="A22" i="86"/>
  <c r="AC19" i="86"/>
  <c r="AC18" i="86" s="1"/>
  <c r="AH17" i="86"/>
  <c r="AC17" i="86"/>
  <c r="U17" i="86"/>
  <c r="T17" i="86" s="1"/>
  <c r="S17" i="86" s="1"/>
  <c r="R17" i="86" s="1"/>
  <c r="Q17" i="86" s="1"/>
  <c r="O17" i="86" s="1"/>
  <c r="J17" i="86"/>
  <c r="AH15" i="86"/>
  <c r="AC15" i="86"/>
  <c r="U15" i="86"/>
  <c r="T15" i="86"/>
  <c r="S15" i="86" s="1"/>
  <c r="R15" i="86" s="1"/>
  <c r="Q15" i="86" s="1"/>
  <c r="O15" i="86" s="1"/>
  <c r="J15" i="86"/>
  <c r="AH13" i="86"/>
  <c r="AC13" i="86"/>
  <c r="U13" i="86"/>
  <c r="T13" i="86" s="1"/>
  <c r="S13" i="86" s="1"/>
  <c r="R13" i="86" s="1"/>
  <c r="Q13" i="86" s="1"/>
  <c r="O13" i="86" s="1"/>
  <c r="J13" i="86"/>
  <c r="I13" i="86"/>
  <c r="AH11" i="86"/>
  <c r="AC11" i="86"/>
  <c r="U11" i="86"/>
  <c r="T11" i="86" s="1"/>
  <c r="S11" i="86" s="1"/>
  <c r="R11" i="86" s="1"/>
  <c r="Q11" i="86" s="1"/>
  <c r="O11" i="86" s="1"/>
  <c r="J11" i="86"/>
  <c r="AG10" i="86"/>
  <c r="AF10" i="86"/>
  <c r="AE10" i="86"/>
  <c r="AD10" i="86"/>
  <c r="AA10" i="86"/>
  <c r="W10" i="86"/>
  <c r="O19" i="86" l="1"/>
  <c r="O18" i="86" s="1"/>
  <c r="O16" i="86" s="1"/>
  <c r="O14" i="86" s="1"/>
  <c r="W89" i="86"/>
  <c r="AE89" i="86"/>
  <c r="AA89" i="86"/>
  <c r="AG89" i="86"/>
  <c r="Q83" i="86"/>
  <c r="J90" i="86"/>
  <c r="AC92" i="86"/>
  <c r="AC91" i="86" s="1"/>
  <c r="AC90" i="86" s="1"/>
  <c r="AC89" i="86" s="1"/>
  <c r="Q142" i="86"/>
  <c r="AC47" i="86"/>
  <c r="AH92" i="86"/>
  <c r="AH91" i="86" s="1"/>
  <c r="AH90" i="86" s="1"/>
  <c r="AH89" i="86" s="1"/>
  <c r="AH12" i="86" s="1"/>
  <c r="AH10" i="86" s="1"/>
  <c r="J89" i="86"/>
  <c r="AC16" i="86"/>
  <c r="AC14" i="86" s="1"/>
  <c r="AC12" i="86" s="1"/>
  <c r="AC10" i="86" s="1"/>
  <c r="Q98" i="86"/>
  <c r="J16" i="86"/>
  <c r="J14" i="86" s="1"/>
  <c r="Q71" i="86"/>
  <c r="O90" i="86"/>
  <c r="O89" i="86" s="1"/>
  <c r="Q25" i="86"/>
  <c r="Q19" i="86" s="1"/>
  <c r="Q18" i="86" s="1"/>
  <c r="Q16" i="86" s="1"/>
  <c r="Q14" i="86" s="1"/>
  <c r="O12" i="86" l="1"/>
  <c r="O10" i="86" s="1"/>
  <c r="Q92" i="86"/>
  <c r="Q91" i="86" s="1"/>
  <c r="Q90" i="86" s="1"/>
  <c r="Q89" i="86" s="1"/>
  <c r="J12" i="86"/>
  <c r="J10" i="86" s="1"/>
  <c r="Q12" i="86" l="1"/>
  <c r="T147" i="86" l="1"/>
  <c r="T10" i="86" s="1"/>
  <c r="Q148" i="86"/>
  <c r="Q147" i="86" s="1"/>
  <c r="Q10" i="86" s="1"/>
</calcChain>
</file>

<file path=xl/sharedStrings.xml><?xml version="1.0" encoding="utf-8"?>
<sst xmlns="http://schemas.openxmlformats.org/spreadsheetml/2006/main" count="280" uniqueCount="221">
  <si>
    <t>к приказу Минэнерго России</t>
  </si>
  <si>
    <t>Инвестиции в основной капитал, в т.ч.</t>
  </si>
  <si>
    <t>1.1.</t>
  </si>
  <si>
    <t xml:space="preserve">Инвестиции на производственное развитие, из них: </t>
  </si>
  <si>
    <t>Основные объекты всего, в т.ч.</t>
  </si>
  <si>
    <t xml:space="preserve">            Электрические линии, в т.ч.</t>
  </si>
  <si>
    <t xml:space="preserve">              воздушные линии, в т.ч.</t>
  </si>
  <si>
    <t xml:space="preserve">                   ВЛЭП 110-220 кВ (ВН)</t>
  </si>
  <si>
    <t xml:space="preserve">                   ВЛЭП 35 кВ (СН1)</t>
  </si>
  <si>
    <t xml:space="preserve">                   ВЛЭП 1-20 кВ (СН2)</t>
  </si>
  <si>
    <t xml:space="preserve">                   ВЛЭП 0,4 кВ (НН)</t>
  </si>
  <si>
    <t xml:space="preserve">            Подстанции, в т. ч.</t>
  </si>
  <si>
    <t>Энергосбережение и повышение энергетической эффективности, в т.ч.</t>
  </si>
  <si>
    <t>Инновации и НИОКР, в.т.ч.:</t>
  </si>
  <si>
    <t>Создание систем телемеханики  и связи, в т.ч.</t>
  </si>
  <si>
    <t>Установка устройств регулирования напряжения и компенсации реактивной мощности, в т.ч.</t>
  </si>
  <si>
    <t>Технологическое присоединение потребителей, в т.ч.:</t>
  </si>
  <si>
    <t>Прочие объекты электроэнергетики, в.т.ч.:</t>
  </si>
  <si>
    <t>Оборудование, не входящее в сметы строек, в.т.ч.:</t>
  </si>
  <si>
    <t>ПИР для строительства будущих лет, в.т.ч.:</t>
  </si>
  <si>
    <t xml:space="preserve">                   КЛЭП 110 кВ (ВН)</t>
  </si>
  <si>
    <t xml:space="preserve">                   КЛЭП 20-35 кВ (СН1)</t>
  </si>
  <si>
    <t xml:space="preserve">                   КЛЭП 3-10 кВ (СН2)</t>
  </si>
  <si>
    <t xml:space="preserve">                   КЛЭП до 1 кВ (НН)</t>
  </si>
  <si>
    <t>1.1.2.2</t>
  </si>
  <si>
    <t>1.1.2.3</t>
  </si>
  <si>
    <t>1.2.</t>
  </si>
  <si>
    <t>Приобретение объектов основных средств</t>
  </si>
  <si>
    <t>Техническое перевооружение и реконструкция</t>
  </si>
  <si>
    <t>Электрические линии, в т.ч.</t>
  </si>
  <si>
    <t>ВЛЭП 1-20 кВ (СН2)</t>
  </si>
  <si>
    <t>Подстанции, в т.ч.</t>
  </si>
  <si>
    <t>Инновации и НИОКР</t>
  </si>
  <si>
    <t>Оснащение ПС  устройствами телемеханики и ДП оперативно-информационными комплексами (ОИК) (ЦП 3.1)</t>
  </si>
  <si>
    <t>Оборудование ИТ</t>
  </si>
  <si>
    <t xml:space="preserve">Автотранспортная техника </t>
  </si>
  <si>
    <t>ВЛЭП 35 кВ (СН1)</t>
  </si>
  <si>
    <t xml:space="preserve"> ВЛЭП 110-220 кВ (ВН)</t>
  </si>
  <si>
    <t>Реконструкция ВЛ 10/0,4 кВ с. Екатеринославка (замена деревянных опор на ж/б, голого провода на СИП).</t>
  </si>
  <si>
    <t>Реконструкция ВЛ 0,4 кВ г.Райчихинск (замена деревянных опор на ж/б, голого провода на СИП).</t>
  </si>
  <si>
    <t>Реконструкция ВЛ 10-0,4 кВ.  Магдагачинского района (замена опор, провода, с заменой ТП 10/0,4 кВ).</t>
  </si>
  <si>
    <t>Реконструкция ВЛ 10-0,4 кВ.  Сковородинского района (замена опор, провода, с заменой ТП 10/0,4 кВ).</t>
  </si>
  <si>
    <t>Реконструкция распредсетей 0,4-10 кВ  г.Зеи (замена опор, провода, с заменой ТП 10/0,4 кВ).</t>
  </si>
  <si>
    <t>Реконструкция сетей 10/0,4 кВ</t>
  </si>
  <si>
    <t>кабельные линии, в т.ч.</t>
  </si>
  <si>
    <t>КЛЭП 110 кВ (ВН)</t>
  </si>
  <si>
    <t>КЛЭП 20-35 кВ (СН1)</t>
  </si>
  <si>
    <t>КЛЭП 3-10 кВ (СН2)</t>
  </si>
  <si>
    <t>КЛЭП до 1 кВ (НН)</t>
  </si>
  <si>
    <t xml:space="preserve">                Уровень входящего напряжения ВН</t>
  </si>
  <si>
    <t>Реконструкция   ПС 110 кВ Центральная (РУ-10 кВ,  замена силовых трансформаторов, устройств РЗА ОПУ) .</t>
  </si>
  <si>
    <t>Реконструкция ПС 110 кВ Серышево - 110 (замена масляных выключателей на элегазовые (ВЭБ-110 - 2 шт.). Замена панелей релейной защиты, автоматики и управления).</t>
  </si>
  <si>
    <t>Оснащение дуговыми защитами (ЦП 2.1)</t>
  </si>
  <si>
    <t xml:space="preserve">                Уровень входящего напряжения СН1</t>
  </si>
  <si>
    <t>АИИС КУЭ розничного рынка (с ПИР).</t>
  </si>
  <si>
    <t>Оснащение быстродействующими защитами  транзитов 110 кВ (ЦП 2.3)</t>
  </si>
  <si>
    <t>Внедрение новейшей аппаратуры для проверки и обслуживания цифровых защит</t>
  </si>
  <si>
    <t>Создание систем противоаварийной и режимной автоматики</t>
  </si>
  <si>
    <t>Организация каналов связи для передачи команд диспетчерского и технологического управления (ДТУ) (ЦП 3.2)</t>
  </si>
  <si>
    <t xml:space="preserve"> Оснащение ПС и ДП источниками бесперебойного питания телемеханики и связи  (ЦП 3.3)</t>
  </si>
  <si>
    <t>Оборудование, не требующее монтажа</t>
  </si>
  <si>
    <t>ПИР для реконструкции будущих лет, в.т.ч.:</t>
  </si>
  <si>
    <t>Новое строительство</t>
  </si>
  <si>
    <t xml:space="preserve">                Уровень входящего напряжения СН2</t>
  </si>
  <si>
    <t xml:space="preserve">Монтаж систем безопасности на объектах энергосистемы </t>
  </si>
  <si>
    <t>Установка оборудования на ПС 110 кВ</t>
  </si>
  <si>
    <t>ВЛ 10 кВ в с.Екатеринославка с ПИР (строительство), (ООО "Амур Агро Холдинг")</t>
  </si>
  <si>
    <t>Административное здание ИРЭС (строительство)</t>
  </si>
  <si>
    <t>Разработка промежуточных опор из композитнх материалов для ВЛЭП на класс напряжения о,4 кВ и 6 -10 кВ.</t>
  </si>
  <si>
    <t>Монтаж систем пожарно-охранной сигнализации (с разработкой ПСД) СП "ВЭС"</t>
  </si>
  <si>
    <t>Установка АвтоГРАФов на автотранспортную технику</t>
  </si>
  <si>
    <t xml:space="preserve">Закрытая стоянка РПБ Шимановский РЭС с ПИР(строительство) </t>
  </si>
  <si>
    <t xml:space="preserve">Выкуп электросетевого хозяйства п. Талакан </t>
  </si>
  <si>
    <t xml:space="preserve">Установка реклоузеров на ВЛ 10 кВ </t>
  </si>
  <si>
    <t>Реконструкция ПС 35 кВ Мебельная (замена КРУ 6 кВ)</t>
  </si>
  <si>
    <t>-</t>
  </si>
  <si>
    <t>ПИР Отпайка ВЛ 10 кВ ф. №1 ПС  Ядрино (перенос центров питания, протяженность отпайки 1 км), (строительство)</t>
  </si>
  <si>
    <t>Выкуп ЭСК 10/0,4 кВ г.Белогорск</t>
  </si>
  <si>
    <t>№</t>
  </si>
  <si>
    <t>Наименование объекта*</t>
  </si>
  <si>
    <t>Технические  характеристики реконструируемых объектов</t>
  </si>
  <si>
    <t>Плановый объем финансирования, млн. руб.**</t>
  </si>
  <si>
    <t>Технические характеристики строящихся объектов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</si>
  <si>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</si>
  <si>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</si>
  <si>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</si>
  <si>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</si>
  <si>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</si>
  <si>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</si>
  <si>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</si>
  <si>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</si>
  <si>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</si>
  <si>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</si>
  <si>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</si>
  <si>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</si>
  <si>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</si>
  <si>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</si>
  <si>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</si>
  <si>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</si>
  <si>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</si>
  <si>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</si>
  <si>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</si>
  <si>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</si>
  <si>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</si>
  <si>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</si>
  <si>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1.</t>
  </si>
  <si>
    <t>1.1.1</t>
  </si>
  <si>
    <t>1.1.1.1</t>
  </si>
  <si>
    <t>1</t>
  </si>
  <si>
    <t>Реконструкция ВЛ-110 кВ Михайловка-Поярково</t>
  </si>
  <si>
    <t>Стойка СВ 10.5, Стойка СВ 9,5</t>
  </si>
  <si>
    <t>АС-120, АС-95</t>
  </si>
  <si>
    <t xml:space="preserve">Реконструкция ВЛ-110 кВ Михайловка-Тамбовка  </t>
  </si>
  <si>
    <t>АС-120, АС-185</t>
  </si>
  <si>
    <t>Реконструкция ВЛ-10/0,4 кВ с. Тамбовка</t>
  </si>
  <si>
    <t xml:space="preserve">КТПН 2*630 кВА - 7 шт.           КТПН 2*400 - 4 шт.        КТПН-2*250 кВА - 2 шт.                  КТПН-630 кВА - 5 шт                       КТПН-400 кВА - 3 шт                        КТПН-250 кВА - 5 шт                            КТПН-160 кВА - 3 шт            КТПН-100 кВА - 9 шт                               </t>
  </si>
  <si>
    <t>Провод СИП2 3х50+1х54.6,            Провод СИП4 4*16,                         Провод АС-70/11</t>
  </si>
  <si>
    <t>Реконструкция ВЛ-10/0,4 кВ с. Константиновка</t>
  </si>
  <si>
    <t xml:space="preserve">КТПН 2*630 кВА - 4 шт.           КТПН 2*400 - 7 шт.         КТПН-630 кВА - 2 шт                       КТПН-400 кВА - 4 шт                        КТПН-250 кВА - 10 шт                            КТПН-160 кВА - 5 шт            КТПН-100 кВА - 2 шт                               </t>
  </si>
  <si>
    <t>Реконструкция ВЛ-10-0,4 кВ г. Белогорск  (замена деревянных опор на ж/б, голого провода на СИП).</t>
  </si>
  <si>
    <t xml:space="preserve">КТПН 2*630 кВА - 7 шт.           КТПН 2*400 - 9 шт.         КТПН-630 кВА - 23 шт                       КТПН-400 кВА - 29 шт                        КТПН-250 кВА - 21 шт                            КТПН-160 кВА - 11 шт            КТПН-100 кВА - 6 шт                               </t>
  </si>
  <si>
    <t>Провод СИП2 3х50+1х54.6,               Провод СИП4 4*16,                             Провод СИП3 1*70</t>
  </si>
  <si>
    <t xml:space="preserve">КТПН-2*630 кВА - 8 шт                       КТПН-2*400 кВА - 4 шт                        КТПН-2*250 кВА - 3 шт                                                          КТПН-630 кВА - 5 шт                                  КТПН-400 кВА - 3 шт                                          КТПН-250 кВА- 7 шт      КТПН-160 кВА - 7 шт            КТПН-100 кВА - 9 шт                                               </t>
  </si>
  <si>
    <t xml:space="preserve">КТПН-2*630 кВА - 3 шт                       КТПН-2*400 кВА - 4 шт                        КТПН-2*250 кВА - 6 шт    КТПН-630 кВА - 4 шт                       КТПН-400 кВА - 7 шт                        КТПН-250 кВА - 8 шт                            КТПН-160 кВА - 5 шт            КТПН-100 кВА - 5 шт                               </t>
  </si>
  <si>
    <t xml:space="preserve">КТПН-2*630 кВА - 17 шт                       КТПН-2*400 кВА - 12 шт                        КТПН-2*250 кВА - 11 шт                              КТПН-630 кВА - 9 шт                       КТПН-400 кВА - 12 шт                        КТПН-250 кВА - 21 шт     КТПН-160 кВА - 21 шт            КТПН-100 кВА - 11 шт                              </t>
  </si>
  <si>
    <t>Реконструкция ВЛ 10/0,4 кВ кВ п.Новобурейский (замена деревянных опор на ж/б, голого провода на СИП).</t>
  </si>
  <si>
    <t xml:space="preserve">КТПН-2*630 кВА - 2 шт                       КТПН-2*400 кВА - 1 шт                        КТПН-2*250 кВА - 2 шт      КТПН-630 кВА - 3 шт                       КТПН-400 кВА - 2 шт                        КТПН-250 кВА - 1 шт                            КТПН-160 кВА - 4 шт            КТПН-100 кВА - 5 шт                                                                         </t>
  </si>
  <si>
    <t>Провод СИП2 3х50+1х54.6,               Провод СИП4 4*16,                             Провод СИП3 1*70, АС-35</t>
  </si>
  <si>
    <t xml:space="preserve">КТПН-2*630 кВА - 4 шт                       КТПН-2*400 кВА - 3 шт                        КТПН-2*250 кВА - 3 шт     КТПН-630 кВА - 2 шт                       КТПН-400 кВА - 3 шт                        КТПН-250 кВА - 2 шт                            КТПН-160 кВА - 5 шт            КТПН-100 кВА - 5 шт                                                                        </t>
  </si>
  <si>
    <t>Провод СИП2 3х50+1х54.6,               Провод СИП4 4*16,                             Провод СИП3 1*70, АС-50</t>
  </si>
  <si>
    <t xml:space="preserve">КТПН-2*630 кВА - 16 шт                       КТПН-2*400 кВА - 15 шт                        КТПН-2*250 кВА - 10 шт    КТПН-630 кВА - 7 шт                       КТПН-400 кВА - 8 шт                        КТПН-250 кВА - 10 шт                            КТПН-160 кВА - 11 шт            КТПН-100 кВА - 17 шт                               </t>
  </si>
  <si>
    <t>Провод СИП2 3х70+1х70+1х25; СИП4 2х16, 4х25; АС-50, 70</t>
  </si>
  <si>
    <t>Реконструкция сетей 10/0,4 кВ Архаринского района с ПИР</t>
  </si>
  <si>
    <t>КТПН-250 кВА - 1 шт</t>
  </si>
  <si>
    <t>Провод СИП2 3х50+1х54.6,               Провод СИП4 4*16,   АС-35, АС-25.</t>
  </si>
  <si>
    <t>Реконструкция  распределительных сетей 10/0,4 кВ г. Свободный</t>
  </si>
  <si>
    <t xml:space="preserve">КТПН-2*630 кВА - 13 шт                       КТПН-2*400 кВА - 25 шт                        КТПН-2*250 кВА - 22 шт   КТПН-630 кВА - 32 шт                       КТПН-400 кВА - 35 шт                        КТПН-250 кВА - 23 шт                           КТПН-160 кВА - 35 шт            КТПН-100 кВА - 24 шт                               </t>
  </si>
  <si>
    <t>СИП31х70; СИП2 3х50+1х54,6+1х16; СИП4 2х16; СИП2 3х70+1х70+1х16; СИП2 3х95+1х95+1х16; ААШВУ-10-3х120</t>
  </si>
  <si>
    <t xml:space="preserve">Реконструкция  распределительных сетей 10/0,4 кВ г. Шимановск </t>
  </si>
  <si>
    <t xml:space="preserve">КТПН-2*630 кВА - 8 шт                       КТПН-2*400 кВА - 8 шт                        КТПН-250 кВА - 14 шт                            КТПН-160 кВА - 8 шт            КТПН-100 кВА - 12 шт                               КТПН-630 кВА - 8 шт                                  КТПН-400 кВА - 6 шт                                                                                                                          </t>
  </si>
  <si>
    <t>АС-35, АС-50</t>
  </si>
  <si>
    <t>Реконструкция сетей 10/0,4 кВ (сертификация, реконструкция перегруженных фидеров 10-0,4 кВ)</t>
  </si>
  <si>
    <t>Провод СИП2 3х50+1х54.6,            Провод СИП4 4*16,                         Провод CИП 3 1х70</t>
  </si>
  <si>
    <t>Провод СИП2 3х50+1х54.6,               Провод СИП4 4*16,                             Провод СИП3 1*70,     АС-50</t>
  </si>
  <si>
    <t>Уровень входящего напряжения ВН</t>
  </si>
  <si>
    <t>ТДТН  25000/110/35/10 2 шт.</t>
  </si>
  <si>
    <t xml:space="preserve">Реконструкция ПС 110 кВ Среднебелая </t>
  </si>
  <si>
    <t>ТДТН  16000/110/35/10 2 шт.</t>
  </si>
  <si>
    <t>ТМН 16000/110/35/10 -2 шт</t>
  </si>
  <si>
    <t>ТМ-6300/35/6-1 шт.
ТМН-6300/35/6-1 шт.</t>
  </si>
  <si>
    <t>Реконструкция РП 10 кВ №2 г. Свободный</t>
  </si>
  <si>
    <t>1.1.1.2</t>
  </si>
  <si>
    <t>1.1.1.3</t>
  </si>
  <si>
    <t>ПТК ЦУС "АЭС"</t>
  </si>
  <si>
    <t>1.1.1.4</t>
  </si>
  <si>
    <t>Модернизация устройств РЗА на телемеханизированных объектах</t>
  </si>
  <si>
    <t>1.1.1.5</t>
  </si>
  <si>
    <t>1.1.1.6</t>
  </si>
  <si>
    <t>1.1.1.7</t>
  </si>
  <si>
    <t>1.1.1.8</t>
  </si>
  <si>
    <t>1.1.1.9</t>
  </si>
  <si>
    <t>1.1.1.10</t>
  </si>
  <si>
    <t>ПИР реконструкции ПС 110 кВ Игнатьево и ПС 35 кВ Водозабор</t>
  </si>
  <si>
    <t>1.1.2</t>
  </si>
  <si>
    <t>1.1.2.1</t>
  </si>
  <si>
    <t xml:space="preserve">У110-2; У110-2+14; У110-2+9;  У110-2+5; У35-1; У35-1Т; </t>
  </si>
  <si>
    <t>АС 150</t>
  </si>
  <si>
    <t>У110-1; УС110 - 3; П110-5</t>
  </si>
  <si>
    <t>АС 185</t>
  </si>
  <si>
    <t>ПС35; У110-4; У35; УС110-3</t>
  </si>
  <si>
    <t>АС 120</t>
  </si>
  <si>
    <t>Стойка СВ 10.5, Стойка СК - 22.1-1.1; Стойка СК - 22.2-1.1</t>
  </si>
  <si>
    <t>СИП3 1*95</t>
  </si>
  <si>
    <t>ВЛ - 6 к ф.№7 ПС 35 кВ Прогресс (строительство)</t>
  </si>
  <si>
    <t>Стойка СВ 10.5</t>
  </si>
  <si>
    <t>АС 50</t>
  </si>
  <si>
    <t>ПС-35/10 кВ Шахтаум (с отпайкой от ВЛ-35 кВ Тында - Аэропорт),(строительство).</t>
  </si>
  <si>
    <t>ТМН-6300/35 - 2 шт.</t>
  </si>
  <si>
    <t>1.1.2.4</t>
  </si>
  <si>
    <t>КТПН-630 кВА - 3 шт                       КТПН-400 кВА -4 шт                        КТПН-250 кВА - 8 шт                            КТПН-160 кВА - 5 шт            КТПН-100 кВА - 6 шт                                                              ТМГ-400 - 3 шт                                          ТМГ-250 - 4 шт                                               ТМГ-160 - 5 шт                                           ТМГ-100 - 2 шт</t>
  </si>
  <si>
    <t>Провод СИП2 3х50+1х54.6+1х25, 3х70+1х70+1х25; СИП4 2х16, 4х25; АС-50, 70</t>
  </si>
  <si>
    <t xml:space="preserve">                        КТПН-400 кВА -2 шт КТПН-250 кВА -2 шт КТПН-160 кВА -1 шт                                            КТПН-100 кВА -2 шт                                                                      ТМГ-100 - 2 шт</t>
  </si>
  <si>
    <t xml:space="preserve">Стойка СВ 10.5, </t>
  </si>
  <si>
    <t>Провод СИП3 1х50, 3х70+1х70; СИП2А 3х70+1х70.</t>
  </si>
  <si>
    <t>ВЛЭП 0,4 кВ (НН)</t>
  </si>
  <si>
    <t xml:space="preserve"> КЛЭП до 1 кВ (НН)</t>
  </si>
  <si>
    <t xml:space="preserve">   Уровень входящего напряжения 110 кВ (ВН)</t>
  </si>
  <si>
    <t>Уовень входящего напряжения 35 кВ (СН1)</t>
  </si>
  <si>
    <t xml:space="preserve">   Уровень входящего напряжения 10 кВ (СН2)</t>
  </si>
  <si>
    <t>1.1.2.5</t>
  </si>
  <si>
    <t>1.1.2.6</t>
  </si>
  <si>
    <t>1.1.2.7</t>
  </si>
  <si>
    <t>Выкуп у прочих сторонних собстенников</t>
  </si>
  <si>
    <t>от "24" марта 2010 г. № 114</t>
  </si>
  <si>
    <t>Двухцепная ВЛ-110 кВ Среднебелая-Березовка (строительство)</t>
  </si>
  <si>
    <t>ВЛ 110 кВ ПС Журавли- Тамбовка (строительство)</t>
  </si>
  <si>
    <t>ВЛ-35 кВ Игнатьево-Водозабор(строительство)</t>
  </si>
  <si>
    <t>ВЛ-10 кВ Силикатная - Мухинка (строительство)</t>
  </si>
  <si>
    <t>Замена измерительных трансформаторов тока и напряжения (ЦП 2.4)</t>
  </si>
  <si>
    <t xml:space="preserve"> Станция биологической очистки сточных вод с ПИР (строительство)</t>
  </si>
  <si>
    <t xml:space="preserve">Реконструкция ВЛ 110 кВ Тамбовка-Узловая </t>
  </si>
  <si>
    <t>Реконструкция ПС 110 кВ Сетевая (ОРУ-110 кВ)</t>
  </si>
  <si>
    <t xml:space="preserve">Реконструкция ПС-110 кВ Новая (монтаж ОПУ, замена АКБ). </t>
  </si>
  <si>
    <t xml:space="preserve">Создание систем РЗА, ПА и связи для обеспечения выдачи мощности по объекту: "Строительство 2-ой очереди Благовещенской ТЭЦ" </t>
  </si>
  <si>
    <t>Установка тахографов на автотранспортные средства</t>
  </si>
  <si>
    <t>Мероприятия по подключению новых потребителей мощностью до 15 кВт (расстояние до границ участка заявителя не более 300 метров в городах и поселках городского типа и не более 500 метров в сельской местности)</t>
  </si>
  <si>
    <t>Мероприятия по подключению новых потребителей мощностью от  16 кВт до 150 кВт (в т.ч. до 15 кВт с расстоянием превышающим 300-500 метров)</t>
  </si>
  <si>
    <t>Строительство ВЛ 10/0.4 кВ с ТП г.Благовещенск (Таможня)</t>
  </si>
  <si>
    <t>КЛ-10 кВ в г.Белогорске с ПИР (строительство), (ИП Тупало Л.Д.)</t>
  </si>
  <si>
    <t>ПС 35 кВ Заводская, ВЛ 35 кВ  Северная-Заводская, ВЛ 35 кВ Бузули-Заводская с разработкой ПСД (строительство), (ОАО "Газпром переработка Благовещенск")</t>
  </si>
  <si>
    <t>ПИР ВЛ 35 кВ Игнатьево-Водозабор (строительство)</t>
  </si>
  <si>
    <t>ПИР   ВЛ 35 кВ Южная-Базовая (строительство).</t>
  </si>
  <si>
    <t>ПИР   ВЛ 110 кВ ПС Журавли-Тамбовка (строительство).</t>
  </si>
  <si>
    <t>Реконструкция ВЛ -10/0,4 кВ пгт. Новокиевский Увал</t>
  </si>
  <si>
    <t>Установка оборудования на ПС 35 кВ для ТП.</t>
  </si>
  <si>
    <t>4</t>
  </si>
  <si>
    <t>АС-95, АС-120</t>
  </si>
  <si>
    <t>У1М,
АБ-33, УАБ-33</t>
  </si>
  <si>
    <t>Приложение  № 1.2</t>
  </si>
  <si>
    <t xml:space="preserve">Стоимость основных этапов работ по реализации инвестиционной программы   филиала АО "ДРСК" "Амурские ЭС" на 2015  год </t>
  </si>
  <si>
    <t>ВСЕГО по филиалу АО "ДРСК" "Амурские 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</si>
</sst>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#,##0_);[Red]\(#,##0\)"/>
    <numFmt numFmtId="166" formatCode="#,##0_);\(#,##0\)"/>
    <numFmt numFmtId="167" formatCode="[&lt;=9999999]###\-####;\+#_ \(###\)\ ###\-####"/>
    <numFmt numFmtId="168" formatCode="#,##0.000"/>
    <numFmt numFmtId="169" formatCode="0.0"/>
  </numFmts>
  <fonts count="6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</borders>
  <cellStyleXfs count="26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5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5" fontId="8" fillId="0" borderId="0">
      <alignment vertical="top"/>
    </xf>
    <xf numFmtId="0" fontId="7" fillId="0" borderId="0"/>
    <xf numFmtId="165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165" fontId="8" fillId="0" borderId="0">
      <alignment vertical="top"/>
    </xf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5" fontId="11" fillId="16" borderId="0">
      <alignment vertical="top"/>
    </xf>
    <xf numFmtId="14" fontId="12" fillId="0" borderId="0">
      <alignment vertical="top"/>
    </xf>
    <xf numFmtId="165" fontId="13" fillId="0" borderId="0">
      <alignment vertical="top"/>
    </xf>
    <xf numFmtId="0" fontId="14" fillId="0" borderId="0">
      <alignment vertical="top"/>
    </xf>
    <xf numFmtId="165" fontId="15" fillId="0" borderId="0">
      <alignment vertical="top"/>
    </xf>
    <xf numFmtId="166" fontId="11" fillId="0" borderId="0">
      <alignment vertical="top"/>
    </xf>
    <xf numFmtId="0" fontId="7" fillId="0" borderId="0"/>
    <xf numFmtId="165" fontId="16" fillId="17" borderId="0">
      <alignment horizontal="right" vertical="top"/>
    </xf>
    <xf numFmtId="167" fontId="12" fillId="0" borderId="0">
      <alignment vertical="top"/>
    </xf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7" borderId="1" applyNumberFormat="0" applyAlignment="0" applyProtection="0"/>
    <xf numFmtId="0" fontId="18" fillId="22" borderId="2" applyNumberFormat="0" applyAlignment="0" applyProtection="0"/>
    <xf numFmtId="0" fontId="19" fillId="22" borderId="1" applyNumberFormat="0" applyAlignment="0" applyProtection="0"/>
    <xf numFmtId="0" fontId="20" fillId="0" borderId="0" applyBorder="0">
      <alignment horizontal="center" vertical="center" wrapText="1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Border="0">
      <alignment horizontal="center" vertical="center" wrapText="1"/>
    </xf>
    <xf numFmtId="4" fontId="25" fillId="23" borderId="7" applyBorder="0">
      <alignment horizontal="right"/>
    </xf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11" applyNumberFormat="0" applyFill="0" applyAlignment="0" applyProtection="0"/>
    <xf numFmtId="0" fontId="2" fillId="0" borderId="0"/>
    <xf numFmtId="165" fontId="8" fillId="0" borderId="0">
      <alignment vertical="top"/>
    </xf>
    <xf numFmtId="0" fontId="2" fillId="0" borderId="0"/>
    <xf numFmtId="0" fontId="7" fillId="0" borderId="0"/>
    <xf numFmtId="0" fontId="2" fillId="0" borderId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25" fillId="27" borderId="0" applyBorder="0">
      <alignment horizontal="right"/>
    </xf>
    <xf numFmtId="0" fontId="35" fillId="4" borderId="0" applyNumberFormat="0" applyBorder="0" applyAlignment="0" applyProtection="0"/>
    <xf numFmtId="0" fontId="4" fillId="0" borderId="0"/>
    <xf numFmtId="0" fontId="38" fillId="0" borderId="0"/>
    <xf numFmtId="0" fontId="40" fillId="0" borderId="0"/>
    <xf numFmtId="0" fontId="7" fillId="0" borderId="0"/>
    <xf numFmtId="0" fontId="1" fillId="0" borderId="0"/>
    <xf numFmtId="0" fontId="4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38" fillId="0" borderId="0"/>
    <xf numFmtId="0" fontId="6" fillId="0" borderId="0"/>
    <xf numFmtId="0" fontId="4" fillId="0" borderId="0"/>
    <xf numFmtId="0" fontId="9" fillId="0" borderId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7" borderId="1" applyNumberFormat="0" applyAlignment="0" applyProtection="0"/>
    <xf numFmtId="0" fontId="18" fillId="29" borderId="2" applyNumberFormat="0" applyAlignment="0" applyProtection="0"/>
    <xf numFmtId="0" fontId="19" fillId="29" borderId="1" applyNumberFormat="0" applyAlignment="0" applyProtection="0"/>
    <xf numFmtId="0" fontId="26" fillId="0" borderId="20" applyNumberFormat="0" applyFill="0" applyAlignment="0" applyProtection="0"/>
    <xf numFmtId="0" fontId="27" fillId="24" borderId="9" applyNumberFormat="0" applyAlignment="0" applyProtection="0"/>
    <xf numFmtId="0" fontId="29" fillId="25" borderId="0" applyNumberFormat="0" applyBorder="0" applyAlignment="0" applyProtection="0"/>
    <xf numFmtId="0" fontId="43" fillId="0" borderId="0"/>
    <xf numFmtId="0" fontId="1" fillId="0" borderId="0"/>
    <xf numFmtId="0" fontId="6" fillId="0" borderId="0"/>
    <xf numFmtId="0" fontId="38" fillId="0" borderId="0"/>
    <xf numFmtId="0" fontId="9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9" fontId="9" fillId="0" borderId="0" applyFon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9" fillId="0" borderId="0"/>
    <xf numFmtId="0" fontId="1" fillId="26" borderId="10" applyNumberFormat="0" applyFont="0" applyAlignment="0" applyProtection="0"/>
    <xf numFmtId="9" fontId="6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56" fillId="0" borderId="30" applyNumberFormat="0" applyFill="0" applyAlignment="0" applyProtection="0"/>
    <xf numFmtId="0" fontId="57" fillId="0" borderId="4" applyNumberFormat="0" applyFill="0" applyAlignment="0" applyProtection="0"/>
    <xf numFmtId="0" fontId="58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/>
    <xf numFmtId="0" fontId="4" fillId="0" borderId="0"/>
    <xf numFmtId="43" fontId="9" fillId="0" borderId="0" applyFont="0" applyFill="0" applyBorder="0" applyAlignment="0" applyProtection="0"/>
    <xf numFmtId="0" fontId="1" fillId="0" borderId="0"/>
    <xf numFmtId="0" fontId="60" fillId="0" borderId="0"/>
  </cellStyleXfs>
  <cellXfs count="185">
    <xf numFmtId="0" fontId="0" fillId="0" borderId="0" xfId="0"/>
    <xf numFmtId="0" fontId="1" fillId="0" borderId="0" xfId="113" applyFont="1" applyFill="1"/>
    <xf numFmtId="0" fontId="1" fillId="0" borderId="0" xfId="113" applyFont="1" applyFill="1" applyAlignment="1"/>
    <xf numFmtId="0" fontId="3" fillId="0" borderId="7" xfId="125" applyFont="1" applyFill="1" applyBorder="1" applyAlignment="1">
      <alignment horizontal="center" vertical="center" wrapText="1"/>
    </xf>
    <xf numFmtId="0" fontId="3" fillId="0" borderId="7" xfId="116" applyFont="1" applyFill="1" applyBorder="1" applyAlignment="1">
      <alignment horizontal="left" vertical="center" wrapText="1"/>
    </xf>
    <xf numFmtId="0" fontId="1" fillId="0" borderId="7" xfId="113" applyFont="1" applyFill="1" applyBorder="1" applyAlignment="1" applyProtection="1">
      <alignment horizontal="left" vertical="top" wrapText="1"/>
      <protection locked="0"/>
    </xf>
    <xf numFmtId="0" fontId="3" fillId="0" borderId="7" xfId="126" applyFont="1" applyFill="1" applyBorder="1" applyAlignment="1" applyProtection="1">
      <alignment horizontal="left" vertical="center" wrapText="1"/>
      <protection locked="0"/>
    </xf>
    <xf numFmtId="0" fontId="1" fillId="0" borderId="7" xfId="127" applyFont="1" applyFill="1" applyBorder="1" applyAlignment="1" applyProtection="1">
      <alignment vertical="center" wrapText="1"/>
      <protection locked="0"/>
    </xf>
    <xf numFmtId="0" fontId="3" fillId="0" borderId="7" xfId="116" applyFont="1" applyFill="1" applyBorder="1" applyAlignment="1">
      <alignment horizontal="center" vertical="center" wrapText="1"/>
    </xf>
    <xf numFmtId="0" fontId="1" fillId="0" borderId="16" xfId="116" applyFont="1" applyFill="1" applyBorder="1" applyAlignment="1">
      <alignment horizontal="left" vertical="center" wrapText="1"/>
    </xf>
    <xf numFmtId="0" fontId="1" fillId="0" borderId="7" xfId="116" applyFont="1" applyFill="1" applyBorder="1" applyAlignment="1" applyProtection="1">
      <alignment horizontal="left" vertical="center" wrapText="1"/>
      <protection locked="0"/>
    </xf>
    <xf numFmtId="0" fontId="1" fillId="0" borderId="7" xfId="116" applyFont="1" applyFill="1" applyBorder="1" applyAlignment="1">
      <alignment horizontal="left" vertical="center" wrapText="1"/>
    </xf>
    <xf numFmtId="0" fontId="1" fillId="0" borderId="7" xfId="113" applyFont="1" applyFill="1" applyBorder="1" applyAlignment="1">
      <alignment horizontal="center" vertical="center" wrapText="1"/>
    </xf>
    <xf numFmtId="0" fontId="1" fillId="0" borderId="0" xfId="113" applyFont="1" applyFill="1" applyBorder="1"/>
    <xf numFmtId="2" fontId="1" fillId="0" borderId="0" xfId="113" applyNumberFormat="1" applyFont="1" applyFill="1" applyBorder="1" applyAlignment="1">
      <alignment horizontal="center"/>
    </xf>
    <xf numFmtId="2" fontId="3" fillId="0" borderId="0" xfId="113" applyNumberFormat="1" applyFont="1" applyFill="1" applyAlignment="1">
      <alignment horizontal="right"/>
    </xf>
    <xf numFmtId="0" fontId="3" fillId="0" borderId="0" xfId="113" applyFont="1" applyFill="1"/>
    <xf numFmtId="0" fontId="44" fillId="0" borderId="0" xfId="113" applyFont="1" applyFill="1" applyBorder="1" applyAlignment="1">
      <alignment horizontal="center"/>
    </xf>
    <xf numFmtId="0" fontId="45" fillId="0" borderId="0" xfId="113" applyFont="1" applyFill="1" applyBorder="1"/>
    <xf numFmtId="0" fontId="45" fillId="0" borderId="0" xfId="113" applyFont="1" applyFill="1"/>
    <xf numFmtId="0" fontId="49" fillId="0" borderId="0" xfId="113" applyFont="1" applyFill="1" applyBorder="1" applyAlignment="1">
      <alignment horizontal="center"/>
    </xf>
    <xf numFmtId="0" fontId="50" fillId="0" borderId="0" xfId="113" applyFont="1" applyFill="1" applyBorder="1" applyAlignment="1">
      <alignment horizontal="center"/>
    </xf>
    <xf numFmtId="0" fontId="50" fillId="0" borderId="0" xfId="113" applyFont="1" applyFill="1" applyBorder="1"/>
    <xf numFmtId="0" fontId="50" fillId="0" borderId="0" xfId="113" applyFont="1" applyFill="1"/>
    <xf numFmtId="0" fontId="47" fillId="0" borderId="0" xfId="113" applyFont="1" applyFill="1" applyBorder="1"/>
    <xf numFmtId="0" fontId="47" fillId="0" borderId="0" xfId="113" applyFont="1" applyFill="1"/>
    <xf numFmtId="0" fontId="51" fillId="0" borderId="25" xfId="113" applyFont="1" applyFill="1" applyBorder="1" applyAlignment="1">
      <alignment horizontal="center" vertical="center" wrapText="1"/>
    </xf>
    <xf numFmtId="0" fontId="46" fillId="0" borderId="25" xfId="113" applyFont="1" applyFill="1" applyBorder="1" applyAlignment="1">
      <alignment horizontal="center" vertical="distributed"/>
    </xf>
    <xf numFmtId="0" fontId="46" fillId="0" borderId="25" xfId="113" applyFont="1" applyFill="1" applyBorder="1" applyAlignment="1">
      <alignment horizontal="center" vertical="center" wrapText="1"/>
    </xf>
    <xf numFmtId="0" fontId="48" fillId="0" borderId="25" xfId="113" applyFont="1" applyFill="1" applyBorder="1" applyAlignment="1">
      <alignment horizontal="center" vertical="center" wrapText="1"/>
    </xf>
    <xf numFmtId="0" fontId="37" fillId="0" borderId="25" xfId="113" applyFont="1" applyFill="1" applyBorder="1" applyAlignment="1">
      <alignment horizontal="center" vertical="center" wrapText="1"/>
    </xf>
    <xf numFmtId="0" fontId="3" fillId="0" borderId="25" xfId="113" applyFont="1" applyFill="1" applyBorder="1" applyAlignment="1">
      <alignment horizontal="center" vertical="center" wrapText="1"/>
    </xf>
    <xf numFmtId="0" fontId="3" fillId="0" borderId="25" xfId="113" applyFont="1" applyFill="1" applyBorder="1" applyAlignment="1">
      <alignment horizontal="center" vertical="distributed" wrapText="1"/>
    </xf>
    <xf numFmtId="0" fontId="46" fillId="0" borderId="0" xfId="113" applyFont="1" applyFill="1" applyBorder="1"/>
    <xf numFmtId="0" fontId="46" fillId="0" borderId="0" xfId="113" applyFont="1" applyFill="1"/>
    <xf numFmtId="0" fontId="3" fillId="0" borderId="0" xfId="113" applyFont="1" applyFill="1" applyBorder="1" applyAlignment="1"/>
    <xf numFmtId="0" fontId="3" fillId="0" borderId="0" xfId="113" applyFont="1" applyFill="1" applyAlignment="1"/>
    <xf numFmtId="49" fontId="3" fillId="0" borderId="23" xfId="113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13" applyFont="1" applyFill="1" applyBorder="1" applyAlignment="1">
      <alignment horizontal="center" vertical="distributed"/>
    </xf>
    <xf numFmtId="164" fontId="3" fillId="0" borderId="7" xfId="113" applyNumberFormat="1" applyFont="1" applyFill="1" applyBorder="1" applyAlignment="1">
      <alignment horizontal="center" vertical="center"/>
    </xf>
    <xf numFmtId="2" fontId="3" fillId="0" borderId="7" xfId="113" applyNumberFormat="1" applyFont="1" applyFill="1" applyBorder="1" applyAlignment="1">
      <alignment horizontal="center" vertical="center" wrapText="1"/>
    </xf>
    <xf numFmtId="164" fontId="3" fillId="0" borderId="7" xfId="113" applyNumberFormat="1" applyFont="1" applyFill="1" applyBorder="1" applyAlignment="1">
      <alignment horizontal="center" vertical="center" wrapText="1"/>
    </xf>
    <xf numFmtId="164" fontId="3" fillId="0" borderId="0" xfId="113" applyNumberFormat="1" applyFont="1" applyFill="1" applyBorder="1" applyAlignment="1"/>
    <xf numFmtId="0" fontId="3" fillId="0" borderId="23" xfId="113" applyNumberFormat="1" applyFont="1" applyFill="1" applyBorder="1" applyAlignment="1">
      <alignment horizontal="center" vertical="center" wrapText="1"/>
    </xf>
    <xf numFmtId="0" fontId="3" fillId="0" borderId="7" xfId="113" applyFont="1" applyFill="1" applyBorder="1" applyAlignment="1">
      <alignment horizontal="center" vertical="center"/>
    </xf>
    <xf numFmtId="49" fontId="3" fillId="0" borderId="23" xfId="113" applyNumberFormat="1" applyFont="1" applyFill="1" applyBorder="1" applyAlignment="1">
      <alignment horizontal="center" vertical="center"/>
    </xf>
    <xf numFmtId="1" fontId="3" fillId="0" borderId="7" xfId="113" applyNumberFormat="1" applyFont="1" applyFill="1" applyBorder="1" applyAlignment="1">
      <alignment horizontal="center" vertical="center"/>
    </xf>
    <xf numFmtId="3" fontId="3" fillId="0" borderId="7" xfId="113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113" applyNumberFormat="1" applyFont="1" applyFill="1" applyBorder="1" applyAlignment="1">
      <alignment horizontal="center" vertical="center"/>
    </xf>
    <xf numFmtId="49" fontId="1" fillId="0" borderId="23" xfId="113" applyNumberFormat="1" applyFont="1" applyFill="1" applyBorder="1" applyAlignment="1">
      <alignment horizontal="center" vertical="center"/>
    </xf>
    <xf numFmtId="2" fontId="1" fillId="0" borderId="7" xfId="113" applyNumberFormat="1" applyFont="1" applyFill="1" applyBorder="1" applyAlignment="1">
      <alignment horizontal="center" vertical="center" wrapText="1"/>
    </xf>
    <xf numFmtId="1" fontId="1" fillId="0" borderId="7" xfId="113" applyNumberFormat="1" applyFont="1" applyFill="1" applyBorder="1" applyAlignment="1">
      <alignment horizontal="center" vertical="center" wrapText="1"/>
    </xf>
    <xf numFmtId="164" fontId="53" fillId="0" borderId="7" xfId="15" applyNumberFormat="1" applyFont="1" applyFill="1" applyBorder="1" applyAlignment="1" applyProtection="1">
      <alignment horizontal="center" vertical="center" wrapText="1"/>
    </xf>
    <xf numFmtId="164" fontId="54" fillId="0" borderId="7" xfId="253" applyNumberFormat="1" applyFont="1" applyFill="1" applyBorder="1" applyAlignment="1">
      <alignment horizontal="center" vertical="center" wrapText="1"/>
    </xf>
    <xf numFmtId="164" fontId="1" fillId="0" borderId="7" xfId="113" applyNumberFormat="1" applyFont="1" applyFill="1" applyBorder="1" applyAlignment="1">
      <alignment horizontal="center" vertical="center" wrapText="1"/>
    </xf>
    <xf numFmtId="164" fontId="3" fillId="0" borderId="14" xfId="113" applyNumberFormat="1" applyFont="1" applyFill="1" applyBorder="1" applyAlignment="1">
      <alignment horizontal="center" vertical="center" wrapText="1"/>
    </xf>
    <xf numFmtId="1" fontId="1" fillId="0" borderId="23" xfId="113" applyNumberFormat="1" applyFont="1" applyFill="1" applyBorder="1" applyAlignment="1">
      <alignment horizontal="center" vertical="center"/>
    </xf>
    <xf numFmtId="0" fontId="55" fillId="0" borderId="7" xfId="114" applyFont="1" applyFill="1" applyBorder="1" applyAlignment="1">
      <alignment horizontal="center" vertical="center" wrapText="1"/>
    </xf>
    <xf numFmtId="0" fontId="36" fillId="0" borderId="22" xfId="113" applyFont="1" applyFill="1" applyBorder="1" applyAlignment="1">
      <alignment horizontal="center" vertical="center" wrapText="1"/>
    </xf>
    <xf numFmtId="0" fontId="1" fillId="0" borderId="7" xfId="113" applyFont="1" applyFill="1" applyBorder="1" applyAlignment="1">
      <alignment horizontal="center" vertical="distributed"/>
    </xf>
    <xf numFmtId="1" fontId="1" fillId="0" borderId="7" xfId="113" applyNumberFormat="1" applyFont="1" applyFill="1" applyBorder="1" applyAlignment="1">
      <alignment horizontal="center" vertical="center"/>
    </xf>
    <xf numFmtId="164" fontId="1" fillId="0" borderId="14" xfId="113" applyNumberFormat="1" applyFont="1" applyFill="1" applyBorder="1" applyAlignment="1">
      <alignment horizontal="center" vertical="center" wrapText="1"/>
    </xf>
    <xf numFmtId="164" fontId="1" fillId="0" borderId="0" xfId="113" applyNumberFormat="1" applyFont="1" applyFill="1" applyBorder="1" applyAlignment="1"/>
    <xf numFmtId="0" fontId="1" fillId="0" borderId="0" xfId="113" applyFont="1" applyFill="1" applyBorder="1" applyAlignment="1"/>
    <xf numFmtId="168" fontId="54" fillId="0" borderId="7" xfId="253" applyNumberFormat="1" applyFont="1" applyFill="1" applyBorder="1" applyAlignment="1">
      <alignment horizontal="center" vertical="center" wrapText="1"/>
    </xf>
    <xf numFmtId="0" fontId="1" fillId="0" borderId="7" xfId="113" applyFont="1" applyFill="1" applyBorder="1" applyAlignment="1">
      <alignment horizontal="center" vertical="center"/>
    </xf>
    <xf numFmtId="0" fontId="1" fillId="0" borderId="7" xfId="105" applyFont="1" applyFill="1" applyBorder="1" applyAlignment="1" applyProtection="1">
      <alignment horizontal="left" vertical="center" wrapText="1"/>
      <protection locked="0"/>
    </xf>
    <xf numFmtId="1" fontId="36" fillId="0" borderId="7" xfId="113" applyNumberFormat="1" applyFont="1" applyFill="1" applyBorder="1" applyAlignment="1">
      <alignment horizontal="center" vertical="center" wrapText="1"/>
    </xf>
    <xf numFmtId="2" fontId="1" fillId="0" borderId="7" xfId="113" applyNumberFormat="1" applyFont="1" applyFill="1" applyBorder="1" applyAlignment="1">
      <alignment horizontal="center" vertical="center"/>
    </xf>
    <xf numFmtId="0" fontId="36" fillId="0" borderId="7" xfId="113" applyFont="1" applyFill="1" applyBorder="1" applyAlignment="1">
      <alignment horizontal="center" vertical="center" wrapText="1"/>
    </xf>
    <xf numFmtId="169" fontId="1" fillId="0" borderId="7" xfId="113" applyNumberFormat="1" applyFont="1" applyFill="1" applyBorder="1" applyAlignment="1">
      <alignment horizontal="center" vertical="center"/>
    </xf>
    <xf numFmtId="164" fontId="1" fillId="0" borderId="7" xfId="113" applyNumberFormat="1" applyFont="1" applyFill="1" applyBorder="1" applyAlignment="1">
      <alignment horizontal="center" vertical="center"/>
    </xf>
    <xf numFmtId="0" fontId="1" fillId="0" borderId="14" xfId="113" applyFont="1" applyFill="1" applyBorder="1" applyAlignment="1">
      <alignment horizontal="center" vertical="center"/>
    </xf>
    <xf numFmtId="1" fontId="37" fillId="0" borderId="7" xfId="113" applyNumberFormat="1" applyFont="1" applyFill="1" applyBorder="1" applyAlignment="1">
      <alignment horizontal="center" vertical="center" wrapText="1"/>
    </xf>
    <xf numFmtId="0" fontId="3" fillId="0" borderId="7" xfId="113" applyFont="1" applyFill="1" applyBorder="1" applyAlignment="1">
      <alignment horizontal="center" wrapText="1"/>
    </xf>
    <xf numFmtId="1" fontId="53" fillId="0" borderId="7" xfId="114" applyNumberFormat="1" applyFont="1" applyFill="1" applyBorder="1" applyAlignment="1">
      <alignment horizontal="center" vertical="center"/>
    </xf>
    <xf numFmtId="2" fontId="53" fillId="0" borderId="7" xfId="114" applyNumberFormat="1" applyFont="1" applyFill="1" applyBorder="1" applyAlignment="1">
      <alignment horizontal="center" vertical="center"/>
    </xf>
    <xf numFmtId="1" fontId="3" fillId="0" borderId="23" xfId="113" applyNumberFormat="1" applyFont="1" applyFill="1" applyBorder="1" applyAlignment="1">
      <alignment horizontal="center" vertical="center"/>
    </xf>
    <xf numFmtId="0" fontId="3" fillId="0" borderId="14" xfId="113" applyFont="1" applyFill="1" applyBorder="1" applyAlignment="1">
      <alignment horizontal="center" vertical="center"/>
    </xf>
    <xf numFmtId="2" fontId="1" fillId="0" borderId="23" xfId="113" applyNumberFormat="1" applyFont="1" applyFill="1" applyBorder="1" applyAlignment="1">
      <alignment horizontal="center" vertical="center"/>
    </xf>
    <xf numFmtId="0" fontId="3" fillId="0" borderId="7" xfId="113" applyFont="1" applyFill="1" applyBorder="1" applyAlignment="1">
      <alignment horizontal="left" wrapText="1"/>
    </xf>
    <xf numFmtId="169" fontId="3" fillId="0" borderId="7" xfId="113" applyNumberFormat="1" applyFont="1" applyFill="1" applyBorder="1" applyAlignment="1">
      <alignment horizontal="center" vertical="center" wrapText="1"/>
    </xf>
    <xf numFmtId="0" fontId="1" fillId="0" borderId="7" xfId="113" applyNumberFormat="1" applyFont="1" applyFill="1" applyBorder="1" applyAlignment="1">
      <alignment horizontal="center" vertical="center" wrapText="1"/>
    </xf>
    <xf numFmtId="164" fontId="3" fillId="0" borderId="23" xfId="113" applyNumberFormat="1" applyFont="1" applyFill="1" applyBorder="1" applyAlignment="1">
      <alignment horizontal="center" vertical="center"/>
    </xf>
    <xf numFmtId="0" fontId="3" fillId="0" borderId="7" xfId="113" applyFont="1" applyFill="1" applyBorder="1" applyAlignment="1" applyProtection="1">
      <alignment horizontal="left" vertical="top" wrapText="1"/>
      <protection locked="0"/>
    </xf>
    <xf numFmtId="169" fontId="3" fillId="0" borderId="7" xfId="113" applyNumberFormat="1" applyFont="1" applyFill="1" applyBorder="1" applyAlignment="1">
      <alignment horizontal="center" vertical="center"/>
    </xf>
    <xf numFmtId="0" fontId="3" fillId="0" borderId="22" xfId="113" applyFont="1" applyFill="1" applyBorder="1" applyAlignment="1">
      <alignment horizontal="center" vertical="center" wrapText="1"/>
    </xf>
    <xf numFmtId="0" fontId="1" fillId="0" borderId="22" xfId="113" applyFont="1" applyFill="1" applyBorder="1" applyAlignment="1">
      <alignment horizontal="center"/>
    </xf>
    <xf numFmtId="0" fontId="1" fillId="0" borderId="7" xfId="113" applyFont="1" applyFill="1" applyBorder="1"/>
    <xf numFmtId="0" fontId="3" fillId="0" borderId="22" xfId="113" applyFont="1" applyFill="1" applyBorder="1"/>
    <xf numFmtId="0" fontId="3" fillId="0" borderId="7" xfId="113" applyFont="1" applyFill="1" applyBorder="1"/>
    <xf numFmtId="0" fontId="3" fillId="0" borderId="0" xfId="113" applyFont="1" applyFill="1" applyBorder="1"/>
    <xf numFmtId="0" fontId="1" fillId="0" borderId="7" xfId="127" applyFont="1" applyFill="1" applyBorder="1" applyAlignment="1" applyProtection="1">
      <alignment horizontal="left" vertical="top" wrapText="1"/>
      <protection locked="0"/>
    </xf>
    <xf numFmtId="0" fontId="1" fillId="0" borderId="22" xfId="113" applyFont="1" applyFill="1" applyBorder="1" applyAlignment="1">
      <alignment horizontal="center" vertical="center"/>
    </xf>
    <xf numFmtId="0" fontId="3" fillId="0" borderId="7" xfId="127" applyFont="1" applyFill="1" applyBorder="1" applyAlignment="1" applyProtection="1">
      <alignment horizontal="left" vertical="top" wrapText="1"/>
      <protection locked="0"/>
    </xf>
    <xf numFmtId="0" fontId="3" fillId="0" borderId="7" xfId="113" applyFont="1" applyFill="1" applyBorder="1" applyAlignment="1">
      <alignment horizontal="left" vertical="center" wrapText="1"/>
    </xf>
    <xf numFmtId="0" fontId="1" fillId="0" borderId="22" xfId="113" applyFont="1" applyFill="1" applyBorder="1"/>
    <xf numFmtId="1" fontId="3" fillId="0" borderId="7" xfId="113" applyNumberFormat="1" applyFont="1" applyFill="1" applyBorder="1" applyAlignment="1">
      <alignment horizontal="center" vertical="center" wrapText="1"/>
    </xf>
    <xf numFmtId="164" fontId="3" fillId="0" borderId="23" xfId="113" applyNumberFormat="1" applyFont="1" applyFill="1" applyBorder="1" applyAlignment="1">
      <alignment horizontal="right" vertical="center"/>
    </xf>
    <xf numFmtId="0" fontId="3" fillId="0" borderId="7" xfId="113" applyFont="1" applyFill="1" applyBorder="1" applyAlignment="1">
      <alignment horizontal="left" wrapText="1" indent="3"/>
    </xf>
    <xf numFmtId="168" fontId="55" fillId="0" borderId="7" xfId="114" applyNumberFormat="1" applyFont="1" applyFill="1" applyBorder="1" applyAlignment="1">
      <alignment horizontal="center" vertical="center" wrapText="1"/>
    </xf>
    <xf numFmtId="1" fontId="53" fillId="0" borderId="7" xfId="114" applyNumberFormat="1" applyFont="1" applyFill="1" applyBorder="1" applyAlignment="1">
      <alignment horizontal="center" vertical="center" wrapText="1"/>
    </xf>
    <xf numFmtId="168" fontId="53" fillId="0" borderId="7" xfId="114" applyNumberFormat="1" applyFont="1" applyFill="1" applyBorder="1" applyAlignment="1">
      <alignment horizontal="center" vertical="center" wrapText="1"/>
    </xf>
    <xf numFmtId="2" fontId="53" fillId="0" borderId="7" xfId="114" applyNumberFormat="1" applyFont="1" applyFill="1" applyBorder="1" applyAlignment="1">
      <alignment horizontal="center" vertical="center" wrapText="1"/>
    </xf>
    <xf numFmtId="1" fontId="3" fillId="0" borderId="23" xfId="113" applyNumberFormat="1" applyFont="1" applyFill="1" applyBorder="1" applyAlignment="1">
      <alignment horizontal="center" vertical="center" wrapText="1"/>
    </xf>
    <xf numFmtId="1" fontId="1" fillId="0" borderId="23" xfId="113" applyNumberFormat="1" applyFont="1" applyFill="1" applyBorder="1" applyAlignment="1">
      <alignment horizontal="center" vertical="center" wrapText="1"/>
    </xf>
    <xf numFmtId="3" fontId="53" fillId="0" borderId="7" xfId="114" applyNumberFormat="1" applyFont="1" applyFill="1" applyBorder="1" applyAlignment="1">
      <alignment horizontal="center" vertical="center" wrapText="1"/>
    </xf>
    <xf numFmtId="164" fontId="3" fillId="0" borderId="23" xfId="113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13" applyNumberFormat="1" applyFont="1" applyFill="1" applyBorder="1" applyAlignment="1">
      <alignment horizontal="center" vertical="center" wrapText="1"/>
    </xf>
    <xf numFmtId="1" fontId="1" fillId="0" borderId="23" xfId="113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13" applyNumberFormat="1" applyFont="1" applyFill="1" applyBorder="1" applyAlignment="1">
      <alignment vertical="center"/>
    </xf>
    <xf numFmtId="0" fontId="3" fillId="0" borderId="7" xfId="113" applyFont="1" applyFill="1" applyBorder="1" applyAlignment="1">
      <alignment vertical="center"/>
    </xf>
    <xf numFmtId="2" fontId="3" fillId="0" borderId="7" xfId="113" applyNumberFormat="1" applyFont="1" applyFill="1" applyBorder="1" applyAlignment="1">
      <alignment vertical="center"/>
    </xf>
    <xf numFmtId="164" fontId="3" fillId="0" borderId="7" xfId="113" applyNumberFormat="1" applyFont="1" applyFill="1" applyBorder="1" applyAlignment="1">
      <alignment vertical="center" wrapText="1"/>
    </xf>
    <xf numFmtId="169" fontId="3" fillId="0" borderId="7" xfId="113" applyNumberFormat="1" applyFont="1" applyFill="1" applyBorder="1" applyAlignment="1">
      <alignment vertical="center" wrapText="1"/>
    </xf>
    <xf numFmtId="2" fontId="3" fillId="0" borderId="7" xfId="113" applyNumberFormat="1" applyFont="1" applyFill="1" applyBorder="1" applyAlignment="1">
      <alignment vertical="center" wrapText="1"/>
    </xf>
    <xf numFmtId="0" fontId="3" fillId="0" borderId="14" xfId="113" applyFont="1" applyFill="1" applyBorder="1" applyAlignment="1">
      <alignment vertical="center"/>
    </xf>
    <xf numFmtId="0" fontId="3" fillId="0" borderId="7" xfId="113" applyFont="1" applyFill="1" applyBorder="1" applyAlignment="1">
      <alignment horizontal="left" vertical="center" wrapText="1" indent="3"/>
    </xf>
    <xf numFmtId="3" fontId="53" fillId="0" borderId="7" xfId="114" applyNumberFormat="1" applyFont="1" applyFill="1" applyBorder="1" applyAlignment="1">
      <alignment horizontal="center" vertical="center"/>
    </xf>
    <xf numFmtId="168" fontId="53" fillId="0" borderId="7" xfId="15" applyNumberFormat="1" applyFont="1" applyFill="1" applyBorder="1" applyAlignment="1" applyProtection="1">
      <alignment horizontal="center" vertical="center" wrapText="1"/>
    </xf>
    <xf numFmtId="164" fontId="3" fillId="0" borderId="23" xfId="113" applyNumberFormat="1" applyFont="1" applyFill="1" applyBorder="1" applyAlignment="1">
      <alignment horizontal="center"/>
    </xf>
    <xf numFmtId="2" fontId="3" fillId="0" borderId="7" xfId="113" applyNumberFormat="1" applyFont="1" applyFill="1" applyBorder="1"/>
    <xf numFmtId="164" fontId="3" fillId="0" borderId="7" xfId="113" applyNumberFormat="1" applyFont="1" applyFill="1" applyBorder="1"/>
    <xf numFmtId="169" fontId="3" fillId="0" borderId="7" xfId="113" applyNumberFormat="1" applyFont="1" applyFill="1" applyBorder="1"/>
    <xf numFmtId="0" fontId="3" fillId="0" borderId="14" xfId="113" applyFont="1" applyFill="1" applyBorder="1"/>
    <xf numFmtId="164" fontId="1" fillId="0" borderId="14" xfId="113" applyNumberFormat="1" applyFont="1" applyFill="1" applyBorder="1" applyAlignment="1">
      <alignment horizontal="center" vertical="center"/>
    </xf>
    <xf numFmtId="0" fontId="3" fillId="0" borderId="7" xfId="127" applyFont="1" applyFill="1" applyBorder="1" applyAlignment="1">
      <alignment wrapText="1"/>
    </xf>
    <xf numFmtId="164" fontId="3" fillId="0" borderId="7" xfId="113" applyNumberFormat="1" applyFont="1" applyFill="1" applyBorder="1" applyAlignment="1">
      <alignment horizontal="center"/>
    </xf>
    <xf numFmtId="0" fontId="1" fillId="0" borderId="0" xfId="254" applyFont="1" applyFill="1" applyAlignment="1">
      <alignment vertical="center"/>
    </xf>
    <xf numFmtId="2" fontId="1" fillId="0" borderId="0" xfId="113" applyNumberFormat="1" applyFont="1" applyFill="1" applyAlignment="1">
      <alignment horizontal="center"/>
    </xf>
    <xf numFmtId="2" fontId="3" fillId="0" borderId="0" xfId="113" applyNumberFormat="1" applyFont="1" applyFill="1" applyAlignment="1">
      <alignment horizontal="center"/>
    </xf>
    <xf numFmtId="164" fontId="1" fillId="0" borderId="0" xfId="113" applyNumberFormat="1" applyFont="1" applyFill="1"/>
    <xf numFmtId="2" fontId="3" fillId="0" borderId="14" xfId="113" applyNumberFormat="1" applyFont="1" applyFill="1" applyBorder="1" applyAlignment="1">
      <alignment horizontal="center" vertical="center"/>
    </xf>
    <xf numFmtId="1" fontId="3" fillId="0" borderId="14" xfId="113" applyNumberFormat="1" applyFont="1" applyFill="1" applyBorder="1" applyAlignment="1">
      <alignment horizontal="center" vertical="center"/>
    </xf>
    <xf numFmtId="2" fontId="3" fillId="0" borderId="14" xfId="113" applyNumberFormat="1" applyFont="1" applyFill="1" applyBorder="1" applyAlignment="1">
      <alignment horizontal="center" vertical="center" wrapText="1"/>
    </xf>
    <xf numFmtId="164" fontId="3" fillId="0" borderId="14" xfId="113" applyNumberFormat="1" applyFont="1" applyFill="1" applyBorder="1" applyAlignment="1">
      <alignment horizontal="center" vertical="center"/>
    </xf>
    <xf numFmtId="1" fontId="1" fillId="0" borderId="27" xfId="113" applyNumberFormat="1" applyFont="1" applyFill="1" applyBorder="1" applyAlignment="1">
      <alignment horizontal="center" vertical="center"/>
    </xf>
    <xf numFmtId="0" fontId="1" fillId="0" borderId="29" xfId="113" applyFont="1" applyFill="1" applyBorder="1"/>
    <xf numFmtId="0" fontId="1" fillId="0" borderId="16" xfId="113" applyFont="1" applyFill="1" applyBorder="1"/>
    <xf numFmtId="1" fontId="1" fillId="0" borderId="16" xfId="113" applyNumberFormat="1" applyFont="1" applyFill="1" applyBorder="1" applyAlignment="1">
      <alignment horizontal="center" vertical="center"/>
    </xf>
    <xf numFmtId="164" fontId="1" fillId="0" borderId="16" xfId="113" applyNumberFormat="1" applyFont="1" applyFill="1" applyBorder="1" applyAlignment="1">
      <alignment horizontal="center" vertical="center"/>
    </xf>
    <xf numFmtId="2" fontId="1" fillId="0" borderId="16" xfId="113" applyNumberFormat="1" applyFont="1" applyFill="1" applyBorder="1" applyAlignment="1">
      <alignment horizontal="center" vertical="center"/>
    </xf>
    <xf numFmtId="164" fontId="1" fillId="0" borderId="17" xfId="113" applyNumberFormat="1" applyFont="1" applyFill="1" applyBorder="1" applyAlignment="1">
      <alignment horizontal="center" vertical="center"/>
    </xf>
    <xf numFmtId="0" fontId="3" fillId="0" borderId="7" xfId="113" applyFont="1" applyFill="1" applyBorder="1" applyAlignment="1">
      <alignment horizontal="center" vertical="center" wrapText="1"/>
    </xf>
    <xf numFmtId="0" fontId="37" fillId="0" borderId="7" xfId="11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/>
    </xf>
    <xf numFmtId="0" fontId="37" fillId="0" borderId="15" xfId="113" applyFont="1" applyFill="1" applyBorder="1" applyAlignment="1">
      <alignment horizontal="center" vertical="center" wrapText="1"/>
    </xf>
    <xf numFmtId="0" fontId="37" fillId="0" borderId="22" xfId="113" applyFont="1" applyFill="1" applyBorder="1" applyAlignment="1">
      <alignment horizontal="center" vertical="center" wrapText="1"/>
    </xf>
    <xf numFmtId="0" fontId="1" fillId="0" borderId="7" xfId="113" applyFont="1" applyFill="1" applyBorder="1" applyAlignment="1">
      <alignment horizontal="left" vertical="center" wrapText="1"/>
    </xf>
    <xf numFmtId="164" fontId="1" fillId="0" borderId="16" xfId="113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/>
    </xf>
    <xf numFmtId="0" fontId="50" fillId="0" borderId="32" xfId="113" applyFont="1" applyFill="1" applyBorder="1" applyAlignment="1">
      <alignment horizontal="right"/>
    </xf>
    <xf numFmtId="0" fontId="3" fillId="0" borderId="7" xfId="113" applyFont="1" applyFill="1" applyBorder="1" applyAlignment="1">
      <alignment horizontal="center" vertical="center" wrapText="1"/>
    </xf>
    <xf numFmtId="0" fontId="37" fillId="0" borderId="7" xfId="113" applyFont="1" applyFill="1" applyBorder="1" applyAlignment="1">
      <alignment horizontal="center" vertical="center" wrapText="1"/>
    </xf>
    <xf numFmtId="0" fontId="3" fillId="0" borderId="14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center" vertical="center" wrapText="1"/>
    </xf>
    <xf numFmtId="0" fontId="46" fillId="0" borderId="18" xfId="113" applyFont="1" applyFill="1" applyBorder="1" applyAlignment="1">
      <alignment horizontal="center" vertical="center" wrapText="1"/>
    </xf>
    <xf numFmtId="0" fontId="46" fillId="0" borderId="12" xfId="113" applyFont="1" applyFill="1" applyBorder="1" applyAlignment="1">
      <alignment horizontal="center" vertical="center" wrapText="1"/>
    </xf>
    <xf numFmtId="0" fontId="46" fillId="0" borderId="24" xfId="113" applyFont="1" applyFill="1" applyBorder="1" applyAlignment="1">
      <alignment horizontal="center" vertical="center" wrapText="1"/>
    </xf>
    <xf numFmtId="0" fontId="46" fillId="0" borderId="15" xfId="113" applyFont="1" applyFill="1" applyBorder="1" applyAlignment="1">
      <alignment horizontal="center" vertical="center" wrapText="1"/>
    </xf>
    <xf numFmtId="0" fontId="46" fillId="0" borderId="7" xfId="113" applyFont="1" applyFill="1" applyBorder="1" applyAlignment="1">
      <alignment horizontal="center" vertical="center" wrapText="1"/>
    </xf>
    <xf numFmtId="0" fontId="47" fillId="0" borderId="25" xfId="113" applyFont="1" applyFill="1" applyBorder="1" applyAlignment="1">
      <alignment horizontal="center" vertical="center" wrapText="1"/>
    </xf>
    <xf numFmtId="0" fontId="51" fillId="0" borderId="15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7" fillId="0" borderId="15" xfId="113" applyFont="1" applyFill="1" applyBorder="1" applyAlignment="1">
      <alignment horizontal="center" vertical="center" wrapText="1"/>
    </xf>
    <xf numFmtId="0" fontId="37" fillId="0" borderId="19" xfId="113" applyFont="1" applyFill="1" applyBorder="1" applyAlignment="1">
      <alignment horizontal="center" vertical="center" wrapText="1"/>
    </xf>
    <xf numFmtId="0" fontId="46" fillId="0" borderId="13" xfId="113" applyFont="1" applyFill="1" applyBorder="1" applyAlignment="1">
      <alignment horizontal="center" vertical="center" wrapText="1"/>
    </xf>
    <xf numFmtId="0" fontId="46" fillId="0" borderId="21" xfId="113" applyFont="1" applyFill="1" applyBorder="1" applyAlignment="1">
      <alignment horizontal="center" vertical="center" wrapText="1"/>
    </xf>
    <xf numFmtId="0" fontId="46" fillId="0" borderId="22" xfId="113" applyFont="1" applyFill="1" applyBorder="1" applyAlignment="1">
      <alignment horizontal="center" vertical="center" wrapText="1"/>
    </xf>
    <xf numFmtId="0" fontId="37" fillId="0" borderId="13" xfId="113" applyFont="1" applyFill="1" applyBorder="1" applyAlignment="1">
      <alignment horizontal="center" vertical="center" wrapText="1"/>
    </xf>
    <xf numFmtId="0" fontId="37" fillId="0" borderId="21" xfId="113" applyFont="1" applyFill="1" applyBorder="1" applyAlignment="1">
      <alignment horizontal="center" vertical="center" wrapText="1"/>
    </xf>
    <xf numFmtId="0" fontId="37" fillId="0" borderId="22" xfId="113" applyFont="1" applyFill="1" applyBorder="1" applyAlignment="1">
      <alignment horizontal="center" vertical="center" wrapText="1"/>
    </xf>
    <xf numFmtId="0" fontId="52" fillId="0" borderId="25" xfId="113" applyFont="1" applyFill="1" applyBorder="1" applyAlignment="1">
      <alignment horizontal="center" vertical="center" wrapText="1"/>
    </xf>
    <xf numFmtId="0" fontId="52" fillId="0" borderId="28" xfId="11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30" borderId="18" xfId="113" applyNumberFormat="1" applyFont="1" applyFill="1" applyBorder="1" applyAlignment="1">
      <alignment horizontal="center" vertical="center" wrapText="1"/>
    </xf>
    <xf numFmtId="0" fontId="3" fillId="30" borderId="7" xfId="0" applyFont="1" applyFill="1" applyBorder="1" applyAlignment="1">
      <alignment horizontal="center" vertical="center" wrapText="1"/>
    </xf>
    <xf numFmtId="0" fontId="36" fillId="30" borderId="15" xfId="113" applyFont="1" applyFill="1" applyBorder="1" applyAlignment="1">
      <alignment horizontal="center" vertical="center" wrapText="1"/>
    </xf>
    <xf numFmtId="0" fontId="1" fillId="30" borderId="15" xfId="113" applyFont="1" applyFill="1" applyBorder="1" applyAlignment="1">
      <alignment horizontal="center" vertical="distributed"/>
    </xf>
    <xf numFmtId="0" fontId="1" fillId="30" borderId="15" xfId="113" applyFont="1" applyFill="1" applyBorder="1" applyAlignment="1">
      <alignment horizontal="center" vertical="center" wrapText="1"/>
    </xf>
    <xf numFmtId="164" fontId="1" fillId="30" borderId="15" xfId="113" applyNumberFormat="1" applyFont="1" applyFill="1" applyBorder="1" applyAlignment="1">
      <alignment horizontal="center" vertical="center"/>
    </xf>
    <xf numFmtId="2" fontId="1" fillId="30" borderId="15" xfId="113" applyNumberFormat="1" applyFont="1" applyFill="1" applyBorder="1" applyAlignment="1">
      <alignment horizontal="center" vertical="center"/>
    </xf>
    <xf numFmtId="164" fontId="3" fillId="30" borderId="15" xfId="113" applyNumberFormat="1" applyFont="1" applyFill="1" applyBorder="1" applyAlignment="1">
      <alignment horizontal="center" vertical="center" wrapText="1"/>
    </xf>
    <xf numFmtId="164" fontId="1" fillId="30" borderId="15" xfId="113" applyNumberFormat="1" applyFont="1" applyFill="1" applyBorder="1" applyAlignment="1">
      <alignment horizontal="center" vertical="center" wrapText="1"/>
    </xf>
    <xf numFmtId="164" fontId="1" fillId="30" borderId="19" xfId="113" applyNumberFormat="1" applyFont="1" applyFill="1" applyBorder="1" applyAlignment="1">
      <alignment horizontal="center" vertical="center"/>
    </xf>
  </cellXfs>
  <cellStyles count="266">
    <cellStyle name=" 1" xfId="1"/>
    <cellStyle name=" 1 2" xfId="239"/>
    <cellStyle name=" 1 3" xfId="255"/>
    <cellStyle name="_2010 СТРУКТУРА СВОД" xfId="2"/>
    <cellStyle name="_2010 СТРУКТУРА-с зарпл." xfId="189"/>
    <cellStyle name="_4.1 и 5 Финпланы" xfId="3"/>
    <cellStyle name="_4.1 и 5 Финпланы (1)" xfId="4"/>
    <cellStyle name="_Copy of ДРСК_1" xfId="5"/>
    <cellStyle name="_ДРСК, ИПР 2010 Приложение 1свод" xfId="6"/>
    <cellStyle name="_Инвест-структура 2011 26.10.10" xfId="7"/>
    <cellStyle name="_Инвест-структура_ХЭС_22.10.2010" xfId="8"/>
    <cellStyle name="_Инвест-структура_ХЭС_29.10.2010" xfId="9"/>
    <cellStyle name="_ИПР 2011-2017  ХЭС  от 21.02.12" xfId="157"/>
    <cellStyle name="_ИПР 2011-2017 ХЭС  10.01.12 ПРАВИЛЬНЫЙ" xfId="158"/>
    <cellStyle name="_ИПР 2011-2017 ХЭС 16.12.11 на РАО" xfId="10"/>
    <cellStyle name="_ИПР 2012 ХЭС  12.01.12" xfId="11"/>
    <cellStyle name="_ИПР 2014-2018 ХЭС 06.12.12" xfId="159"/>
    <cellStyle name="_Книга2" xfId="12"/>
    <cellStyle name="_Книга4" xfId="13"/>
    <cellStyle name="_Лист1" xfId="14"/>
    <cellStyle name="_Лист2" xfId="15"/>
    <cellStyle name="_Модель Стратегия Ленэнерго_3" xfId="16"/>
    <cellStyle name="_Прил 14 ( 29 ноября)" xfId="17"/>
    <cellStyle name="_Прил 25а_ЕАО_25.12.2009" xfId="18"/>
    <cellStyle name="_Прил 25а_свод_02.11.2009" xfId="19"/>
    <cellStyle name="_Прил 4.1, 4.3 ИПР 2013-2017 24.01.12 СЕМЫКИН" xfId="20"/>
    <cellStyle name="_Прил 4_21.04.2009_СВОД" xfId="21"/>
    <cellStyle name="_Прил. 1.2, 2.2" xfId="160"/>
    <cellStyle name="_прил. 1.4" xfId="161"/>
    <cellStyle name="_Прил.1 Финансирование ИПР 2011-2013" xfId="22"/>
    <cellStyle name="_Прил.10 Отчет об исполнении  финплана 2009-2010" xfId="23"/>
    <cellStyle name="_Прил.4 Отчет об источниках финансирования ИПР 2009-2010 ХЭС" xfId="24"/>
    <cellStyle name="_Прил.9 Финплан 2011-2013" xfId="25"/>
    <cellStyle name="_Прилож. Л к регл. РАО ХЭС 28.11.11 1" xfId="26"/>
    <cellStyle name="_Приложение  2.2; 2.3 ИПР 2013 25.12.12" xfId="162"/>
    <cellStyle name="_Приложение 1 - ЮЯ 2010-2012 гг." xfId="27"/>
    <cellStyle name="_Приложение 1.2_ЮЯ" xfId="28"/>
    <cellStyle name="_Приложение 1.4 ИПР 2013г. ХЭС 21.12.12" xfId="163"/>
    <cellStyle name="_Приложение 14" xfId="29"/>
    <cellStyle name="_Приложение 14 ИПР 2013г. ХЭС 24.12.12" xfId="164"/>
    <cellStyle name="_Приложение 2 (3 вариант)" xfId="30"/>
    <cellStyle name="_Приложение 2 в формате Приложения 8" xfId="31"/>
    <cellStyle name="_Приложение 2 фин. модель ДРСК 01.03.2011 г." xfId="32"/>
    <cellStyle name="_Приложение 4 от 11.01.10" xfId="33"/>
    <cellStyle name="_Приложение 5 ИПР 2013-2017" xfId="34"/>
    <cellStyle name="_Приложение 6" xfId="35"/>
    <cellStyle name="_Приложение 6.1_ЕАО от Артура" xfId="36"/>
    <cellStyle name="_Приложение 7.1" xfId="37"/>
    <cellStyle name="_Приложение 8а" xfId="38"/>
    <cellStyle name="_Приложение №1" xfId="39"/>
    <cellStyle name="_Приложение Ж (инвест.стр-ра)" xfId="40"/>
    <cellStyle name="_Приложения  4.1 ОАО ДРСК,4.2 ХЭС" xfId="165"/>
    <cellStyle name="_Приложения 11 г. ХЭС 28.03.11 утв. Чудовым" xfId="41"/>
    <cellStyle name="_Приложения на Прав-во ХЭС 12.01.12" xfId="166"/>
    <cellStyle name="_таблица 14 ЕАО." xfId="42"/>
    <cellStyle name="_таблица 14 Перечень ИПР и план финансирования 2010г ЕАО." xfId="43"/>
    <cellStyle name="_Финплан ДРСК 2011-2013 17.02.10 Семыкин" xfId="44"/>
    <cellStyle name="_ЮЯ_РАО ЭСВ (1)" xfId="45"/>
    <cellStyle name="20% - Акцент1 2" xfId="46"/>
    <cellStyle name="20% - Акцент1 2 2" xfId="47"/>
    <cellStyle name="20% - Акцент1 3" xfId="190"/>
    <cellStyle name="20% - Акцент1 3 2" xfId="191"/>
    <cellStyle name="20% - Акцент2 2" xfId="48"/>
    <cellStyle name="20% - Акцент2 2 2" xfId="49"/>
    <cellStyle name="20% - Акцент2 3" xfId="192"/>
    <cellStyle name="20% - Акцент2 3 2" xfId="193"/>
    <cellStyle name="20% - Акцент3 2" xfId="50"/>
    <cellStyle name="20% - Акцент3 2 2" xfId="51"/>
    <cellStyle name="20% - Акцент3 3" xfId="194"/>
    <cellStyle name="20% - Акцент3 3 2" xfId="195"/>
    <cellStyle name="20% - Акцент4 2" xfId="52"/>
    <cellStyle name="20% - Акцент4 2 2" xfId="53"/>
    <cellStyle name="20% - Акцент4 3" xfId="196"/>
    <cellStyle name="20% - Акцент4 3 2" xfId="197"/>
    <cellStyle name="20% - Акцент5 2" xfId="54"/>
    <cellStyle name="20% - Акцент5 2 2" xfId="55"/>
    <cellStyle name="20% - Акцент6 2" xfId="56"/>
    <cellStyle name="20% - Акцент6 2 2" xfId="57"/>
    <cellStyle name="40% - Акцент1 2" xfId="58"/>
    <cellStyle name="40% - Акцент1 2 2" xfId="59"/>
    <cellStyle name="40% - Акцент1 3" xfId="198"/>
    <cellStyle name="40% - Акцент1 3 2" xfId="199"/>
    <cellStyle name="40% - Акцент2 2" xfId="60"/>
    <cellStyle name="40% - Акцент2 2 2" xfId="61"/>
    <cellStyle name="40% - Акцент3 2" xfId="62"/>
    <cellStyle name="40% - Акцент3 2 2" xfId="63"/>
    <cellStyle name="40% - Акцент3 3" xfId="200"/>
    <cellStyle name="40% - Акцент3 3 2" xfId="201"/>
    <cellStyle name="40% - Акцент4 2" xfId="64"/>
    <cellStyle name="40% - Акцент4 2 2" xfId="65"/>
    <cellStyle name="40% - Акцент4 3" xfId="202"/>
    <cellStyle name="40% - Акцент4 3 2" xfId="203"/>
    <cellStyle name="40% - Акцент5 2" xfId="66"/>
    <cellStyle name="40% - Акцент5 2 2" xfId="67"/>
    <cellStyle name="40% - Акцент6 2" xfId="68"/>
    <cellStyle name="40% - Акцент6 2 2" xfId="69"/>
    <cellStyle name="40% - Акцент6 3" xfId="204"/>
    <cellStyle name="40% - Акцент6 3 2" xfId="205"/>
    <cellStyle name="60% - Акцент1 2" xfId="70"/>
    <cellStyle name="60% - Акцент1 2 2" xfId="206"/>
    <cellStyle name="60% - Акцент2 2" xfId="71"/>
    <cellStyle name="60% - Акцент2 2 2" xfId="207"/>
    <cellStyle name="60% - Акцент3 2" xfId="72"/>
    <cellStyle name="60% - Акцент3 2 2" xfId="208"/>
    <cellStyle name="60% - Акцент4 2" xfId="73"/>
    <cellStyle name="60% - Акцент4 2 2" xfId="209"/>
    <cellStyle name="60% - Акцент5 2" xfId="74"/>
    <cellStyle name="60% - Акцент5 2 2" xfId="210"/>
    <cellStyle name="60% - Акцент6 2" xfId="75"/>
    <cellStyle name="60% - Акцент6 2 2" xfId="211"/>
    <cellStyle name="Assumption" xfId="76"/>
    <cellStyle name="Dates" xfId="77"/>
    <cellStyle name="E-mail" xfId="78"/>
    <cellStyle name="Heading" xfId="79"/>
    <cellStyle name="Heading2" xfId="80"/>
    <cellStyle name="Inputs" xfId="81"/>
    <cellStyle name="Normal_Copy of IP_Kamhatskenergo_v_formate_RAO" xfId="82"/>
    <cellStyle name="Table Heading" xfId="83"/>
    <cellStyle name="Telephone number" xfId="84"/>
    <cellStyle name="Акцент1 2" xfId="85"/>
    <cellStyle name="Акцент1 2 2" xfId="212"/>
    <cellStyle name="Акцент2 2" xfId="86"/>
    <cellStyle name="Акцент2 2 2" xfId="213"/>
    <cellStyle name="Акцент3 2" xfId="87"/>
    <cellStyle name="Акцент3 2 2" xfId="214"/>
    <cellStyle name="Акцент4 2" xfId="88"/>
    <cellStyle name="Акцент4 2 2" xfId="215"/>
    <cellStyle name="Акцент5 2" xfId="89"/>
    <cellStyle name="Акцент5 2 2" xfId="216"/>
    <cellStyle name="Акцент6 2" xfId="90"/>
    <cellStyle name="Акцент6 2 2" xfId="217"/>
    <cellStyle name="Ввод  2" xfId="91"/>
    <cellStyle name="Ввод  2 2" xfId="218"/>
    <cellStyle name="Вывод 2" xfId="92"/>
    <cellStyle name="Вывод 2 2" xfId="219"/>
    <cellStyle name="Вычисление 2" xfId="93"/>
    <cellStyle name="Вычисление 2 2" xfId="220"/>
    <cellStyle name="Заголовок" xfId="94"/>
    <cellStyle name="Заголовок 1 2" xfId="95"/>
    <cellStyle name="Заголовок 1 2 2" xfId="256"/>
    <cellStyle name="Заголовок 2 2" xfId="96"/>
    <cellStyle name="Заголовок 2 2 2" xfId="257"/>
    <cellStyle name="Заголовок 3 2" xfId="97"/>
    <cellStyle name="Заголовок 3 2 2" xfId="258"/>
    <cellStyle name="Заголовок 4 2" xfId="98"/>
    <cellStyle name="Заголовок 4 2 2" xfId="259"/>
    <cellStyle name="ЗаголовокСтолбца" xfId="99"/>
    <cellStyle name="Значение" xfId="100"/>
    <cellStyle name="Итог 2" xfId="101"/>
    <cellStyle name="Итог 2 2" xfId="221"/>
    <cellStyle name="Контрольная ячейка 2" xfId="102"/>
    <cellStyle name="Контрольная ячейка 2 2" xfId="222"/>
    <cellStyle name="Название 2" xfId="103"/>
    <cellStyle name="Название 2 2" xfId="260"/>
    <cellStyle name="Нейтральный 2" xfId="104"/>
    <cellStyle name="Нейтральный 2 2" xfId="223"/>
    <cellStyle name="Обычный" xfId="0" builtinId="0"/>
    <cellStyle name="Обычный 10" xfId="105"/>
    <cellStyle name="Обычный 10 2" xfId="106"/>
    <cellStyle name="Обычный 10 3" xfId="151"/>
    <cellStyle name="Обычный 11" xfId="107"/>
    <cellStyle name="Обычный 12" xfId="108"/>
    <cellStyle name="Обычный 12 2" xfId="150"/>
    <cellStyle name="Обычный 12 3" xfId="185"/>
    <cellStyle name="Обычный 12 4" xfId="240"/>
    <cellStyle name="Обычный 13" xfId="109"/>
    <cellStyle name="Обычный 13 2" xfId="264"/>
    <cellStyle name="Обычный 14" xfId="167"/>
    <cellStyle name="Обычный 15" xfId="168"/>
    <cellStyle name="Обычный 16" xfId="169"/>
    <cellStyle name="Обычный 17" xfId="152"/>
    <cellStyle name="Обычный 17 2" xfId="181"/>
    <cellStyle name="Обычный 18" xfId="156"/>
    <cellStyle name="Обычный 18 2" xfId="241"/>
    <cellStyle name="Обычный 18 3" xfId="252"/>
    <cellStyle name="Обычный 19" xfId="182"/>
    <cellStyle name="Обычный 19 2" xfId="242"/>
    <cellStyle name="Обычный 2" xfId="110"/>
    <cellStyle name="Обычный 2 2" xfId="111"/>
    <cellStyle name="Обычный 2 2 2" xfId="112"/>
    <cellStyle name="Обычный 2 3" xfId="224"/>
    <cellStyle name="Обычный 20" xfId="265"/>
    <cellStyle name="Обычный 3" xfId="113"/>
    <cellStyle name="Обычный 3 2" xfId="114"/>
    <cellStyle name="Обычный 3 3" xfId="155"/>
    <cellStyle name="Обычный 3 3 2" xfId="154"/>
    <cellStyle name="Обычный 3 4" xfId="243"/>
    <cellStyle name="Обычный 3_Книга4" xfId="225"/>
    <cellStyle name="Обычный 4" xfId="115"/>
    <cellStyle name="Обычный 4 2" xfId="226"/>
    <cellStyle name="Обычный 4 3" xfId="227"/>
    <cellStyle name="Обычный 4 3 2" xfId="261"/>
    <cellStyle name="Обычный 4 4" xfId="244"/>
    <cellStyle name="Обычный 5" xfId="116"/>
    <cellStyle name="Обычный 5 2" xfId="117"/>
    <cellStyle name="Обычный 5 2 2" xfId="170"/>
    <cellStyle name="Обычный 5 3" xfId="171"/>
    <cellStyle name="Обычный 5 4" xfId="172"/>
    <cellStyle name="Обычный 5_Все прил 2012-2017 (коррект ПР) ЕАО" xfId="173"/>
    <cellStyle name="Обычный 6" xfId="118"/>
    <cellStyle name="Обычный 6 2" xfId="174"/>
    <cellStyle name="Обычный 6 3" xfId="245"/>
    <cellStyle name="Обычный 7" xfId="119"/>
    <cellStyle name="Обычный 7 2" xfId="120"/>
    <cellStyle name="Обычный 7 3" xfId="246"/>
    <cellStyle name="Обычный 7 4" xfId="262"/>
    <cellStyle name="Обычный 8" xfId="121"/>
    <cellStyle name="Обычный 8 2" xfId="228"/>
    <cellStyle name="Обычный 8 28" xfId="122"/>
    <cellStyle name="Обычный 8 28 2" xfId="123"/>
    <cellStyle name="Обычный 8_Прил 6.1, 6,2, 6,3 факт ЕИ" xfId="175"/>
    <cellStyle name="Обычный 9" xfId="124"/>
    <cellStyle name="Обычный 9 2" xfId="229"/>
    <cellStyle name="Обычный_Приложение 1." xfId="125"/>
    <cellStyle name="Обычный_Приложение 1.2" xfId="253"/>
    <cellStyle name="Обычный_Приложение 14" xfId="126"/>
    <cellStyle name="Обычный_Приложение 14 12.07.2011" xfId="127"/>
    <cellStyle name="Обычный_Приложение 2.2" xfId="254"/>
    <cellStyle name="Плохой 2" xfId="128"/>
    <cellStyle name="Плохой 2 2" xfId="230"/>
    <cellStyle name="Пояснение 2" xfId="129"/>
    <cellStyle name="Пояснение 2 2" xfId="231"/>
    <cellStyle name="Примечание 2" xfId="130"/>
    <cellStyle name="Примечание 2 2" xfId="131"/>
    <cellStyle name="Примечание 2 2 2" xfId="247"/>
    <cellStyle name="Примечание 3" xfId="232"/>
    <cellStyle name="Примечание 3 2" xfId="233"/>
    <cellStyle name="Процентный 2" xfId="132"/>
    <cellStyle name="Процентный 2 2" xfId="133"/>
    <cellStyle name="Процентный 2 2 2" xfId="183"/>
    <cellStyle name="Процентный 2 3" xfId="176"/>
    <cellStyle name="Процентный 3" xfId="134"/>
    <cellStyle name="Процентный 3 2" xfId="248"/>
    <cellStyle name="Процентный 4" xfId="177"/>
    <cellStyle name="Процентный 4 2" xfId="234"/>
    <cellStyle name="Процентный 5" xfId="178"/>
    <cellStyle name="Связанная ячейка 2" xfId="135"/>
    <cellStyle name="Связанная ячейка 2 2" xfId="235"/>
    <cellStyle name="Стиль 1" xfId="136"/>
    <cellStyle name="Стиль 1 2" xfId="137"/>
    <cellStyle name="Стиль 1 2 2" xfId="188"/>
    <cellStyle name="Стиль 1 3" xfId="138"/>
    <cellStyle name="Стиль 1 3 2" xfId="153"/>
    <cellStyle name="Стиль 1 4" xfId="139"/>
    <cellStyle name="Стиль 1 5" xfId="249"/>
    <cellStyle name="Стиль 1_1.2 ХЭС" xfId="140"/>
    <cellStyle name="Текст предупреждения 2" xfId="141"/>
    <cellStyle name="Текст предупреждения 2 2" xfId="236"/>
    <cellStyle name="Финансовый 2" xfId="142"/>
    <cellStyle name="Финансовый 2 2" xfId="143"/>
    <cellStyle name="Финансовый 2 2 2" xfId="187"/>
    <cellStyle name="Финансовый 2 3" xfId="144"/>
    <cellStyle name="Финансовый 2 3 2" xfId="184"/>
    <cellStyle name="Финансовый 2 4" xfId="238"/>
    <cellStyle name="Финансовый 3" xfId="145"/>
    <cellStyle name="Финансовый 3 2" xfId="146"/>
    <cellStyle name="Финансовый 4" xfId="147"/>
    <cellStyle name="Финансовый 4 2" xfId="179"/>
    <cellStyle name="Финансовый 4 3" xfId="251"/>
    <cellStyle name="Финансовый 4 4" xfId="250"/>
    <cellStyle name="Финансовый 4 4 2" xfId="263"/>
    <cellStyle name="Финансовый 5" xfId="180"/>
    <cellStyle name="Финансовый 9" xfId="186"/>
    <cellStyle name="Формула" xfId="148"/>
    <cellStyle name="Хороший 2" xfId="149"/>
    <cellStyle name="Хороший 2 2" xfId="237"/>
  </cellStyles>
  <dxfs count="0"/>
  <tableStyles count="0" defaultTableStyle="TableStyleMedium2" defaultPivotStyle="PivotStyleLight16"/>
  <colors>
    <mruColors>
      <color rgb="FFFFFF99"/>
      <color rgb="FFCCFFCC"/>
      <color rgb="FFC8C808"/>
      <color rgb="FFFFCCCC"/>
      <color rgb="FFFF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D3/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D3/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66"/>
  <sheetViews>
    <sheetView showZeros="0" tabSelected="1" view="pageBreakPreview" zoomScale="70" zoomScaleNormal="70" zoomScaleSheetLayoutView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12" sqref="B12:B13"/>
    </sheetView>
  </sheetViews>
  <sheetFormatPr defaultColWidth="10.28515625" defaultRowHeight="15.75" outlineLevelRow="1" outlineLevelCol="2" x14ac:dyDescent="0.25"/>
  <cols>
    <col min="1" max="1" width="12.85546875" style="1" customWidth="1"/>
    <col min="2" max="2" width="59.5703125" style="1" customWidth="1" collapsed="1"/>
    <col min="3" max="3" width="10.85546875" style="1" hidden="1" customWidth="1" outlineLevel="1"/>
    <col min="4" max="4" width="12" style="1" hidden="1" customWidth="1" outlineLevel="1"/>
    <col min="5" max="6" width="9.42578125" style="1" hidden="1" customWidth="1" outlineLevel="1"/>
    <col min="7" max="7" width="17" style="1" customWidth="1" collapsed="1"/>
    <col min="8" max="8" width="14.85546875" style="1" customWidth="1"/>
    <col min="9" max="9" width="33.140625" style="1" customWidth="1"/>
    <col min="10" max="10" width="16.28515625" style="129" customWidth="1"/>
    <col min="11" max="12" width="13.7109375" style="1" customWidth="1"/>
    <col min="13" max="13" width="20.28515625" style="1" customWidth="1"/>
    <col min="14" max="14" width="30.28515625" style="1" customWidth="1"/>
    <col min="15" max="15" width="16.42578125" style="1" customWidth="1"/>
    <col min="16" max="16" width="21.140625" style="1" customWidth="1"/>
    <col min="17" max="17" width="15.85546875" style="1" customWidth="1"/>
    <col min="18" max="20" width="15.85546875" style="1" customWidth="1" outlineLevel="1"/>
    <col min="21" max="21" width="14.140625" style="1" customWidth="1" outlineLevel="1"/>
    <col min="22" max="25" width="10" style="1" hidden="1" customWidth="1" outlineLevel="2"/>
    <col min="26" max="26" width="13.140625" style="1" customWidth="1" outlineLevel="1" collapsed="1"/>
    <col min="27" max="27" width="13.140625" style="1" customWidth="1" outlineLevel="1"/>
    <col min="28" max="28" width="24.7109375" style="1" customWidth="1" outlineLevel="1"/>
    <col min="29" max="29" width="13.28515625" style="1" customWidth="1" outlineLevel="1"/>
    <col min="30" max="30" width="12.7109375" style="1" customWidth="1" outlineLevel="1"/>
    <col min="31" max="31" width="13" style="1" customWidth="1" outlineLevel="1"/>
    <col min="32" max="32" width="27" style="1" customWidth="1" outlineLevel="1"/>
    <col min="33" max="33" width="22.5703125" style="1" customWidth="1" outlineLevel="1"/>
    <col min="34" max="34" width="17.42578125" style="1" customWidth="1" outlineLevel="1"/>
    <col min="35" max="35" width="12.42578125" style="1" customWidth="1" outlineLevel="1"/>
    <col min="36" max="167" width="10.28515625" style="13"/>
    <col min="168" max="16384" width="10.28515625" style="1"/>
  </cols>
  <sheetData>
    <row r="1" spans="1:167" ht="16.149999999999999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5"/>
      <c r="AE1" s="15"/>
      <c r="AF1" s="15"/>
      <c r="AG1" s="13"/>
      <c r="AH1" s="150" t="s">
        <v>218</v>
      </c>
      <c r="AI1" s="150"/>
    </row>
    <row r="2" spans="1:167" ht="16.149999999999999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F2" s="15"/>
      <c r="AG2" s="15"/>
      <c r="AH2" s="2" t="s">
        <v>0</v>
      </c>
      <c r="AI2" s="2"/>
    </row>
    <row r="3" spans="1:167" ht="2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6"/>
      <c r="AE3" s="16"/>
      <c r="AF3" s="16"/>
      <c r="AG3" s="13"/>
      <c r="AH3" s="63" t="s">
        <v>193</v>
      </c>
      <c r="AI3" s="63"/>
    </row>
    <row r="4" spans="1:167" s="19" customFormat="1" ht="21" customHeight="1" x14ac:dyDescent="0.3">
      <c r="A4" s="17"/>
      <c r="B4" s="17"/>
      <c r="C4" s="17"/>
      <c r="D4" s="17"/>
      <c r="E4" s="17"/>
      <c r="F4" s="17"/>
      <c r="G4" s="145"/>
      <c r="H4" s="174" t="s">
        <v>219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</row>
    <row r="5" spans="1:167" s="23" customFormat="1" ht="16.5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151"/>
      <c r="AI5" s="151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</row>
    <row r="6" spans="1:167" s="25" customFormat="1" ht="18.75" x14ac:dyDescent="0.3">
      <c r="A6" s="156" t="s">
        <v>78</v>
      </c>
      <c r="B6" s="159" t="s">
        <v>79</v>
      </c>
      <c r="C6" s="162" t="s">
        <v>80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46"/>
      <c r="Q6" s="163" t="s">
        <v>81</v>
      </c>
      <c r="R6" s="163"/>
      <c r="S6" s="163"/>
      <c r="T6" s="163"/>
      <c r="U6" s="163"/>
      <c r="V6" s="164" t="s">
        <v>82</v>
      </c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5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</row>
    <row r="7" spans="1:167" s="25" customFormat="1" ht="15.75" customHeight="1" x14ac:dyDescent="0.3">
      <c r="A7" s="157"/>
      <c r="B7" s="160"/>
      <c r="C7" s="166" t="s">
        <v>83</v>
      </c>
      <c r="D7" s="167"/>
      <c r="E7" s="167"/>
      <c r="F7" s="168"/>
      <c r="G7" s="169" t="s">
        <v>84</v>
      </c>
      <c r="H7" s="170"/>
      <c r="I7" s="170"/>
      <c r="J7" s="171"/>
      <c r="K7" s="169" t="s">
        <v>85</v>
      </c>
      <c r="L7" s="170"/>
      <c r="M7" s="170"/>
      <c r="N7" s="170"/>
      <c r="O7" s="171"/>
      <c r="P7" s="172" t="s">
        <v>86</v>
      </c>
      <c r="Q7" s="152"/>
      <c r="R7" s="152"/>
      <c r="S7" s="152"/>
      <c r="T7" s="152"/>
      <c r="U7" s="152"/>
      <c r="V7" s="152" t="s">
        <v>83</v>
      </c>
      <c r="W7" s="152"/>
      <c r="X7" s="152"/>
      <c r="Y7" s="152"/>
      <c r="Z7" s="153" t="s">
        <v>84</v>
      </c>
      <c r="AA7" s="153"/>
      <c r="AB7" s="153"/>
      <c r="AC7" s="153"/>
      <c r="AD7" s="153" t="s">
        <v>85</v>
      </c>
      <c r="AE7" s="153"/>
      <c r="AF7" s="153"/>
      <c r="AG7" s="153"/>
      <c r="AH7" s="153"/>
      <c r="AI7" s="154" t="s">
        <v>87</v>
      </c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34" customFormat="1" ht="108.75" customHeight="1" thickBot="1" x14ac:dyDescent="0.35">
      <c r="A8" s="158"/>
      <c r="B8" s="161"/>
      <c r="C8" s="26" t="s">
        <v>88</v>
      </c>
      <c r="D8" s="27" t="s">
        <v>89</v>
      </c>
      <c r="E8" s="28" t="s">
        <v>90</v>
      </c>
      <c r="F8" s="29" t="s">
        <v>91</v>
      </c>
      <c r="G8" s="30" t="s">
        <v>88</v>
      </c>
      <c r="H8" s="31" t="s">
        <v>89</v>
      </c>
      <c r="I8" s="31" t="s">
        <v>92</v>
      </c>
      <c r="J8" s="31" t="s">
        <v>93</v>
      </c>
      <c r="K8" s="30" t="s">
        <v>94</v>
      </c>
      <c r="L8" s="31" t="s">
        <v>89</v>
      </c>
      <c r="M8" s="30" t="s">
        <v>95</v>
      </c>
      <c r="N8" s="30" t="s">
        <v>96</v>
      </c>
      <c r="O8" s="31" t="s">
        <v>97</v>
      </c>
      <c r="P8" s="173"/>
      <c r="Q8" s="31" t="s">
        <v>98</v>
      </c>
      <c r="R8" s="31" t="s">
        <v>99</v>
      </c>
      <c r="S8" s="31" t="s">
        <v>100</v>
      </c>
      <c r="T8" s="31" t="s">
        <v>101</v>
      </c>
      <c r="U8" s="31" t="s">
        <v>102</v>
      </c>
      <c r="V8" s="30" t="s">
        <v>88</v>
      </c>
      <c r="W8" s="32" t="s">
        <v>103</v>
      </c>
      <c r="X8" s="31" t="s">
        <v>90</v>
      </c>
      <c r="Y8" s="31" t="s">
        <v>104</v>
      </c>
      <c r="Z8" s="30" t="s">
        <v>88</v>
      </c>
      <c r="AA8" s="31" t="s">
        <v>89</v>
      </c>
      <c r="AB8" s="31" t="s">
        <v>92</v>
      </c>
      <c r="AC8" s="31" t="s">
        <v>93</v>
      </c>
      <c r="AD8" s="30" t="s">
        <v>94</v>
      </c>
      <c r="AE8" s="31" t="s">
        <v>89</v>
      </c>
      <c r="AF8" s="30" t="s">
        <v>95</v>
      </c>
      <c r="AG8" s="30" t="s">
        <v>96</v>
      </c>
      <c r="AH8" s="31" t="s">
        <v>97</v>
      </c>
      <c r="AI8" s="155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</row>
    <row r="9" spans="1:167" s="36" customFormat="1" ht="23.25" customHeight="1" x14ac:dyDescent="0.25">
      <c r="A9" s="175"/>
      <c r="B9" s="176" t="s">
        <v>220</v>
      </c>
      <c r="C9" s="177"/>
      <c r="D9" s="178"/>
      <c r="E9" s="179"/>
      <c r="F9" s="179"/>
      <c r="G9" s="180"/>
      <c r="H9" s="180"/>
      <c r="I9" s="180"/>
      <c r="J9" s="181"/>
      <c r="K9" s="181"/>
      <c r="L9" s="181"/>
      <c r="M9" s="181"/>
      <c r="N9" s="181"/>
      <c r="O9" s="180"/>
      <c r="P9" s="181"/>
      <c r="Q9" s="182"/>
      <c r="R9" s="183"/>
      <c r="S9" s="183"/>
      <c r="T9" s="183"/>
      <c r="U9" s="183"/>
      <c r="V9" s="180"/>
      <c r="W9" s="180"/>
      <c r="X9" s="180"/>
      <c r="Y9" s="180"/>
      <c r="Z9" s="180"/>
      <c r="AA9" s="180"/>
      <c r="AB9" s="180"/>
      <c r="AC9" s="181"/>
      <c r="AD9" s="181"/>
      <c r="AE9" s="181"/>
      <c r="AF9" s="181"/>
      <c r="AG9" s="181"/>
      <c r="AH9" s="181"/>
      <c r="AI9" s="184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</row>
    <row r="10" spans="1:167" s="36" customFormat="1" x14ac:dyDescent="0.25">
      <c r="A10" s="37" t="s">
        <v>105</v>
      </c>
      <c r="B10" s="3" t="s">
        <v>1</v>
      </c>
      <c r="C10" s="147"/>
      <c r="D10" s="38"/>
      <c r="E10" s="143"/>
      <c r="F10" s="143"/>
      <c r="G10" s="39"/>
      <c r="H10" s="39"/>
      <c r="I10" s="39"/>
      <c r="J10" s="40">
        <f>J12+J147</f>
        <v>655.56500000000005</v>
      </c>
      <c r="K10" s="41"/>
      <c r="L10" s="41"/>
      <c r="M10" s="41"/>
      <c r="N10" s="41"/>
      <c r="O10" s="40">
        <f>O12+O147</f>
        <v>1150.03</v>
      </c>
      <c r="P10" s="41"/>
      <c r="Q10" s="41">
        <f>Q12+Q147</f>
        <v>1047.634</v>
      </c>
      <c r="R10" s="41">
        <f t="shared" ref="R10:U10" si="0">R12+R147</f>
        <v>6.3709999999999996</v>
      </c>
      <c r="S10" s="41">
        <f t="shared" si="0"/>
        <v>652.80639999999994</v>
      </c>
      <c r="T10" s="41">
        <f t="shared" si="0"/>
        <v>386.66200000000003</v>
      </c>
      <c r="U10" s="41">
        <f t="shared" si="0"/>
        <v>1.7945999999999995</v>
      </c>
      <c r="V10" s="41">
        <f t="shared" ref="V10:AI10" si="1">V12+V147</f>
        <v>0</v>
      </c>
      <c r="W10" s="41">
        <f t="shared" si="1"/>
        <v>0</v>
      </c>
      <c r="X10" s="41">
        <f t="shared" si="1"/>
        <v>0</v>
      </c>
      <c r="Y10" s="41">
        <f t="shared" si="1"/>
        <v>0</v>
      </c>
      <c r="Z10" s="41">
        <f t="shared" si="1"/>
        <v>0</v>
      </c>
      <c r="AA10" s="41">
        <f t="shared" si="1"/>
        <v>0</v>
      </c>
      <c r="AB10" s="41">
        <f t="shared" si="1"/>
        <v>0</v>
      </c>
      <c r="AC10" s="41">
        <f t="shared" si="1"/>
        <v>11.95</v>
      </c>
      <c r="AD10" s="41">
        <f t="shared" si="1"/>
        <v>0</v>
      </c>
      <c r="AE10" s="41">
        <f t="shared" si="1"/>
        <v>0</v>
      </c>
      <c r="AF10" s="41">
        <f t="shared" si="1"/>
        <v>0</v>
      </c>
      <c r="AG10" s="41">
        <f t="shared" si="1"/>
        <v>0</v>
      </c>
      <c r="AH10" s="41">
        <f t="shared" si="1"/>
        <v>76</v>
      </c>
      <c r="AI10" s="55">
        <f t="shared" si="1"/>
        <v>0</v>
      </c>
      <c r="AJ10" s="42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</row>
    <row r="11" spans="1:167" s="36" customFormat="1" x14ac:dyDescent="0.25">
      <c r="A11" s="37"/>
      <c r="B11" s="3"/>
      <c r="C11" s="147"/>
      <c r="D11" s="38"/>
      <c r="E11" s="143"/>
      <c r="F11" s="143"/>
      <c r="G11" s="39"/>
      <c r="H11" s="39"/>
      <c r="I11" s="39"/>
      <c r="J11" s="40">
        <f>SUM(K11:N11)</f>
        <v>0</v>
      </c>
      <c r="K11" s="41"/>
      <c r="L11" s="41"/>
      <c r="M11" s="41"/>
      <c r="N11" s="41"/>
      <c r="O11" s="40">
        <f>SUM(P11:S11)</f>
        <v>0</v>
      </c>
      <c r="P11" s="41"/>
      <c r="Q11" s="41">
        <f>SUM(R11:U11)</f>
        <v>0</v>
      </c>
      <c r="R11" s="41">
        <f>SUM(S11:V11)</f>
        <v>0</v>
      </c>
      <c r="S11" s="41">
        <f>SUM(T11:W11)</f>
        <v>0</v>
      </c>
      <c r="T11" s="41">
        <f>SUM(U11:X11)</f>
        <v>0</v>
      </c>
      <c r="U11" s="41">
        <f>SUM(V11:Y11)</f>
        <v>0</v>
      </c>
      <c r="V11" s="41"/>
      <c r="W11" s="41"/>
      <c r="X11" s="41"/>
      <c r="Y11" s="41"/>
      <c r="Z11" s="41"/>
      <c r="AA11" s="41"/>
      <c r="AB11" s="41"/>
      <c r="AC11" s="40">
        <f>SUM(AD11:AG11)</f>
        <v>0</v>
      </c>
      <c r="AD11" s="41"/>
      <c r="AE11" s="41"/>
      <c r="AF11" s="41"/>
      <c r="AG11" s="41"/>
      <c r="AH11" s="40">
        <f>SUM(AI11:AL11)</f>
        <v>0</v>
      </c>
      <c r="AI11" s="55"/>
      <c r="AJ11" s="42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</row>
    <row r="12" spans="1:167" s="36" customFormat="1" x14ac:dyDescent="0.25">
      <c r="A12" s="43" t="s">
        <v>2</v>
      </c>
      <c r="B12" s="3" t="s">
        <v>3</v>
      </c>
      <c r="C12" s="147"/>
      <c r="D12" s="38"/>
      <c r="E12" s="143"/>
      <c r="F12" s="143"/>
      <c r="G12" s="41"/>
      <c r="H12" s="41"/>
      <c r="I12" s="41"/>
      <c r="J12" s="40">
        <f>J14+J89</f>
        <v>655.56500000000005</v>
      </c>
      <c r="K12" s="41"/>
      <c r="L12" s="41"/>
      <c r="M12" s="41"/>
      <c r="N12" s="41"/>
      <c r="O12" s="40">
        <f>O14+O89</f>
        <v>1150.03</v>
      </c>
      <c r="P12" s="41"/>
      <c r="Q12" s="41">
        <f>Q14+Q89</f>
        <v>1034.922</v>
      </c>
      <c r="R12" s="41">
        <f t="shared" ref="R12:U12" si="2">R14+R89</f>
        <v>6.3709999999999996</v>
      </c>
      <c r="S12" s="41">
        <f t="shared" si="2"/>
        <v>652.80639999999994</v>
      </c>
      <c r="T12" s="41">
        <f t="shared" si="2"/>
        <v>373.95000000000005</v>
      </c>
      <c r="U12" s="41">
        <f t="shared" si="2"/>
        <v>1.7945999999999995</v>
      </c>
      <c r="V12" s="41"/>
      <c r="W12" s="41"/>
      <c r="X12" s="41"/>
      <c r="Y12" s="41"/>
      <c r="Z12" s="41"/>
      <c r="AA12" s="41"/>
      <c r="AB12" s="41"/>
      <c r="AC12" s="40">
        <f>AC14+AC89</f>
        <v>11.95</v>
      </c>
      <c r="AD12" s="41"/>
      <c r="AE12" s="41"/>
      <c r="AF12" s="41"/>
      <c r="AG12" s="41"/>
      <c r="AH12" s="40">
        <f>AH14+AH89</f>
        <v>76</v>
      </c>
      <c r="AI12" s="55"/>
      <c r="AJ12" s="42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</row>
    <row r="13" spans="1:167" s="36" customFormat="1" x14ac:dyDescent="0.25">
      <c r="A13" s="37"/>
      <c r="B13" s="3"/>
      <c r="C13" s="147"/>
      <c r="D13" s="38"/>
      <c r="E13" s="143"/>
      <c r="F13" s="143"/>
      <c r="G13" s="39"/>
      <c r="H13" s="39"/>
      <c r="I13" s="39">
        <f>SUM(I15:I57)</f>
        <v>0</v>
      </c>
      <c r="J13" s="40">
        <f>SUM(K13:N13)</f>
        <v>0</v>
      </c>
      <c r="K13" s="41"/>
      <c r="L13" s="41"/>
      <c r="M13" s="41"/>
      <c r="N13" s="41"/>
      <c r="O13" s="40">
        <f>SUM(P13:S13)</f>
        <v>0</v>
      </c>
      <c r="P13" s="41"/>
      <c r="Q13" s="41">
        <f>SUM(R13:U13)</f>
        <v>0</v>
      </c>
      <c r="R13" s="41">
        <f>SUM(S13:V13)</f>
        <v>0</v>
      </c>
      <c r="S13" s="41">
        <f>SUM(T13:W13)</f>
        <v>0</v>
      </c>
      <c r="T13" s="41">
        <f>SUM(U13:X13)</f>
        <v>0</v>
      </c>
      <c r="U13" s="41">
        <f>SUM(V13:Y13)</f>
        <v>0</v>
      </c>
      <c r="V13" s="41"/>
      <c r="W13" s="41"/>
      <c r="X13" s="41"/>
      <c r="Y13" s="41"/>
      <c r="Z13" s="41"/>
      <c r="AA13" s="41"/>
      <c r="AB13" s="41"/>
      <c r="AC13" s="40">
        <f>SUM(AD13:AG13)</f>
        <v>0</v>
      </c>
      <c r="AD13" s="41"/>
      <c r="AE13" s="41"/>
      <c r="AF13" s="41"/>
      <c r="AG13" s="41"/>
      <c r="AH13" s="40">
        <f>SUM(AI13:AL13)</f>
        <v>0</v>
      </c>
      <c r="AI13" s="55"/>
      <c r="AJ13" s="42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</row>
    <row r="14" spans="1:167" s="36" customFormat="1" x14ac:dyDescent="0.25">
      <c r="A14" s="43" t="s">
        <v>106</v>
      </c>
      <c r="B14" s="3" t="s">
        <v>28</v>
      </c>
      <c r="C14" s="147"/>
      <c r="D14" s="38"/>
      <c r="E14" s="143"/>
      <c r="F14" s="143"/>
      <c r="G14" s="144"/>
      <c r="H14" s="44"/>
      <c r="I14" s="44"/>
      <c r="J14" s="40">
        <f>J16+J61+J63+J68+J71+J76+J77+J83+J87+J75</f>
        <v>655.56500000000005</v>
      </c>
      <c r="K14" s="41"/>
      <c r="L14" s="41"/>
      <c r="M14" s="41"/>
      <c r="N14" s="41"/>
      <c r="O14" s="40">
        <f>O16+O61+O63+O68+O71+O76+O77+O83+O87+O75</f>
        <v>1150.03</v>
      </c>
      <c r="P14" s="41"/>
      <c r="Q14" s="41">
        <f>Q16+Q61+Q63+Q68+Q71+Q76+Q77+Q83+Q87+Q75</f>
        <v>682.46299999999997</v>
      </c>
      <c r="R14" s="41">
        <f t="shared" ref="R14:U14" si="3">R16+R61+R63+R68+R71+R76+R77+R83+R87+R75</f>
        <v>2.0780000000000003</v>
      </c>
      <c r="S14" s="41">
        <f t="shared" si="3"/>
        <v>384.3959999999999</v>
      </c>
      <c r="T14" s="41">
        <f t="shared" si="3"/>
        <v>295.97000000000003</v>
      </c>
      <c r="U14" s="41">
        <f t="shared" si="3"/>
        <v>1.9E-2</v>
      </c>
      <c r="V14" s="41"/>
      <c r="W14" s="41"/>
      <c r="X14" s="41"/>
      <c r="Y14" s="41"/>
      <c r="Z14" s="41"/>
      <c r="AA14" s="41"/>
      <c r="AB14" s="41"/>
      <c r="AC14" s="40">
        <f>AC16+AC61+AC63+AC68+AC71+AC76+AC77+AC83+AC87+AC75</f>
        <v>0</v>
      </c>
      <c r="AD14" s="41"/>
      <c r="AE14" s="41"/>
      <c r="AF14" s="41"/>
      <c r="AG14" s="41"/>
      <c r="AH14" s="40">
        <f>AH16+AH61+AH63+AH68+AH71+AH76+AH77+AH83+AH87+AH75</f>
        <v>0</v>
      </c>
      <c r="AI14" s="55"/>
      <c r="AJ14" s="42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</row>
    <row r="15" spans="1:167" s="36" customFormat="1" x14ac:dyDescent="0.25">
      <c r="A15" s="45"/>
      <c r="B15" s="3"/>
      <c r="C15" s="147"/>
      <c r="D15" s="38"/>
      <c r="E15" s="143"/>
      <c r="F15" s="143"/>
      <c r="G15" s="144"/>
      <c r="H15" s="46"/>
      <c r="I15" s="44"/>
      <c r="J15" s="40">
        <f>SUM(K15:N15)</f>
        <v>0</v>
      </c>
      <c r="K15" s="41"/>
      <c r="L15" s="41"/>
      <c r="M15" s="41"/>
      <c r="N15" s="41"/>
      <c r="O15" s="40">
        <f>SUM(P15:S15)</f>
        <v>0</v>
      </c>
      <c r="P15" s="41"/>
      <c r="Q15" s="41">
        <f>SUM(R15:U15)</f>
        <v>0</v>
      </c>
      <c r="R15" s="41">
        <f>SUM(S15:V15)</f>
        <v>0</v>
      </c>
      <c r="S15" s="41">
        <f>SUM(T15:W15)</f>
        <v>0</v>
      </c>
      <c r="T15" s="41">
        <f>SUM(U15:X15)</f>
        <v>0</v>
      </c>
      <c r="U15" s="41">
        <f>SUM(V15:Y15)</f>
        <v>0</v>
      </c>
      <c r="V15" s="41"/>
      <c r="W15" s="41"/>
      <c r="X15" s="41"/>
      <c r="Y15" s="41"/>
      <c r="Z15" s="41"/>
      <c r="AA15" s="41"/>
      <c r="AB15" s="41"/>
      <c r="AC15" s="40">
        <f>SUM(AD15:AG15)</f>
        <v>0</v>
      </c>
      <c r="AD15" s="41"/>
      <c r="AE15" s="41"/>
      <c r="AF15" s="41"/>
      <c r="AG15" s="41"/>
      <c r="AH15" s="40">
        <f>SUM(AI15:AL15)</f>
        <v>0</v>
      </c>
      <c r="AI15" s="55"/>
      <c r="AJ15" s="42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</row>
    <row r="16" spans="1:167" s="36" customFormat="1" x14ac:dyDescent="0.25">
      <c r="A16" s="45" t="s">
        <v>107</v>
      </c>
      <c r="B16" s="3" t="s">
        <v>4</v>
      </c>
      <c r="C16" s="147"/>
      <c r="D16" s="38"/>
      <c r="E16" s="143"/>
      <c r="F16" s="143"/>
      <c r="G16" s="144"/>
      <c r="H16" s="46"/>
      <c r="I16" s="44"/>
      <c r="J16" s="40">
        <f>J18+J47</f>
        <v>655.56500000000005</v>
      </c>
      <c r="K16" s="41"/>
      <c r="L16" s="41"/>
      <c r="M16" s="41"/>
      <c r="N16" s="41"/>
      <c r="O16" s="40">
        <f>O18+O47</f>
        <v>1150.03</v>
      </c>
      <c r="P16" s="41"/>
      <c r="Q16" s="41">
        <f>Q18+Q47</f>
        <v>446.988</v>
      </c>
      <c r="R16" s="41">
        <f t="shared" ref="R16:U16" si="4">R18+R47</f>
        <v>0</v>
      </c>
      <c r="S16" s="41">
        <f t="shared" si="4"/>
        <v>276.471</v>
      </c>
      <c r="T16" s="41">
        <f t="shared" si="4"/>
        <v>170.49799999999999</v>
      </c>
      <c r="U16" s="41">
        <f t="shared" si="4"/>
        <v>1.9E-2</v>
      </c>
      <c r="V16" s="41"/>
      <c r="W16" s="41"/>
      <c r="X16" s="41"/>
      <c r="Y16" s="41"/>
      <c r="Z16" s="41"/>
      <c r="AA16" s="41"/>
      <c r="AB16" s="41"/>
      <c r="AC16" s="40">
        <f>AC18+AC47</f>
        <v>0</v>
      </c>
      <c r="AD16" s="41"/>
      <c r="AE16" s="41"/>
      <c r="AF16" s="41"/>
      <c r="AG16" s="41"/>
      <c r="AH16" s="40">
        <f>AH18+AH47</f>
        <v>0</v>
      </c>
      <c r="AI16" s="55"/>
      <c r="AJ16" s="42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</row>
    <row r="17" spans="1:167" s="36" customFormat="1" x14ac:dyDescent="0.25">
      <c r="A17" s="45"/>
      <c r="B17" s="47"/>
      <c r="C17" s="147"/>
      <c r="D17" s="38"/>
      <c r="E17" s="143"/>
      <c r="F17" s="143"/>
      <c r="G17" s="46"/>
      <c r="H17" s="46"/>
      <c r="I17" s="44"/>
      <c r="J17" s="40">
        <f>SUM(K17:N17)</f>
        <v>0</v>
      </c>
      <c r="K17" s="41"/>
      <c r="L17" s="41"/>
      <c r="M17" s="41"/>
      <c r="N17" s="41"/>
      <c r="O17" s="40">
        <f>SUM(P17:S17)</f>
        <v>0</v>
      </c>
      <c r="P17" s="41"/>
      <c r="Q17" s="41">
        <f>SUM(R17:U17)</f>
        <v>0</v>
      </c>
      <c r="R17" s="41">
        <f>SUM(S17:V17)</f>
        <v>0</v>
      </c>
      <c r="S17" s="41">
        <f>SUM(T17:W17)</f>
        <v>0</v>
      </c>
      <c r="T17" s="41">
        <f>SUM(U17:X17)</f>
        <v>0</v>
      </c>
      <c r="U17" s="41">
        <f>SUM(V17:Y17)</f>
        <v>0</v>
      </c>
      <c r="V17" s="41"/>
      <c r="W17" s="41"/>
      <c r="X17" s="41"/>
      <c r="Y17" s="41"/>
      <c r="Z17" s="41"/>
      <c r="AA17" s="41"/>
      <c r="AB17" s="41"/>
      <c r="AC17" s="40">
        <f>SUM(AD17:AG17)</f>
        <v>0</v>
      </c>
      <c r="AD17" s="41"/>
      <c r="AE17" s="41"/>
      <c r="AF17" s="41"/>
      <c r="AG17" s="41"/>
      <c r="AH17" s="40">
        <f>SUM(AI17:AL17)</f>
        <v>0</v>
      </c>
      <c r="AI17" s="55"/>
      <c r="AJ17" s="42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</row>
    <row r="18" spans="1:167" s="36" customFormat="1" x14ac:dyDescent="0.25">
      <c r="A18" s="45"/>
      <c r="B18" s="3" t="s">
        <v>29</v>
      </c>
      <c r="C18" s="147"/>
      <c r="D18" s="38"/>
      <c r="E18" s="143"/>
      <c r="F18" s="143"/>
      <c r="G18" s="46"/>
      <c r="H18" s="46"/>
      <c r="I18" s="44"/>
      <c r="J18" s="40">
        <f>J19</f>
        <v>383.96499999999997</v>
      </c>
      <c r="K18" s="41"/>
      <c r="L18" s="41"/>
      <c r="M18" s="41"/>
      <c r="N18" s="41"/>
      <c r="O18" s="40">
        <f>O19</f>
        <v>1150.03</v>
      </c>
      <c r="P18" s="41"/>
      <c r="Q18" s="41">
        <f>Q19</f>
        <v>273.69799999999998</v>
      </c>
      <c r="R18" s="41">
        <f t="shared" ref="R18:U18" si="5">R19</f>
        <v>0</v>
      </c>
      <c r="S18" s="41">
        <f t="shared" si="5"/>
        <v>222.29499999999999</v>
      </c>
      <c r="T18" s="41">
        <f t="shared" si="5"/>
        <v>51.384</v>
      </c>
      <c r="U18" s="41">
        <f t="shared" si="5"/>
        <v>1.9E-2</v>
      </c>
      <c r="V18" s="41"/>
      <c r="W18" s="41"/>
      <c r="X18" s="41"/>
      <c r="Y18" s="41"/>
      <c r="Z18" s="41"/>
      <c r="AA18" s="41"/>
      <c r="AB18" s="41"/>
      <c r="AC18" s="40">
        <f>AC19</f>
        <v>0</v>
      </c>
      <c r="AD18" s="41"/>
      <c r="AE18" s="41"/>
      <c r="AF18" s="41"/>
      <c r="AG18" s="41"/>
      <c r="AH18" s="40">
        <f>AH19</f>
        <v>0</v>
      </c>
      <c r="AI18" s="55"/>
      <c r="AJ18" s="42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</row>
    <row r="19" spans="1:167" s="36" customFormat="1" outlineLevel="1" x14ac:dyDescent="0.25">
      <c r="A19" s="45"/>
      <c r="B19" s="3" t="s">
        <v>6</v>
      </c>
      <c r="C19" s="147"/>
      <c r="D19" s="38"/>
      <c r="E19" s="143"/>
      <c r="F19" s="143"/>
      <c r="G19" s="46"/>
      <c r="H19" s="46"/>
      <c r="I19" s="44"/>
      <c r="J19" s="40">
        <f>J20+J25+J24</f>
        <v>383.96499999999997</v>
      </c>
      <c r="K19" s="41"/>
      <c r="L19" s="41"/>
      <c r="M19" s="41"/>
      <c r="N19" s="41"/>
      <c r="O19" s="40">
        <f>O20+O25+O24</f>
        <v>1150.03</v>
      </c>
      <c r="P19" s="41"/>
      <c r="Q19" s="41">
        <f>Q20+Q25+Q24</f>
        <v>273.69799999999998</v>
      </c>
      <c r="R19" s="41">
        <f t="shared" ref="R19:U19" si="6">R20+R25+R24</f>
        <v>0</v>
      </c>
      <c r="S19" s="41">
        <f t="shared" si="6"/>
        <v>222.29499999999999</v>
      </c>
      <c r="T19" s="41">
        <f t="shared" si="6"/>
        <v>51.384</v>
      </c>
      <c r="U19" s="41">
        <f t="shared" si="6"/>
        <v>1.9E-2</v>
      </c>
      <c r="V19" s="41"/>
      <c r="W19" s="41"/>
      <c r="X19" s="41"/>
      <c r="Y19" s="41"/>
      <c r="Z19" s="41"/>
      <c r="AA19" s="41"/>
      <c r="AB19" s="41"/>
      <c r="AC19" s="40">
        <f>AC20+AC25+AC24</f>
        <v>0</v>
      </c>
      <c r="AD19" s="41"/>
      <c r="AE19" s="41"/>
      <c r="AF19" s="41"/>
      <c r="AG19" s="41"/>
      <c r="AH19" s="40">
        <f>AH20+AH25+AH24</f>
        <v>0</v>
      </c>
      <c r="AI19" s="55"/>
      <c r="AJ19" s="42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</row>
    <row r="20" spans="1:167" s="36" customFormat="1" outlineLevel="1" x14ac:dyDescent="0.25">
      <c r="A20" s="45"/>
      <c r="B20" s="47" t="s">
        <v>37</v>
      </c>
      <c r="C20" s="147"/>
      <c r="D20" s="38"/>
      <c r="E20" s="143"/>
      <c r="F20" s="143"/>
      <c r="G20" s="144"/>
      <c r="H20" s="46"/>
      <c r="I20" s="44"/>
      <c r="J20" s="48"/>
      <c r="K20" s="48"/>
      <c r="L20" s="48"/>
      <c r="M20" s="48"/>
      <c r="N20" s="48"/>
      <c r="O20" s="48">
        <f>O21+O22+O23</f>
        <v>118.80000000000001</v>
      </c>
      <c r="P20" s="48"/>
      <c r="Q20" s="39">
        <f>SUM(Q21:Q23)</f>
        <v>18.206999999999997</v>
      </c>
      <c r="R20" s="39">
        <f t="shared" ref="R20:U20" si="7">SUM(R21:R23)</f>
        <v>0</v>
      </c>
      <c r="S20" s="39">
        <f t="shared" si="7"/>
        <v>18.206999999999997</v>
      </c>
      <c r="T20" s="39">
        <f t="shared" si="7"/>
        <v>0</v>
      </c>
      <c r="U20" s="39">
        <f t="shared" si="7"/>
        <v>0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132"/>
      <c r="AJ20" s="42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</row>
    <row r="21" spans="1:167" s="36" customFormat="1" ht="30" outlineLevel="1" x14ac:dyDescent="0.25">
      <c r="A21" s="49" t="s">
        <v>108</v>
      </c>
      <c r="B21" s="10" t="s">
        <v>109</v>
      </c>
      <c r="C21" s="147"/>
      <c r="D21" s="38"/>
      <c r="E21" s="143"/>
      <c r="F21" s="143"/>
      <c r="G21" s="46"/>
      <c r="H21" s="46"/>
      <c r="I21" s="44"/>
      <c r="J21" s="50"/>
      <c r="K21" s="51">
        <v>1980</v>
      </c>
      <c r="L21" s="51">
        <v>15</v>
      </c>
      <c r="M21" s="52" t="s">
        <v>110</v>
      </c>
      <c r="N21" s="53" t="s">
        <v>111</v>
      </c>
      <c r="O21" s="50">
        <v>55.7</v>
      </c>
      <c r="P21" s="40"/>
      <c r="Q21" s="54">
        <v>11.379999999999999</v>
      </c>
      <c r="R21" s="41"/>
      <c r="S21" s="54">
        <v>11.379999999999999</v>
      </c>
      <c r="T21" s="54"/>
      <c r="U21" s="41"/>
      <c r="V21" s="41"/>
      <c r="W21" s="41"/>
      <c r="X21" s="41"/>
      <c r="Y21" s="41"/>
      <c r="Z21" s="41"/>
      <c r="AA21" s="41"/>
      <c r="AB21" s="41"/>
      <c r="AC21" s="40"/>
      <c r="AD21" s="41"/>
      <c r="AE21" s="41"/>
      <c r="AF21" s="41"/>
      <c r="AG21" s="41"/>
      <c r="AH21" s="40"/>
      <c r="AI21" s="55"/>
      <c r="AJ21" s="42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</row>
    <row r="22" spans="1:167" s="36" customFormat="1" ht="30" outlineLevel="1" x14ac:dyDescent="0.25">
      <c r="A22" s="56">
        <f>A21+1</f>
        <v>2</v>
      </c>
      <c r="B22" s="10" t="s">
        <v>112</v>
      </c>
      <c r="C22" s="147"/>
      <c r="D22" s="38"/>
      <c r="E22" s="143"/>
      <c r="F22" s="143"/>
      <c r="G22" s="46"/>
      <c r="H22" s="46"/>
      <c r="I22" s="44"/>
      <c r="J22" s="50"/>
      <c r="K22" s="51">
        <v>1980</v>
      </c>
      <c r="L22" s="51">
        <v>15</v>
      </c>
      <c r="M22" s="52" t="s">
        <v>110</v>
      </c>
      <c r="N22" s="53" t="s">
        <v>113</v>
      </c>
      <c r="O22" s="50">
        <v>26.5</v>
      </c>
      <c r="P22" s="40"/>
      <c r="Q22" s="54">
        <v>5.133</v>
      </c>
      <c r="R22" s="41"/>
      <c r="S22" s="54">
        <v>5.133</v>
      </c>
      <c r="T22" s="54"/>
      <c r="U22" s="41"/>
      <c r="V22" s="41"/>
      <c r="W22" s="41"/>
      <c r="X22" s="41"/>
      <c r="Y22" s="41"/>
      <c r="Z22" s="41"/>
      <c r="AA22" s="41"/>
      <c r="AB22" s="41"/>
      <c r="AC22" s="40"/>
      <c r="AD22" s="41"/>
      <c r="AE22" s="41"/>
      <c r="AF22" s="41"/>
      <c r="AG22" s="41"/>
      <c r="AH22" s="40"/>
      <c r="AI22" s="55"/>
      <c r="AJ22" s="42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</row>
    <row r="23" spans="1:167" s="36" customFormat="1" ht="29.25" customHeight="1" outlineLevel="1" x14ac:dyDescent="0.25">
      <c r="A23" s="56">
        <v>3</v>
      </c>
      <c r="B23" s="10" t="s">
        <v>200</v>
      </c>
      <c r="C23" s="147"/>
      <c r="D23" s="38"/>
      <c r="E23" s="143"/>
      <c r="F23" s="143"/>
      <c r="G23" s="46"/>
      <c r="H23" s="46"/>
      <c r="I23" s="44"/>
      <c r="J23" s="50"/>
      <c r="K23" s="51">
        <v>1972</v>
      </c>
      <c r="L23" s="51">
        <v>15</v>
      </c>
      <c r="M23" s="52" t="s">
        <v>217</v>
      </c>
      <c r="N23" s="53" t="s">
        <v>216</v>
      </c>
      <c r="O23" s="50">
        <v>36.6</v>
      </c>
      <c r="P23" s="40"/>
      <c r="Q23" s="54">
        <v>1.694</v>
      </c>
      <c r="R23" s="41"/>
      <c r="S23" s="54">
        <v>1.694</v>
      </c>
      <c r="T23" s="54"/>
      <c r="U23" s="41"/>
      <c r="V23" s="41"/>
      <c r="W23" s="41"/>
      <c r="X23" s="41"/>
      <c r="Y23" s="41"/>
      <c r="Z23" s="41"/>
      <c r="AA23" s="41"/>
      <c r="AB23" s="41"/>
      <c r="AC23" s="40"/>
      <c r="AD23" s="41"/>
      <c r="AE23" s="41"/>
      <c r="AF23" s="41"/>
      <c r="AG23" s="41"/>
      <c r="AH23" s="40"/>
      <c r="AI23" s="55"/>
      <c r="AJ23" s="42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</row>
    <row r="24" spans="1:167" s="36" customFormat="1" outlineLevel="1" x14ac:dyDescent="0.25">
      <c r="A24" s="49"/>
      <c r="B24" s="47" t="s">
        <v>36</v>
      </c>
      <c r="C24" s="147"/>
      <c r="D24" s="38"/>
      <c r="E24" s="143"/>
      <c r="F24" s="143"/>
      <c r="G24" s="46"/>
      <c r="H24" s="46"/>
      <c r="I24" s="46"/>
      <c r="J24" s="46"/>
      <c r="K24" s="46"/>
      <c r="L24" s="46"/>
      <c r="M24" s="46"/>
      <c r="N24" s="46"/>
      <c r="O24" s="48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133"/>
      <c r="AJ24" s="42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</row>
    <row r="25" spans="1:167" s="36" customFormat="1" outlineLevel="1" x14ac:dyDescent="0.25">
      <c r="A25" s="49"/>
      <c r="B25" s="47" t="s">
        <v>30</v>
      </c>
      <c r="C25" s="147"/>
      <c r="D25" s="38"/>
      <c r="E25" s="143"/>
      <c r="F25" s="143"/>
      <c r="G25" s="40"/>
      <c r="H25" s="40"/>
      <c r="I25" s="40"/>
      <c r="J25" s="40">
        <f>SUM(J26:J41)</f>
        <v>383.96499999999997</v>
      </c>
      <c r="K25" s="40"/>
      <c r="L25" s="40"/>
      <c r="M25" s="40"/>
      <c r="N25" s="40"/>
      <c r="O25" s="40">
        <f>SUM(O35:O41)</f>
        <v>1031.23</v>
      </c>
      <c r="P25" s="31"/>
      <c r="Q25" s="41">
        <f>SUM(Q26:Q41)</f>
        <v>255.49099999999999</v>
      </c>
      <c r="R25" s="41">
        <f t="shared" ref="R25:U25" si="8">SUM(R26:R41)</f>
        <v>0</v>
      </c>
      <c r="S25" s="41">
        <f t="shared" si="8"/>
        <v>204.08799999999999</v>
      </c>
      <c r="T25" s="41">
        <f t="shared" si="8"/>
        <v>51.384</v>
      </c>
      <c r="U25" s="41">
        <f t="shared" si="8"/>
        <v>1.9E-2</v>
      </c>
      <c r="V25" s="40"/>
      <c r="W25" s="40"/>
      <c r="X25" s="40"/>
      <c r="Y25" s="40"/>
      <c r="Z25" s="40"/>
      <c r="AA25" s="40"/>
      <c r="AB25" s="40"/>
      <c r="AC25" s="40">
        <f>SUM(AC35:AC41)</f>
        <v>0</v>
      </c>
      <c r="AD25" s="40"/>
      <c r="AE25" s="40"/>
      <c r="AF25" s="40"/>
      <c r="AG25" s="40"/>
      <c r="AH25" s="40">
        <f>SUM(AH35:AH41)</f>
        <v>0</v>
      </c>
      <c r="AI25" s="134"/>
      <c r="AJ25" s="42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</row>
    <row r="26" spans="1:167" s="36" customFormat="1" ht="141" customHeight="1" outlineLevel="1" x14ac:dyDescent="0.25">
      <c r="A26" s="49" t="s">
        <v>215</v>
      </c>
      <c r="B26" s="10" t="s">
        <v>114</v>
      </c>
      <c r="C26" s="147"/>
      <c r="D26" s="38"/>
      <c r="E26" s="143"/>
      <c r="F26" s="143"/>
      <c r="G26" s="46"/>
      <c r="H26" s="46"/>
      <c r="I26" s="57" t="s">
        <v>115</v>
      </c>
      <c r="J26" s="50">
        <v>20</v>
      </c>
      <c r="K26" s="51">
        <v>1978</v>
      </c>
      <c r="L26" s="51">
        <v>15</v>
      </c>
      <c r="M26" s="52" t="s">
        <v>110</v>
      </c>
      <c r="N26" s="53" t="s">
        <v>116</v>
      </c>
      <c r="O26" s="50">
        <v>120</v>
      </c>
      <c r="P26" s="40"/>
      <c r="Q26" s="54">
        <v>14.036999999999999</v>
      </c>
      <c r="R26" s="41"/>
      <c r="S26" s="54">
        <f>Q26-R26-T26-U26</f>
        <v>14.036999999999999</v>
      </c>
      <c r="T26" s="54"/>
      <c r="U26" s="41"/>
      <c r="V26" s="41"/>
      <c r="W26" s="41"/>
      <c r="X26" s="41"/>
      <c r="Y26" s="41"/>
      <c r="Z26" s="41"/>
      <c r="AA26" s="41"/>
      <c r="AB26" s="41"/>
      <c r="AC26" s="40"/>
      <c r="AD26" s="41"/>
      <c r="AE26" s="41"/>
      <c r="AF26" s="41"/>
      <c r="AG26" s="41"/>
      <c r="AH26" s="40"/>
      <c r="AI26" s="55"/>
      <c r="AJ26" s="42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</row>
    <row r="27" spans="1:167" s="36" customFormat="1" ht="126" customHeight="1" outlineLevel="1" x14ac:dyDescent="0.25">
      <c r="A27" s="56">
        <f>A26+1</f>
        <v>5</v>
      </c>
      <c r="B27" s="10" t="s">
        <v>117</v>
      </c>
      <c r="C27" s="147"/>
      <c r="D27" s="38"/>
      <c r="E27" s="143"/>
      <c r="F27" s="143"/>
      <c r="G27" s="46"/>
      <c r="H27" s="46"/>
      <c r="I27" s="57" t="s">
        <v>118</v>
      </c>
      <c r="J27" s="50">
        <v>17</v>
      </c>
      <c r="K27" s="51">
        <v>1976</v>
      </c>
      <c r="L27" s="51">
        <v>15</v>
      </c>
      <c r="M27" s="52" t="s">
        <v>110</v>
      </c>
      <c r="N27" s="53" t="s">
        <v>116</v>
      </c>
      <c r="O27" s="50">
        <v>102</v>
      </c>
      <c r="P27" s="40"/>
      <c r="Q27" s="54">
        <v>16.641999999999999</v>
      </c>
      <c r="R27" s="41"/>
      <c r="S27" s="54">
        <f t="shared" ref="S27:S41" si="9">Q27-R27-T27-U27</f>
        <v>11.512</v>
      </c>
      <c r="T27" s="54">
        <v>5.13</v>
      </c>
      <c r="U27" s="41"/>
      <c r="V27" s="41"/>
      <c r="W27" s="41"/>
      <c r="X27" s="41"/>
      <c r="Y27" s="41"/>
      <c r="Z27" s="41"/>
      <c r="AA27" s="41"/>
      <c r="AB27" s="41"/>
      <c r="AC27" s="40"/>
      <c r="AD27" s="41"/>
      <c r="AE27" s="41"/>
      <c r="AF27" s="41"/>
      <c r="AG27" s="41"/>
      <c r="AH27" s="40"/>
      <c r="AI27" s="55"/>
      <c r="AJ27" s="42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</row>
    <row r="28" spans="1:167" s="36" customFormat="1" ht="120" customHeight="1" outlineLevel="1" x14ac:dyDescent="0.25">
      <c r="A28" s="56">
        <f t="shared" ref="A28:A39" si="10">A27+1</f>
        <v>6</v>
      </c>
      <c r="B28" s="10" t="s">
        <v>119</v>
      </c>
      <c r="C28" s="147"/>
      <c r="D28" s="38"/>
      <c r="E28" s="143"/>
      <c r="F28" s="143"/>
      <c r="G28" s="46"/>
      <c r="H28" s="46"/>
      <c r="I28" s="57" t="s">
        <v>120</v>
      </c>
      <c r="J28" s="50">
        <v>50</v>
      </c>
      <c r="K28" s="51">
        <v>1979</v>
      </c>
      <c r="L28" s="51">
        <v>15</v>
      </c>
      <c r="M28" s="52" t="s">
        <v>110</v>
      </c>
      <c r="N28" s="53" t="s">
        <v>121</v>
      </c>
      <c r="O28" s="50">
        <v>270</v>
      </c>
      <c r="P28" s="40"/>
      <c r="Q28" s="54">
        <v>16.411999999999999</v>
      </c>
      <c r="R28" s="41"/>
      <c r="S28" s="54">
        <f t="shared" si="9"/>
        <v>16.411999999999999</v>
      </c>
      <c r="T28" s="54"/>
      <c r="U28" s="41"/>
      <c r="V28" s="41"/>
      <c r="W28" s="41"/>
      <c r="X28" s="41"/>
      <c r="Y28" s="41"/>
      <c r="Z28" s="41"/>
      <c r="AA28" s="41"/>
      <c r="AB28" s="41"/>
      <c r="AC28" s="40"/>
      <c r="AD28" s="41"/>
      <c r="AE28" s="41"/>
      <c r="AF28" s="41"/>
      <c r="AG28" s="41"/>
      <c r="AH28" s="40"/>
      <c r="AI28" s="55"/>
      <c r="AJ28" s="42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</row>
    <row r="29" spans="1:167" s="36" customFormat="1" ht="27" customHeight="1" outlineLevel="1" x14ac:dyDescent="0.25">
      <c r="A29" s="56">
        <f t="shared" si="10"/>
        <v>7</v>
      </c>
      <c r="B29" s="10" t="s">
        <v>73</v>
      </c>
      <c r="C29" s="147"/>
      <c r="D29" s="38"/>
      <c r="E29" s="143"/>
      <c r="F29" s="143"/>
      <c r="G29" s="46"/>
      <c r="H29" s="46"/>
      <c r="I29" s="44"/>
      <c r="J29" s="50"/>
      <c r="K29" s="51">
        <v>2015</v>
      </c>
      <c r="L29" s="51">
        <v>15</v>
      </c>
      <c r="M29" s="52"/>
      <c r="N29" s="53"/>
      <c r="O29" s="50"/>
      <c r="P29" s="40"/>
      <c r="Q29" s="54">
        <v>3.0649999999999999</v>
      </c>
      <c r="R29" s="41"/>
      <c r="S29" s="54">
        <f t="shared" si="9"/>
        <v>1.105</v>
      </c>
      <c r="T29" s="54">
        <v>1.96</v>
      </c>
      <c r="U29" s="41"/>
      <c r="V29" s="41"/>
      <c r="W29" s="41"/>
      <c r="X29" s="41"/>
      <c r="Y29" s="41"/>
      <c r="Z29" s="41"/>
      <c r="AA29" s="41"/>
      <c r="AB29" s="41"/>
      <c r="AC29" s="40"/>
      <c r="AD29" s="41"/>
      <c r="AE29" s="41"/>
      <c r="AF29" s="41"/>
      <c r="AG29" s="41"/>
      <c r="AH29" s="40"/>
      <c r="AI29" s="55"/>
      <c r="AJ29" s="42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</row>
    <row r="30" spans="1:167" s="36" customFormat="1" ht="188.25" customHeight="1" outlineLevel="1" x14ac:dyDescent="0.25">
      <c r="A30" s="56">
        <f t="shared" si="10"/>
        <v>8</v>
      </c>
      <c r="B30" s="10" t="s">
        <v>40</v>
      </c>
      <c r="C30" s="147"/>
      <c r="D30" s="38"/>
      <c r="E30" s="143"/>
      <c r="F30" s="143"/>
      <c r="G30" s="46"/>
      <c r="H30" s="46"/>
      <c r="I30" s="57" t="s">
        <v>122</v>
      </c>
      <c r="J30" s="50">
        <v>22.9</v>
      </c>
      <c r="K30" s="51">
        <v>1975</v>
      </c>
      <c r="L30" s="51">
        <v>15</v>
      </c>
      <c r="M30" s="52" t="s">
        <v>110</v>
      </c>
      <c r="N30" s="53" t="s">
        <v>116</v>
      </c>
      <c r="O30" s="50">
        <v>350</v>
      </c>
      <c r="P30" s="40"/>
      <c r="Q30" s="54">
        <v>20.250999999999998</v>
      </c>
      <c r="R30" s="41"/>
      <c r="S30" s="54">
        <f t="shared" si="9"/>
        <v>15.709999999999997</v>
      </c>
      <c r="T30" s="54">
        <v>4.5410000000000004</v>
      </c>
      <c r="U30" s="41"/>
      <c r="V30" s="41"/>
      <c r="W30" s="41"/>
      <c r="X30" s="41"/>
      <c r="Y30" s="41"/>
      <c r="Z30" s="41"/>
      <c r="AA30" s="41"/>
      <c r="AB30" s="41"/>
      <c r="AC30" s="40"/>
      <c r="AD30" s="41"/>
      <c r="AE30" s="41"/>
      <c r="AF30" s="41"/>
      <c r="AG30" s="41"/>
      <c r="AH30" s="40"/>
      <c r="AI30" s="55"/>
      <c r="AJ30" s="42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</row>
    <row r="31" spans="1:167" s="36" customFormat="1" ht="176.25" customHeight="1" outlineLevel="1" x14ac:dyDescent="0.25">
      <c r="A31" s="56">
        <f t="shared" si="10"/>
        <v>9</v>
      </c>
      <c r="B31" s="10" t="s">
        <v>41</v>
      </c>
      <c r="C31" s="147"/>
      <c r="D31" s="38"/>
      <c r="E31" s="143"/>
      <c r="F31" s="143"/>
      <c r="G31" s="46"/>
      <c r="H31" s="46"/>
      <c r="I31" s="57" t="s">
        <v>123</v>
      </c>
      <c r="J31" s="50">
        <v>18.600000000000001</v>
      </c>
      <c r="K31" s="51">
        <v>1978</v>
      </c>
      <c r="L31" s="51">
        <v>15</v>
      </c>
      <c r="M31" s="52" t="s">
        <v>110</v>
      </c>
      <c r="N31" s="53" t="s">
        <v>116</v>
      </c>
      <c r="O31" s="50">
        <v>161</v>
      </c>
      <c r="P31" s="40"/>
      <c r="Q31" s="54">
        <v>15.353999999999999</v>
      </c>
      <c r="R31" s="41"/>
      <c r="S31" s="54">
        <f t="shared" si="9"/>
        <v>14.434999999999999</v>
      </c>
      <c r="T31" s="54">
        <v>0.91900000000000004</v>
      </c>
      <c r="U31" s="41"/>
      <c r="V31" s="41"/>
      <c r="W31" s="41"/>
      <c r="X31" s="41"/>
      <c r="Y31" s="41"/>
      <c r="Z31" s="41"/>
      <c r="AA31" s="41"/>
      <c r="AB31" s="41"/>
      <c r="AC31" s="40"/>
      <c r="AD31" s="41"/>
      <c r="AE31" s="41"/>
      <c r="AF31" s="41"/>
      <c r="AG31" s="41"/>
      <c r="AH31" s="40"/>
      <c r="AI31" s="55"/>
      <c r="AJ31" s="42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</row>
    <row r="32" spans="1:167" s="36" customFormat="1" ht="177" customHeight="1" outlineLevel="1" x14ac:dyDescent="0.25">
      <c r="A32" s="56">
        <f t="shared" si="10"/>
        <v>10</v>
      </c>
      <c r="B32" s="10" t="s">
        <v>42</v>
      </c>
      <c r="C32" s="147"/>
      <c r="D32" s="38"/>
      <c r="E32" s="143"/>
      <c r="F32" s="143"/>
      <c r="G32" s="46"/>
      <c r="H32" s="46"/>
      <c r="I32" s="57" t="s">
        <v>124</v>
      </c>
      <c r="J32" s="50">
        <v>56.7</v>
      </c>
      <c r="K32" s="51">
        <v>1978</v>
      </c>
      <c r="L32" s="51">
        <v>15</v>
      </c>
      <c r="M32" s="52" t="s">
        <v>110</v>
      </c>
      <c r="N32" s="53" t="s">
        <v>121</v>
      </c>
      <c r="O32" s="50">
        <v>185</v>
      </c>
      <c r="P32" s="40"/>
      <c r="Q32" s="54">
        <v>12.975999999999999</v>
      </c>
      <c r="R32" s="41"/>
      <c r="S32" s="54">
        <f t="shared" si="9"/>
        <v>12.975999999999999</v>
      </c>
      <c r="T32" s="54"/>
      <c r="U32" s="41"/>
      <c r="V32" s="41"/>
      <c r="W32" s="41"/>
      <c r="X32" s="41"/>
      <c r="Y32" s="41"/>
      <c r="Z32" s="41"/>
      <c r="AA32" s="41"/>
      <c r="AB32" s="41"/>
      <c r="AC32" s="40"/>
      <c r="AD32" s="41"/>
      <c r="AE32" s="41"/>
      <c r="AF32" s="41"/>
      <c r="AG32" s="41"/>
      <c r="AH32" s="40"/>
      <c r="AI32" s="55"/>
      <c r="AJ32" s="42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</row>
    <row r="33" spans="1:167" s="2" customFormat="1" ht="132" customHeight="1" outlineLevel="1" x14ac:dyDescent="0.25">
      <c r="A33" s="56">
        <f t="shared" si="10"/>
        <v>11</v>
      </c>
      <c r="B33" s="10" t="s">
        <v>125</v>
      </c>
      <c r="C33" s="58"/>
      <c r="D33" s="59"/>
      <c r="E33" s="12"/>
      <c r="F33" s="12"/>
      <c r="G33" s="60"/>
      <c r="H33" s="60"/>
      <c r="I33" s="57" t="s">
        <v>126</v>
      </c>
      <c r="J33" s="50">
        <v>8.4</v>
      </c>
      <c r="K33" s="51">
        <v>1952</v>
      </c>
      <c r="L33" s="51">
        <v>15</v>
      </c>
      <c r="M33" s="52" t="s">
        <v>110</v>
      </c>
      <c r="N33" s="53" t="s">
        <v>127</v>
      </c>
      <c r="O33" s="50">
        <v>63.9</v>
      </c>
      <c r="P33" s="50"/>
      <c r="Q33" s="54">
        <v>19.006999999999998</v>
      </c>
      <c r="R33" s="54"/>
      <c r="S33" s="54">
        <f t="shared" si="9"/>
        <v>13.141999999999998</v>
      </c>
      <c r="T33" s="54">
        <v>5.8650000000000002</v>
      </c>
      <c r="U33" s="54"/>
      <c r="V33" s="54"/>
      <c r="W33" s="54"/>
      <c r="X33" s="54"/>
      <c r="Y33" s="54"/>
      <c r="Z33" s="54"/>
      <c r="AA33" s="54"/>
      <c r="AB33" s="54"/>
      <c r="AC33" s="50"/>
      <c r="AD33" s="54"/>
      <c r="AE33" s="54"/>
      <c r="AF33" s="54"/>
      <c r="AG33" s="54"/>
      <c r="AH33" s="50"/>
      <c r="AI33" s="61"/>
      <c r="AJ33" s="62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</row>
    <row r="34" spans="1:167" s="2" customFormat="1" ht="138.75" customHeight="1" outlineLevel="1" x14ac:dyDescent="0.25">
      <c r="A34" s="56">
        <f t="shared" si="10"/>
        <v>12</v>
      </c>
      <c r="B34" s="10" t="s">
        <v>38</v>
      </c>
      <c r="C34" s="58"/>
      <c r="D34" s="59"/>
      <c r="E34" s="12"/>
      <c r="F34" s="12"/>
      <c r="G34" s="60"/>
      <c r="H34" s="60"/>
      <c r="I34" s="57" t="s">
        <v>128</v>
      </c>
      <c r="J34" s="50">
        <v>13.2</v>
      </c>
      <c r="K34" s="51">
        <v>1969</v>
      </c>
      <c r="L34" s="51">
        <v>15</v>
      </c>
      <c r="M34" s="52" t="s">
        <v>110</v>
      </c>
      <c r="N34" s="53" t="s">
        <v>129</v>
      </c>
      <c r="O34" s="50">
        <v>77.099999999999994</v>
      </c>
      <c r="P34" s="50"/>
      <c r="Q34" s="54">
        <v>18.769000000000002</v>
      </c>
      <c r="R34" s="54"/>
      <c r="S34" s="54">
        <f t="shared" si="9"/>
        <v>14.251000000000001</v>
      </c>
      <c r="T34" s="54">
        <v>4.5179999999999998</v>
      </c>
      <c r="U34" s="54"/>
      <c r="V34" s="54"/>
      <c r="W34" s="54"/>
      <c r="X34" s="54"/>
      <c r="Y34" s="54"/>
      <c r="Z34" s="54"/>
      <c r="AA34" s="54"/>
      <c r="AB34" s="54"/>
      <c r="AC34" s="50"/>
      <c r="AD34" s="54"/>
      <c r="AE34" s="54"/>
      <c r="AF34" s="54"/>
      <c r="AG34" s="54"/>
      <c r="AH34" s="50"/>
      <c r="AI34" s="61"/>
      <c r="AJ34" s="62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</row>
    <row r="35" spans="1:167" s="2" customFormat="1" ht="168" customHeight="1" outlineLevel="1" x14ac:dyDescent="0.25">
      <c r="A35" s="56">
        <f t="shared" si="10"/>
        <v>13</v>
      </c>
      <c r="B35" s="10" t="s">
        <v>39</v>
      </c>
      <c r="C35" s="58"/>
      <c r="D35" s="59"/>
      <c r="E35" s="12"/>
      <c r="F35" s="12"/>
      <c r="G35" s="60"/>
      <c r="H35" s="60"/>
      <c r="I35" s="57" t="s">
        <v>130</v>
      </c>
      <c r="J35" s="50">
        <v>51.725000000000001</v>
      </c>
      <c r="K35" s="51">
        <v>1949</v>
      </c>
      <c r="L35" s="51">
        <v>15</v>
      </c>
      <c r="M35" s="52" t="s">
        <v>110</v>
      </c>
      <c r="N35" s="53" t="s">
        <v>131</v>
      </c>
      <c r="O35" s="50">
        <v>187.2</v>
      </c>
      <c r="P35" s="50"/>
      <c r="Q35" s="54">
        <v>7.0640000000000001</v>
      </c>
      <c r="R35" s="54"/>
      <c r="S35" s="54">
        <f t="shared" si="9"/>
        <v>7.0640000000000001</v>
      </c>
      <c r="T35" s="54"/>
      <c r="U35" s="54"/>
      <c r="V35" s="54"/>
      <c r="W35" s="54"/>
      <c r="X35" s="54"/>
      <c r="Y35" s="54"/>
      <c r="Z35" s="54"/>
      <c r="AA35" s="54"/>
      <c r="AB35" s="54"/>
      <c r="AC35" s="50"/>
      <c r="AD35" s="54"/>
      <c r="AE35" s="54"/>
      <c r="AF35" s="54"/>
      <c r="AG35" s="54"/>
      <c r="AH35" s="50"/>
      <c r="AI35" s="61"/>
      <c r="AJ35" s="62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</row>
    <row r="36" spans="1:167" s="2" customFormat="1" ht="60" outlineLevel="1" x14ac:dyDescent="0.25">
      <c r="A36" s="56">
        <f t="shared" si="10"/>
        <v>14</v>
      </c>
      <c r="B36" s="10" t="s">
        <v>132</v>
      </c>
      <c r="C36" s="58"/>
      <c r="D36" s="59"/>
      <c r="E36" s="12"/>
      <c r="F36" s="12"/>
      <c r="G36" s="60"/>
      <c r="H36" s="60"/>
      <c r="I36" s="12" t="s">
        <v>133</v>
      </c>
      <c r="J36" s="50">
        <v>0.25</v>
      </c>
      <c r="K36" s="51">
        <v>1953</v>
      </c>
      <c r="L36" s="51">
        <v>15</v>
      </c>
      <c r="M36" s="52" t="s">
        <v>110</v>
      </c>
      <c r="N36" s="53" t="s">
        <v>134</v>
      </c>
      <c r="O36" s="50">
        <v>3.03</v>
      </c>
      <c r="P36" s="50"/>
      <c r="Q36" s="54">
        <v>8.2080000000000002</v>
      </c>
      <c r="R36" s="54"/>
      <c r="S36" s="54">
        <f t="shared" si="9"/>
        <v>7.1280000000000001</v>
      </c>
      <c r="T36" s="54">
        <v>1.08</v>
      </c>
      <c r="U36" s="54"/>
      <c r="V36" s="54"/>
      <c r="W36" s="54"/>
      <c r="X36" s="54"/>
      <c r="Y36" s="54"/>
      <c r="Z36" s="54"/>
      <c r="AA36" s="54"/>
      <c r="AB36" s="54"/>
      <c r="AC36" s="50"/>
      <c r="AD36" s="54"/>
      <c r="AE36" s="54"/>
      <c r="AF36" s="54"/>
      <c r="AG36" s="54"/>
      <c r="AH36" s="50"/>
      <c r="AI36" s="61"/>
      <c r="AJ36" s="62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</row>
    <row r="37" spans="1:167" s="2" customFormat="1" ht="174.75" customHeight="1" outlineLevel="1" x14ac:dyDescent="0.25">
      <c r="A37" s="56">
        <v>15</v>
      </c>
      <c r="B37" s="10" t="s">
        <v>135</v>
      </c>
      <c r="C37" s="58"/>
      <c r="D37" s="59"/>
      <c r="E37" s="12"/>
      <c r="F37" s="12"/>
      <c r="G37" s="60"/>
      <c r="H37" s="60"/>
      <c r="I37" s="57" t="s">
        <v>136</v>
      </c>
      <c r="J37" s="50">
        <v>95.29</v>
      </c>
      <c r="K37" s="51">
        <v>1966</v>
      </c>
      <c r="L37" s="51">
        <v>15</v>
      </c>
      <c r="M37" s="52" t="s">
        <v>110</v>
      </c>
      <c r="N37" s="53" t="s">
        <v>137</v>
      </c>
      <c r="O37" s="50">
        <v>710</v>
      </c>
      <c r="P37" s="50"/>
      <c r="Q37" s="54">
        <v>29.36</v>
      </c>
      <c r="R37" s="54"/>
      <c r="S37" s="54">
        <f t="shared" si="9"/>
        <v>23.363</v>
      </c>
      <c r="T37" s="54">
        <v>5.9969999999999999</v>
      </c>
      <c r="U37" s="54"/>
      <c r="V37" s="54"/>
      <c r="W37" s="54"/>
      <c r="X37" s="54"/>
      <c r="Y37" s="54"/>
      <c r="Z37" s="54"/>
      <c r="AA37" s="54"/>
      <c r="AB37" s="54"/>
      <c r="AC37" s="50"/>
      <c r="AD37" s="54"/>
      <c r="AE37" s="54"/>
      <c r="AF37" s="54"/>
      <c r="AG37" s="54"/>
      <c r="AH37" s="50"/>
      <c r="AI37" s="61"/>
      <c r="AJ37" s="62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</row>
    <row r="38" spans="1:167" s="2" customFormat="1" ht="105" outlineLevel="1" x14ac:dyDescent="0.25">
      <c r="A38" s="56">
        <f t="shared" si="10"/>
        <v>16</v>
      </c>
      <c r="B38" s="10" t="s">
        <v>138</v>
      </c>
      <c r="C38" s="58"/>
      <c r="D38" s="59"/>
      <c r="E38" s="12"/>
      <c r="F38" s="12"/>
      <c r="G38" s="60"/>
      <c r="H38" s="60"/>
      <c r="I38" s="57" t="s">
        <v>139</v>
      </c>
      <c r="J38" s="50">
        <v>29.9</v>
      </c>
      <c r="K38" s="51">
        <v>1979</v>
      </c>
      <c r="L38" s="51">
        <v>15</v>
      </c>
      <c r="M38" s="52" t="s">
        <v>110</v>
      </c>
      <c r="N38" s="53" t="s">
        <v>140</v>
      </c>
      <c r="O38" s="50">
        <v>131</v>
      </c>
      <c r="P38" s="50"/>
      <c r="Q38" s="54">
        <v>21.195999999999998</v>
      </c>
      <c r="R38" s="54"/>
      <c r="S38" s="54">
        <f t="shared" si="9"/>
        <v>18.344999999999999</v>
      </c>
      <c r="T38" s="54">
        <v>2.851</v>
      </c>
      <c r="U38" s="54"/>
      <c r="V38" s="54"/>
      <c r="W38" s="54"/>
      <c r="X38" s="54"/>
      <c r="Y38" s="54"/>
      <c r="Z38" s="54"/>
      <c r="AA38" s="54"/>
      <c r="AB38" s="54"/>
      <c r="AC38" s="50"/>
      <c r="AD38" s="54"/>
      <c r="AE38" s="54"/>
      <c r="AF38" s="54"/>
      <c r="AG38" s="54"/>
      <c r="AH38" s="50"/>
      <c r="AI38" s="61"/>
      <c r="AJ38" s="62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</row>
    <row r="39" spans="1:167" s="2" customFormat="1" ht="81.75" customHeight="1" outlineLevel="1" x14ac:dyDescent="0.25">
      <c r="A39" s="56">
        <f t="shared" si="10"/>
        <v>17</v>
      </c>
      <c r="B39" s="10" t="s">
        <v>141</v>
      </c>
      <c r="C39" s="58"/>
      <c r="D39" s="59"/>
      <c r="E39" s="12"/>
      <c r="F39" s="12"/>
      <c r="G39" s="60"/>
      <c r="H39" s="60"/>
      <c r="I39" s="65"/>
      <c r="J39" s="50"/>
      <c r="K39" s="51"/>
      <c r="L39" s="51">
        <v>15</v>
      </c>
      <c r="M39" s="52" t="s">
        <v>110</v>
      </c>
      <c r="N39" s="53" t="s">
        <v>142</v>
      </c>
      <c r="O39" s="50"/>
      <c r="P39" s="50"/>
      <c r="Q39" s="54">
        <v>12.327000000000002</v>
      </c>
      <c r="R39" s="54"/>
      <c r="S39" s="54">
        <f t="shared" si="9"/>
        <v>12.327000000000002</v>
      </c>
      <c r="T39" s="54"/>
      <c r="U39" s="54"/>
      <c r="V39" s="54"/>
      <c r="W39" s="54"/>
      <c r="X39" s="54"/>
      <c r="Y39" s="54"/>
      <c r="Z39" s="54"/>
      <c r="AA39" s="54"/>
      <c r="AB39" s="54"/>
      <c r="AC39" s="50"/>
      <c r="AD39" s="54"/>
      <c r="AE39" s="54"/>
      <c r="AF39" s="54"/>
      <c r="AG39" s="54"/>
      <c r="AH39" s="50"/>
      <c r="AI39" s="61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</row>
    <row r="40" spans="1:167" s="2" customFormat="1" ht="81.75" customHeight="1" outlineLevel="1" x14ac:dyDescent="0.25">
      <c r="A40" s="56">
        <v>18</v>
      </c>
      <c r="B40" s="10" t="s">
        <v>213</v>
      </c>
      <c r="C40" s="58"/>
      <c r="D40" s="59"/>
      <c r="E40" s="12"/>
      <c r="F40" s="12"/>
      <c r="G40" s="60"/>
      <c r="H40" s="60"/>
      <c r="I40" s="65"/>
      <c r="J40" s="50"/>
      <c r="K40" s="51"/>
      <c r="L40" s="51"/>
      <c r="M40" s="52"/>
      <c r="N40" s="53"/>
      <c r="O40" s="50"/>
      <c r="P40" s="50"/>
      <c r="Q40" s="54">
        <v>0.20799999999999999</v>
      </c>
      <c r="R40" s="54"/>
      <c r="S40" s="54">
        <f t="shared" si="9"/>
        <v>0.20799999999999999</v>
      </c>
      <c r="T40" s="54"/>
      <c r="U40" s="54"/>
      <c r="V40" s="54"/>
      <c r="W40" s="54"/>
      <c r="X40" s="54"/>
      <c r="Y40" s="54"/>
      <c r="Z40" s="54"/>
      <c r="AA40" s="54"/>
      <c r="AB40" s="54"/>
      <c r="AC40" s="50"/>
      <c r="AD40" s="54"/>
      <c r="AE40" s="54"/>
      <c r="AF40" s="54"/>
      <c r="AG40" s="54"/>
      <c r="AH40" s="50"/>
      <c r="AI40" s="61"/>
      <c r="AJ40" s="62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</row>
    <row r="41" spans="1:167" s="36" customFormat="1" ht="75" outlineLevel="1" x14ac:dyDescent="0.25">
      <c r="A41" s="56">
        <v>19</v>
      </c>
      <c r="B41" s="66" t="s">
        <v>43</v>
      </c>
      <c r="C41" s="147"/>
      <c r="D41" s="38"/>
      <c r="E41" s="143"/>
      <c r="F41" s="143"/>
      <c r="G41" s="46"/>
      <c r="H41" s="46"/>
      <c r="I41" s="44"/>
      <c r="J41" s="50"/>
      <c r="K41" s="51"/>
      <c r="L41" s="51">
        <v>15</v>
      </c>
      <c r="M41" s="52" t="s">
        <v>110</v>
      </c>
      <c r="N41" s="53" t="s">
        <v>143</v>
      </c>
      <c r="O41" s="50"/>
      <c r="P41" s="40"/>
      <c r="Q41" s="54">
        <v>40.615000000000002</v>
      </c>
      <c r="R41" s="41"/>
      <c r="S41" s="54">
        <f t="shared" si="9"/>
        <v>22.073000000000004</v>
      </c>
      <c r="T41" s="54">
        <v>18.523</v>
      </c>
      <c r="U41" s="54">
        <v>1.9E-2</v>
      </c>
      <c r="V41" s="41"/>
      <c r="W41" s="41"/>
      <c r="X41" s="41"/>
      <c r="Y41" s="41"/>
      <c r="Z41" s="41"/>
      <c r="AA41" s="41"/>
      <c r="AB41" s="41"/>
      <c r="AC41" s="40"/>
      <c r="AD41" s="41"/>
      <c r="AE41" s="41"/>
      <c r="AF41" s="41"/>
      <c r="AG41" s="41"/>
      <c r="AH41" s="40"/>
      <c r="AI41" s="55"/>
      <c r="AJ41" s="42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</row>
    <row r="42" spans="1:167" s="36" customFormat="1" outlineLevel="1" x14ac:dyDescent="0.25">
      <c r="A42" s="45"/>
      <c r="B42" s="8" t="s">
        <v>44</v>
      </c>
      <c r="C42" s="147"/>
      <c r="D42" s="38"/>
      <c r="E42" s="143"/>
      <c r="F42" s="143"/>
      <c r="G42" s="46"/>
      <c r="H42" s="46"/>
      <c r="I42" s="44"/>
      <c r="J42" s="40"/>
      <c r="K42" s="40"/>
      <c r="L42" s="40"/>
      <c r="M42" s="40"/>
      <c r="N42" s="40"/>
      <c r="O42" s="40"/>
      <c r="P42" s="40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0"/>
      <c r="AD42" s="41"/>
      <c r="AE42" s="41"/>
      <c r="AF42" s="41"/>
      <c r="AG42" s="41"/>
      <c r="AH42" s="40"/>
      <c r="AI42" s="55"/>
      <c r="AJ42" s="42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</row>
    <row r="43" spans="1:167" s="36" customFormat="1" outlineLevel="1" x14ac:dyDescent="0.25">
      <c r="A43" s="45"/>
      <c r="B43" s="47" t="s">
        <v>45</v>
      </c>
      <c r="C43" s="147"/>
      <c r="D43" s="38"/>
      <c r="E43" s="143"/>
      <c r="F43" s="143"/>
      <c r="G43" s="46"/>
      <c r="H43" s="46"/>
      <c r="I43" s="44"/>
      <c r="J43" s="40"/>
      <c r="K43" s="40"/>
      <c r="L43" s="40"/>
      <c r="M43" s="40"/>
      <c r="N43" s="40"/>
      <c r="O43" s="40"/>
      <c r="P43" s="40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0"/>
      <c r="AD43" s="41"/>
      <c r="AE43" s="41"/>
      <c r="AF43" s="41"/>
      <c r="AG43" s="41"/>
      <c r="AH43" s="40"/>
      <c r="AI43" s="55"/>
      <c r="AJ43" s="42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</row>
    <row r="44" spans="1:167" s="36" customFormat="1" outlineLevel="1" x14ac:dyDescent="0.25">
      <c r="A44" s="45"/>
      <c r="B44" s="47" t="s">
        <v>46</v>
      </c>
      <c r="C44" s="147"/>
      <c r="D44" s="38"/>
      <c r="E44" s="143"/>
      <c r="F44" s="143"/>
      <c r="G44" s="46"/>
      <c r="H44" s="46"/>
      <c r="I44" s="44"/>
      <c r="J44" s="40"/>
      <c r="K44" s="40"/>
      <c r="L44" s="40"/>
      <c r="M44" s="40"/>
      <c r="N44" s="40"/>
      <c r="O44" s="40"/>
      <c r="P44" s="4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0"/>
      <c r="AD44" s="41"/>
      <c r="AE44" s="41"/>
      <c r="AF44" s="41"/>
      <c r="AG44" s="41"/>
      <c r="AH44" s="40"/>
      <c r="AI44" s="55"/>
      <c r="AJ44" s="42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</row>
    <row r="45" spans="1:167" s="36" customFormat="1" outlineLevel="1" x14ac:dyDescent="0.25">
      <c r="A45" s="45"/>
      <c r="B45" s="47" t="s">
        <v>47</v>
      </c>
      <c r="C45" s="147"/>
      <c r="D45" s="38"/>
      <c r="E45" s="143"/>
      <c r="F45" s="143"/>
      <c r="G45" s="46"/>
      <c r="H45" s="46"/>
      <c r="I45" s="44"/>
      <c r="J45" s="40"/>
      <c r="K45" s="40"/>
      <c r="L45" s="40"/>
      <c r="M45" s="40"/>
      <c r="N45" s="40"/>
      <c r="O45" s="40"/>
      <c r="P45" s="40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0"/>
      <c r="AD45" s="41"/>
      <c r="AE45" s="41"/>
      <c r="AF45" s="41"/>
      <c r="AG45" s="41"/>
      <c r="AH45" s="40"/>
      <c r="AI45" s="55"/>
      <c r="AJ45" s="42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</row>
    <row r="46" spans="1:167" s="2" customFormat="1" outlineLevel="1" x14ac:dyDescent="0.25">
      <c r="A46" s="49"/>
      <c r="B46" s="47" t="s">
        <v>48</v>
      </c>
      <c r="C46" s="58"/>
      <c r="D46" s="59"/>
      <c r="E46" s="12"/>
      <c r="F46" s="12"/>
      <c r="G46" s="67"/>
      <c r="H46" s="60"/>
      <c r="I46" s="65"/>
      <c r="J46" s="68"/>
      <c r="K46" s="67">
        <v>0</v>
      </c>
      <c r="L46" s="51"/>
      <c r="M46" s="69"/>
      <c r="N46" s="69"/>
      <c r="O46" s="68"/>
      <c r="P46" s="70"/>
      <c r="Q46" s="71"/>
      <c r="R46" s="71"/>
      <c r="S46" s="71"/>
      <c r="T46" s="71"/>
      <c r="U46" s="71"/>
      <c r="V46" s="69"/>
      <c r="W46" s="12"/>
      <c r="X46" s="12"/>
      <c r="Y46" s="12"/>
      <c r="Z46" s="69"/>
      <c r="AA46" s="65"/>
      <c r="AB46" s="65"/>
      <c r="AC46" s="68"/>
      <c r="AD46" s="69"/>
      <c r="AE46" s="65"/>
      <c r="AF46" s="69"/>
      <c r="AG46" s="69"/>
      <c r="AH46" s="68"/>
      <c r="AI46" s="72"/>
      <c r="AJ46" s="42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</row>
    <row r="47" spans="1:167" s="36" customFormat="1" outlineLevel="1" x14ac:dyDescent="0.25">
      <c r="A47" s="45"/>
      <c r="B47" s="143" t="s">
        <v>31</v>
      </c>
      <c r="C47" s="147"/>
      <c r="D47" s="38"/>
      <c r="E47" s="143"/>
      <c r="F47" s="143"/>
      <c r="G47" s="73"/>
      <c r="H47" s="46"/>
      <c r="I47" s="44"/>
      <c r="J47" s="40">
        <f>J48+J56+J59</f>
        <v>271.60000000000002</v>
      </c>
      <c r="K47" s="40"/>
      <c r="L47" s="40"/>
      <c r="M47" s="40"/>
      <c r="N47" s="40"/>
      <c r="O47" s="40">
        <f>O48+O56+O59</f>
        <v>0</v>
      </c>
      <c r="P47" s="40"/>
      <c r="Q47" s="41">
        <f>Q48+Q56+Q59</f>
        <v>173.29000000000002</v>
      </c>
      <c r="R47" s="41">
        <f t="shared" ref="R47:Y47" si="11">R48+R56+R59</f>
        <v>0</v>
      </c>
      <c r="S47" s="41">
        <f t="shared" si="11"/>
        <v>54.176000000000002</v>
      </c>
      <c r="T47" s="41">
        <f t="shared" si="11"/>
        <v>119.114</v>
      </c>
      <c r="U47" s="41">
        <f t="shared" si="11"/>
        <v>0</v>
      </c>
      <c r="V47" s="41">
        <f t="shared" si="11"/>
        <v>0</v>
      </c>
      <c r="W47" s="41">
        <f t="shared" si="11"/>
        <v>0</v>
      </c>
      <c r="X47" s="41">
        <f t="shared" si="11"/>
        <v>0</v>
      </c>
      <c r="Y47" s="41">
        <f t="shared" si="11"/>
        <v>0</v>
      </c>
      <c r="Z47" s="40"/>
      <c r="AA47" s="40"/>
      <c r="AB47" s="40"/>
      <c r="AC47" s="40">
        <f>AC48+AC56+AC59</f>
        <v>0</v>
      </c>
      <c r="AD47" s="40"/>
      <c r="AE47" s="40"/>
      <c r="AF47" s="40"/>
      <c r="AG47" s="40"/>
      <c r="AH47" s="40">
        <f>AH48+AH56+AH59</f>
        <v>0</v>
      </c>
      <c r="AI47" s="134"/>
      <c r="AJ47" s="42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</row>
    <row r="48" spans="1:167" s="36" customFormat="1" outlineLevel="1" x14ac:dyDescent="0.25">
      <c r="A48" s="45"/>
      <c r="B48" s="74" t="s">
        <v>144</v>
      </c>
      <c r="C48" s="147"/>
      <c r="D48" s="38"/>
      <c r="E48" s="143"/>
      <c r="F48" s="143"/>
      <c r="G48" s="73"/>
      <c r="H48" s="46"/>
      <c r="I48" s="41"/>
      <c r="J48" s="40">
        <f>SUM(J49:J55)</f>
        <v>259</v>
      </c>
      <c r="K48" s="40"/>
      <c r="L48" s="40"/>
      <c r="M48" s="40"/>
      <c r="N48" s="40"/>
      <c r="O48" s="40">
        <f>SUM(O49:O52)</f>
        <v>0</v>
      </c>
      <c r="P48" s="40"/>
      <c r="Q48" s="41">
        <f>SUM(Q49:Q55)</f>
        <v>116.12200000000001</v>
      </c>
      <c r="R48" s="41">
        <f t="shared" ref="R48:U48" si="12">SUM(R49:R55)</f>
        <v>0</v>
      </c>
      <c r="S48" s="41">
        <f t="shared" si="12"/>
        <v>32.627000000000002</v>
      </c>
      <c r="T48" s="41">
        <f t="shared" si="12"/>
        <v>83.495000000000005</v>
      </c>
      <c r="U48" s="41">
        <f t="shared" si="12"/>
        <v>0</v>
      </c>
      <c r="V48" s="41">
        <f t="shared" ref="V48:AI48" si="13">SUM(V49:V55)</f>
        <v>0</v>
      </c>
      <c r="W48" s="41">
        <f t="shared" si="13"/>
        <v>0</v>
      </c>
      <c r="X48" s="41">
        <f t="shared" si="13"/>
        <v>0</v>
      </c>
      <c r="Y48" s="41">
        <f t="shared" si="13"/>
        <v>0</v>
      </c>
      <c r="Z48" s="41">
        <f t="shared" si="13"/>
        <v>0</v>
      </c>
      <c r="AA48" s="41">
        <f t="shared" si="13"/>
        <v>0</v>
      </c>
      <c r="AB48" s="41">
        <f t="shared" si="13"/>
        <v>0</v>
      </c>
      <c r="AC48" s="41">
        <f t="shared" si="13"/>
        <v>0</v>
      </c>
      <c r="AD48" s="41">
        <f t="shared" si="13"/>
        <v>0</v>
      </c>
      <c r="AE48" s="41">
        <f t="shared" si="13"/>
        <v>0</v>
      </c>
      <c r="AF48" s="41">
        <f t="shared" si="13"/>
        <v>0</v>
      </c>
      <c r="AG48" s="41">
        <f t="shared" si="13"/>
        <v>0</v>
      </c>
      <c r="AH48" s="41">
        <f t="shared" si="13"/>
        <v>0</v>
      </c>
      <c r="AI48" s="55">
        <f t="shared" si="13"/>
        <v>0</v>
      </c>
      <c r="AJ48" s="42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</row>
    <row r="49" spans="1:167" s="2" customFormat="1" ht="31.5" outlineLevel="1" x14ac:dyDescent="0.25">
      <c r="A49" s="56">
        <v>20</v>
      </c>
      <c r="B49" s="66" t="s">
        <v>50</v>
      </c>
      <c r="C49" s="58"/>
      <c r="D49" s="59"/>
      <c r="E49" s="12"/>
      <c r="F49" s="12"/>
      <c r="G49" s="67">
        <v>1959</v>
      </c>
      <c r="H49" s="75">
        <v>20</v>
      </c>
      <c r="I49" s="57" t="s">
        <v>145</v>
      </c>
      <c r="J49" s="76">
        <v>50</v>
      </c>
      <c r="K49" s="67"/>
      <c r="L49" s="51"/>
      <c r="M49" s="54"/>
      <c r="N49" s="54"/>
      <c r="O49" s="50"/>
      <c r="P49" s="71"/>
      <c r="Q49" s="54">
        <v>74.041000000000011</v>
      </c>
      <c r="R49" s="54"/>
      <c r="S49" s="54">
        <f>Q49-R49-T49-U49</f>
        <v>16.187000000000012</v>
      </c>
      <c r="T49" s="54">
        <v>57.853999999999999</v>
      </c>
      <c r="U49" s="54"/>
      <c r="V49" s="54"/>
      <c r="W49" s="54"/>
      <c r="X49" s="54"/>
      <c r="Y49" s="54"/>
      <c r="Z49" s="54"/>
      <c r="AA49" s="54"/>
      <c r="AB49" s="54"/>
      <c r="AC49" s="50"/>
      <c r="AD49" s="54"/>
      <c r="AE49" s="65"/>
      <c r="AF49" s="69"/>
      <c r="AG49" s="69"/>
      <c r="AH49" s="68"/>
      <c r="AI49" s="72"/>
      <c r="AJ49" s="62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</row>
    <row r="50" spans="1:167" s="2" customFormat="1" ht="43.5" customHeight="1" outlineLevel="1" x14ac:dyDescent="0.25">
      <c r="A50" s="56">
        <f>A49+1</f>
        <v>21</v>
      </c>
      <c r="B50" s="66" t="s">
        <v>146</v>
      </c>
      <c r="C50" s="58"/>
      <c r="D50" s="59"/>
      <c r="E50" s="12"/>
      <c r="F50" s="12"/>
      <c r="G50" s="67">
        <v>1985</v>
      </c>
      <c r="H50" s="60">
        <v>20</v>
      </c>
      <c r="I50" s="54" t="s">
        <v>147</v>
      </c>
      <c r="J50" s="50">
        <v>32</v>
      </c>
      <c r="K50" s="67"/>
      <c r="L50" s="51"/>
      <c r="M50" s="54"/>
      <c r="N50" s="54"/>
      <c r="O50" s="50"/>
      <c r="P50" s="71"/>
      <c r="Q50" s="54">
        <v>15.283999999999999</v>
      </c>
      <c r="R50" s="54"/>
      <c r="S50" s="54">
        <f t="shared" ref="S50:S55" si="14">Q50-R50-T50-U50</f>
        <v>5.9929999999999986</v>
      </c>
      <c r="T50" s="54">
        <v>9.2910000000000004</v>
      </c>
      <c r="U50" s="54"/>
      <c r="V50" s="54"/>
      <c r="W50" s="54"/>
      <c r="X50" s="54"/>
      <c r="Y50" s="54"/>
      <c r="Z50" s="54"/>
      <c r="AA50" s="54"/>
      <c r="AB50" s="54"/>
      <c r="AC50" s="50"/>
      <c r="AD50" s="54"/>
      <c r="AE50" s="65"/>
      <c r="AF50" s="69"/>
      <c r="AG50" s="69"/>
      <c r="AH50" s="68"/>
      <c r="AI50" s="72"/>
      <c r="AJ50" s="62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</row>
    <row r="51" spans="1:167" s="2" customFormat="1" ht="43.5" customHeight="1" outlineLevel="1" x14ac:dyDescent="0.25">
      <c r="A51" s="56">
        <v>22</v>
      </c>
      <c r="B51" s="66" t="s">
        <v>201</v>
      </c>
      <c r="C51" s="58"/>
      <c r="D51" s="59"/>
      <c r="E51" s="12"/>
      <c r="F51" s="12"/>
      <c r="G51" s="67">
        <v>1974</v>
      </c>
      <c r="H51" s="60">
        <v>20</v>
      </c>
      <c r="I51" s="54"/>
      <c r="J51" s="50">
        <v>80</v>
      </c>
      <c r="K51" s="67"/>
      <c r="L51" s="51"/>
      <c r="M51" s="54"/>
      <c r="N51" s="54"/>
      <c r="O51" s="50"/>
      <c r="P51" s="71"/>
      <c r="Q51" s="54">
        <v>9.8000000000000004E-2</v>
      </c>
      <c r="R51" s="54"/>
      <c r="S51" s="54">
        <f t="shared" si="14"/>
        <v>9.8000000000000004E-2</v>
      </c>
      <c r="T51" s="54"/>
      <c r="U51" s="54"/>
      <c r="V51" s="54"/>
      <c r="W51" s="54"/>
      <c r="X51" s="54"/>
      <c r="Y51" s="54"/>
      <c r="Z51" s="54"/>
      <c r="AA51" s="54"/>
      <c r="AB51" s="54"/>
      <c r="AC51" s="50"/>
      <c r="AD51" s="54"/>
      <c r="AE51" s="65"/>
      <c r="AF51" s="69"/>
      <c r="AG51" s="69"/>
      <c r="AH51" s="68"/>
      <c r="AI51" s="72"/>
      <c r="AJ51" s="62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</row>
    <row r="52" spans="1:167" s="36" customFormat="1" ht="63" customHeight="1" outlineLevel="1" x14ac:dyDescent="0.25">
      <c r="A52" s="56">
        <v>23</v>
      </c>
      <c r="B52" s="66" t="s">
        <v>51</v>
      </c>
      <c r="C52" s="147"/>
      <c r="D52" s="38"/>
      <c r="E52" s="143"/>
      <c r="F52" s="143"/>
      <c r="G52" s="67">
        <v>1975</v>
      </c>
      <c r="H52" s="75">
        <v>20</v>
      </c>
      <c r="I52" s="57" t="s">
        <v>148</v>
      </c>
      <c r="J52" s="76">
        <v>32</v>
      </c>
      <c r="K52" s="67"/>
      <c r="L52" s="51"/>
      <c r="M52" s="41"/>
      <c r="N52" s="41"/>
      <c r="O52" s="41"/>
      <c r="P52" s="71"/>
      <c r="Q52" s="54">
        <v>22.173999999999999</v>
      </c>
      <c r="R52" s="41"/>
      <c r="S52" s="54">
        <f t="shared" si="14"/>
        <v>8.4619999999999997</v>
      </c>
      <c r="T52" s="54">
        <v>13.712</v>
      </c>
      <c r="U52" s="41"/>
      <c r="V52" s="41"/>
      <c r="W52" s="41"/>
      <c r="X52" s="41"/>
      <c r="Y52" s="41"/>
      <c r="Z52" s="41"/>
      <c r="AA52" s="41"/>
      <c r="AB52" s="41"/>
      <c r="AC52" s="40"/>
      <c r="AD52" s="41"/>
      <c r="AE52" s="44"/>
      <c r="AF52" s="144"/>
      <c r="AG52" s="144"/>
      <c r="AH52" s="48"/>
      <c r="AI52" s="78"/>
      <c r="AJ52" s="42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</row>
    <row r="53" spans="1:167" s="2" customFormat="1" outlineLevel="1" x14ac:dyDescent="0.25">
      <c r="A53" s="56">
        <f>A52+1</f>
        <v>24</v>
      </c>
      <c r="B53" s="66" t="s">
        <v>52</v>
      </c>
      <c r="C53" s="58"/>
      <c r="D53" s="59"/>
      <c r="E53" s="12"/>
      <c r="F53" s="12"/>
      <c r="G53" s="67"/>
      <c r="H53" s="60">
        <v>20</v>
      </c>
      <c r="I53" s="54"/>
      <c r="J53" s="50"/>
      <c r="K53" s="67"/>
      <c r="L53" s="51"/>
      <c r="M53" s="54"/>
      <c r="N53" s="54"/>
      <c r="O53" s="54"/>
      <c r="P53" s="71"/>
      <c r="Q53" s="54">
        <v>2.8580000000000001</v>
      </c>
      <c r="R53" s="54"/>
      <c r="S53" s="54">
        <f t="shared" si="14"/>
        <v>0.2200000000000002</v>
      </c>
      <c r="T53" s="54">
        <v>2.6379999999999999</v>
      </c>
      <c r="U53" s="54"/>
      <c r="V53" s="54"/>
      <c r="W53" s="54"/>
      <c r="X53" s="54"/>
      <c r="Y53" s="54"/>
      <c r="Z53" s="54"/>
      <c r="AA53" s="54"/>
      <c r="AB53" s="54"/>
      <c r="AC53" s="50"/>
      <c r="AD53" s="54"/>
      <c r="AE53" s="65"/>
      <c r="AF53" s="69"/>
      <c r="AG53" s="69"/>
      <c r="AH53" s="68"/>
      <c r="AI53" s="72"/>
      <c r="AJ53" s="62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</row>
    <row r="54" spans="1:167" s="2" customFormat="1" ht="35.25" customHeight="1" outlineLevel="1" x14ac:dyDescent="0.25">
      <c r="A54" s="56">
        <v>25</v>
      </c>
      <c r="B54" s="66" t="s">
        <v>202</v>
      </c>
      <c r="C54" s="58"/>
      <c r="D54" s="59"/>
      <c r="E54" s="12"/>
      <c r="F54" s="12"/>
      <c r="G54" s="67">
        <v>1982</v>
      </c>
      <c r="H54" s="60">
        <v>20</v>
      </c>
      <c r="I54" s="54"/>
      <c r="J54" s="50">
        <v>65</v>
      </c>
      <c r="K54" s="67"/>
      <c r="L54" s="51"/>
      <c r="M54" s="54"/>
      <c r="N54" s="54"/>
      <c r="O54" s="54"/>
      <c r="P54" s="71"/>
      <c r="Q54" s="54">
        <v>1.175</v>
      </c>
      <c r="R54" s="54"/>
      <c r="S54" s="54">
        <f t="shared" si="14"/>
        <v>1.175</v>
      </c>
      <c r="T54" s="54"/>
      <c r="U54" s="54"/>
      <c r="V54" s="54"/>
      <c r="W54" s="54"/>
      <c r="X54" s="54"/>
      <c r="Y54" s="54"/>
      <c r="Z54" s="54"/>
      <c r="AA54" s="54"/>
      <c r="AB54" s="54"/>
      <c r="AC54" s="50"/>
      <c r="AD54" s="54"/>
      <c r="AE54" s="65"/>
      <c r="AF54" s="69"/>
      <c r="AG54" s="69"/>
      <c r="AH54" s="68"/>
      <c r="AI54" s="72"/>
      <c r="AJ54" s="62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</row>
    <row r="55" spans="1:167" s="2" customFormat="1" outlineLevel="1" x14ac:dyDescent="0.25">
      <c r="A55" s="56">
        <v>26</v>
      </c>
      <c r="B55" s="66" t="s">
        <v>65</v>
      </c>
      <c r="C55" s="58"/>
      <c r="D55" s="59"/>
      <c r="E55" s="12"/>
      <c r="F55" s="12"/>
      <c r="G55" s="67"/>
      <c r="H55" s="60">
        <v>20</v>
      </c>
      <c r="I55" s="54"/>
      <c r="J55" s="50"/>
      <c r="K55" s="67"/>
      <c r="L55" s="51"/>
      <c r="M55" s="54"/>
      <c r="N55" s="54"/>
      <c r="O55" s="54"/>
      <c r="P55" s="71"/>
      <c r="Q55" s="54">
        <v>0.49199999999999999</v>
      </c>
      <c r="R55" s="54"/>
      <c r="S55" s="54">
        <f t="shared" si="14"/>
        <v>0.49199999999999999</v>
      </c>
      <c r="T55" s="54"/>
      <c r="U55" s="54"/>
      <c r="V55" s="54"/>
      <c r="W55" s="54"/>
      <c r="X55" s="54"/>
      <c r="Y55" s="54"/>
      <c r="Z55" s="54"/>
      <c r="AA55" s="54"/>
      <c r="AB55" s="54"/>
      <c r="AC55" s="50"/>
      <c r="AD55" s="54"/>
      <c r="AE55" s="65"/>
      <c r="AF55" s="69"/>
      <c r="AG55" s="69"/>
      <c r="AH55" s="68"/>
      <c r="AI55" s="72"/>
      <c r="AJ55" s="62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</row>
    <row r="56" spans="1:167" s="2" customFormat="1" outlineLevel="1" x14ac:dyDescent="0.25">
      <c r="A56" s="79"/>
      <c r="B56" s="80" t="s">
        <v>53</v>
      </c>
      <c r="C56" s="58"/>
      <c r="D56" s="59"/>
      <c r="E56" s="12"/>
      <c r="F56" s="12"/>
      <c r="G56" s="51"/>
      <c r="H56" s="54"/>
      <c r="I56" s="54"/>
      <c r="J56" s="50">
        <f>J57</f>
        <v>12.6</v>
      </c>
      <c r="K56" s="54"/>
      <c r="L56" s="54"/>
      <c r="M56" s="54"/>
      <c r="N56" s="54"/>
      <c r="O56" s="54">
        <f>O57</f>
        <v>0</v>
      </c>
      <c r="P56" s="54"/>
      <c r="Q56" s="41">
        <f>Q57+Q58</f>
        <v>35.794000000000004</v>
      </c>
      <c r="R56" s="41">
        <f t="shared" ref="R56:U56" si="15">R57+R58</f>
        <v>0</v>
      </c>
      <c r="S56" s="41">
        <f t="shared" si="15"/>
        <v>16.251000000000001</v>
      </c>
      <c r="T56" s="41">
        <f t="shared" si="15"/>
        <v>19.542999999999999</v>
      </c>
      <c r="U56" s="41">
        <f t="shared" si="15"/>
        <v>0</v>
      </c>
      <c r="V56" s="41">
        <f t="shared" ref="V56:AI56" si="16">V57</f>
        <v>0</v>
      </c>
      <c r="W56" s="41">
        <f t="shared" si="16"/>
        <v>0</v>
      </c>
      <c r="X56" s="41">
        <f t="shared" si="16"/>
        <v>0</v>
      </c>
      <c r="Y56" s="41">
        <f t="shared" si="16"/>
        <v>0</v>
      </c>
      <c r="Z56" s="41">
        <f t="shared" si="16"/>
        <v>0</v>
      </c>
      <c r="AA56" s="41">
        <f t="shared" si="16"/>
        <v>0</v>
      </c>
      <c r="AB56" s="41">
        <f t="shared" si="16"/>
        <v>0</v>
      </c>
      <c r="AC56" s="41">
        <f t="shared" si="16"/>
        <v>0</v>
      </c>
      <c r="AD56" s="41">
        <f t="shared" si="16"/>
        <v>0</v>
      </c>
      <c r="AE56" s="41">
        <f t="shared" si="16"/>
        <v>0</v>
      </c>
      <c r="AF56" s="41">
        <f t="shared" si="16"/>
        <v>0</v>
      </c>
      <c r="AG56" s="41">
        <f t="shared" si="16"/>
        <v>0</v>
      </c>
      <c r="AH56" s="41">
        <f t="shared" si="16"/>
        <v>0</v>
      </c>
      <c r="AI56" s="55">
        <f t="shared" si="16"/>
        <v>0</v>
      </c>
      <c r="AJ56" s="42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</row>
    <row r="57" spans="1:167" s="2" customFormat="1" ht="31.5" outlineLevel="1" x14ac:dyDescent="0.25">
      <c r="A57" s="56">
        <v>27</v>
      </c>
      <c r="B57" s="11" t="s">
        <v>74</v>
      </c>
      <c r="C57" s="58"/>
      <c r="D57" s="59"/>
      <c r="E57" s="12"/>
      <c r="F57" s="12"/>
      <c r="G57" s="51">
        <v>1980</v>
      </c>
      <c r="H57" s="51">
        <v>20</v>
      </c>
      <c r="I57" s="54" t="s">
        <v>149</v>
      </c>
      <c r="J57" s="50">
        <v>12.6</v>
      </c>
      <c r="K57" s="67"/>
      <c r="L57" s="51"/>
      <c r="M57" s="54"/>
      <c r="N57" s="54"/>
      <c r="O57" s="54"/>
      <c r="P57" s="71"/>
      <c r="Q57" s="54">
        <v>31.696000000000002</v>
      </c>
      <c r="R57" s="41"/>
      <c r="S57" s="54">
        <f>Q57-T57</f>
        <v>14.580000000000002</v>
      </c>
      <c r="T57" s="54">
        <v>17.116</v>
      </c>
      <c r="U57" s="41"/>
      <c r="V57" s="41"/>
      <c r="W57" s="41"/>
      <c r="X57" s="41"/>
      <c r="Y57" s="41"/>
      <c r="Z57" s="54"/>
      <c r="AA57" s="54"/>
      <c r="AB57" s="54"/>
      <c r="AC57" s="50"/>
      <c r="AD57" s="54"/>
      <c r="AE57" s="54"/>
      <c r="AF57" s="54"/>
      <c r="AG57" s="54"/>
      <c r="AH57" s="50"/>
      <c r="AI57" s="61"/>
      <c r="AJ57" s="42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</row>
    <row r="58" spans="1:167" s="2" customFormat="1" outlineLevel="1" x14ac:dyDescent="0.25">
      <c r="A58" s="56">
        <v>28</v>
      </c>
      <c r="B58" s="11" t="s">
        <v>214</v>
      </c>
      <c r="C58" s="58"/>
      <c r="D58" s="59"/>
      <c r="E58" s="12"/>
      <c r="F58" s="12"/>
      <c r="G58" s="51"/>
      <c r="H58" s="51">
        <v>20</v>
      </c>
      <c r="I58" s="54"/>
      <c r="J58" s="50"/>
      <c r="K58" s="67"/>
      <c r="L58" s="51"/>
      <c r="M58" s="54"/>
      <c r="N58" s="54"/>
      <c r="O58" s="54"/>
      <c r="P58" s="71"/>
      <c r="Q58" s="54">
        <v>4.0979999999999999</v>
      </c>
      <c r="R58" s="41"/>
      <c r="S58" s="54">
        <f>Q58-T58</f>
        <v>1.6709999999999998</v>
      </c>
      <c r="T58" s="54">
        <v>2.427</v>
      </c>
      <c r="U58" s="41"/>
      <c r="V58" s="41"/>
      <c r="W58" s="41"/>
      <c r="X58" s="41"/>
      <c r="Y58" s="41"/>
      <c r="Z58" s="54"/>
      <c r="AA58" s="54"/>
      <c r="AB58" s="54"/>
      <c r="AC58" s="50"/>
      <c r="AD58" s="54"/>
      <c r="AE58" s="54"/>
      <c r="AF58" s="54"/>
      <c r="AG58" s="54"/>
      <c r="AH58" s="50"/>
      <c r="AI58" s="61"/>
      <c r="AJ58" s="42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</row>
    <row r="59" spans="1:167" s="36" customFormat="1" outlineLevel="1" x14ac:dyDescent="0.25">
      <c r="A59" s="77"/>
      <c r="B59" s="80" t="s">
        <v>63</v>
      </c>
      <c r="C59" s="147"/>
      <c r="D59" s="38"/>
      <c r="E59" s="143"/>
      <c r="F59" s="143"/>
      <c r="G59" s="67"/>
      <c r="H59" s="44"/>
      <c r="I59" s="44"/>
      <c r="J59" s="48"/>
      <c r="K59" s="67"/>
      <c r="L59" s="44"/>
      <c r="M59" s="144"/>
      <c r="N59" s="144"/>
      <c r="O59" s="41"/>
      <c r="P59" s="81"/>
      <c r="Q59" s="41">
        <f>Q60</f>
        <v>21.373999999999999</v>
      </c>
      <c r="R59" s="41">
        <f t="shared" ref="R59:U59" si="17">R60</f>
        <v>0</v>
      </c>
      <c r="S59" s="41">
        <f t="shared" si="17"/>
        <v>5.2979999999999983</v>
      </c>
      <c r="T59" s="41">
        <f t="shared" si="17"/>
        <v>16.076000000000001</v>
      </c>
      <c r="U59" s="41">
        <f t="shared" si="17"/>
        <v>0</v>
      </c>
      <c r="V59" s="144"/>
      <c r="W59" s="143"/>
      <c r="X59" s="143"/>
      <c r="Y59" s="143"/>
      <c r="Z59" s="144"/>
      <c r="AA59" s="44"/>
      <c r="AB59" s="44"/>
      <c r="AC59" s="48"/>
      <c r="AD59" s="144"/>
      <c r="AE59" s="44"/>
      <c r="AF59" s="144"/>
      <c r="AG59" s="144"/>
      <c r="AH59" s="48"/>
      <c r="AI59" s="78"/>
      <c r="AJ59" s="42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</row>
    <row r="60" spans="1:167" s="2" customFormat="1" ht="25.5" customHeight="1" outlineLevel="1" x14ac:dyDescent="0.25">
      <c r="A60" s="56">
        <v>29</v>
      </c>
      <c r="B60" s="11" t="s">
        <v>150</v>
      </c>
      <c r="C60" s="58"/>
      <c r="D60" s="59"/>
      <c r="E60" s="12"/>
      <c r="F60" s="12"/>
      <c r="G60" s="51">
        <v>1966</v>
      </c>
      <c r="H60" s="51">
        <v>20</v>
      </c>
      <c r="I60" s="82" t="s">
        <v>75</v>
      </c>
      <c r="J60" s="50"/>
      <c r="K60" s="67"/>
      <c r="L60" s="51"/>
      <c r="M60" s="54"/>
      <c r="N60" s="54"/>
      <c r="O60" s="54"/>
      <c r="P60" s="71"/>
      <c r="Q60" s="54">
        <v>21.373999999999999</v>
      </c>
      <c r="R60" s="41"/>
      <c r="S60" s="54">
        <f>Q60-T60</f>
        <v>5.2979999999999983</v>
      </c>
      <c r="T60" s="54">
        <v>16.076000000000001</v>
      </c>
      <c r="U60" s="41"/>
      <c r="V60" s="41"/>
      <c r="W60" s="41"/>
      <c r="X60" s="41"/>
      <c r="Y60" s="41"/>
      <c r="Z60" s="54"/>
      <c r="AA60" s="54"/>
      <c r="AB60" s="54"/>
      <c r="AC60" s="50"/>
      <c r="AD60" s="54"/>
      <c r="AE60" s="54"/>
      <c r="AF60" s="54"/>
      <c r="AG60" s="54"/>
      <c r="AH60" s="50"/>
      <c r="AI60" s="61"/>
      <c r="AJ60" s="42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</row>
    <row r="61" spans="1:167" s="36" customFormat="1" ht="31.5" outlineLevel="1" x14ac:dyDescent="0.25">
      <c r="A61" s="83" t="s">
        <v>151</v>
      </c>
      <c r="B61" s="84" t="s">
        <v>12</v>
      </c>
      <c r="C61" s="147"/>
      <c r="D61" s="38"/>
      <c r="E61" s="143"/>
      <c r="F61" s="143"/>
      <c r="G61" s="67"/>
      <c r="H61" s="44"/>
      <c r="I61" s="44"/>
      <c r="J61" s="48"/>
      <c r="K61" s="67"/>
      <c r="L61" s="44"/>
      <c r="M61" s="144"/>
      <c r="N61" s="144"/>
      <c r="O61" s="39"/>
      <c r="P61" s="85"/>
      <c r="Q61" s="39">
        <f>Q62</f>
        <v>12.032</v>
      </c>
      <c r="R61" s="39">
        <f t="shared" ref="R61:U61" si="18">R62</f>
        <v>0</v>
      </c>
      <c r="S61" s="39">
        <f t="shared" si="18"/>
        <v>12.032</v>
      </c>
      <c r="T61" s="39">
        <f t="shared" si="18"/>
        <v>0</v>
      </c>
      <c r="U61" s="39">
        <f t="shared" si="18"/>
        <v>0</v>
      </c>
      <c r="V61" s="144"/>
      <c r="W61" s="143"/>
      <c r="X61" s="143"/>
      <c r="Y61" s="143"/>
      <c r="Z61" s="144"/>
      <c r="AA61" s="44"/>
      <c r="AB61" s="44"/>
      <c r="AC61" s="48"/>
      <c r="AD61" s="144"/>
      <c r="AE61" s="44"/>
      <c r="AF61" s="144"/>
      <c r="AG61" s="144"/>
      <c r="AH61" s="48"/>
      <c r="AI61" s="78"/>
      <c r="AJ61" s="42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</row>
    <row r="62" spans="1:167" s="2" customFormat="1" outlineLevel="1" x14ac:dyDescent="0.25">
      <c r="A62" s="56">
        <v>30</v>
      </c>
      <c r="B62" s="5" t="s">
        <v>54</v>
      </c>
      <c r="C62" s="58"/>
      <c r="D62" s="59"/>
      <c r="E62" s="12"/>
      <c r="F62" s="12"/>
      <c r="G62" s="67"/>
      <c r="H62" s="60"/>
      <c r="I62" s="65"/>
      <c r="J62" s="68"/>
      <c r="K62" s="67"/>
      <c r="L62" s="65"/>
      <c r="M62" s="69"/>
      <c r="N62" s="69"/>
      <c r="O62" s="71"/>
      <c r="P62" s="71"/>
      <c r="Q62" s="54">
        <v>12.032</v>
      </c>
      <c r="R62" s="54"/>
      <c r="S62" s="54">
        <f>Q62</f>
        <v>12.032</v>
      </c>
      <c r="T62" s="54"/>
      <c r="U62" s="54"/>
      <c r="V62" s="69"/>
      <c r="W62" s="12"/>
      <c r="X62" s="12"/>
      <c r="Y62" s="12"/>
      <c r="Z62" s="69"/>
      <c r="AA62" s="65"/>
      <c r="AB62" s="65"/>
      <c r="AC62" s="68"/>
      <c r="AD62" s="69"/>
      <c r="AE62" s="65"/>
      <c r="AF62" s="69"/>
      <c r="AG62" s="69"/>
      <c r="AH62" s="68"/>
      <c r="AI62" s="72"/>
      <c r="AJ62" s="42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</row>
    <row r="63" spans="1:167" s="36" customFormat="1" outlineLevel="1" x14ac:dyDescent="0.25">
      <c r="A63" s="83" t="s">
        <v>152</v>
      </c>
      <c r="B63" s="6" t="s">
        <v>32</v>
      </c>
      <c r="C63" s="86"/>
      <c r="D63" s="143"/>
      <c r="E63" s="143"/>
      <c r="F63" s="143"/>
      <c r="G63" s="51"/>
      <c r="H63" s="41"/>
      <c r="I63" s="41"/>
      <c r="J63" s="40"/>
      <c r="K63" s="67"/>
      <c r="L63" s="41">
        <f>SUM(L66:L66)</f>
        <v>0</v>
      </c>
      <c r="M63" s="41"/>
      <c r="N63" s="41"/>
      <c r="O63" s="41"/>
      <c r="P63" s="41"/>
      <c r="Q63" s="41">
        <f>SUM(Q64:Q67)</f>
        <v>31.640999999999998</v>
      </c>
      <c r="R63" s="41">
        <f t="shared" ref="R63:Y63" si="19">SUM(R64:R67)</f>
        <v>0</v>
      </c>
      <c r="S63" s="41">
        <f t="shared" si="19"/>
        <v>20.442999999999998</v>
      </c>
      <c r="T63" s="41">
        <f t="shared" si="19"/>
        <v>11.198</v>
      </c>
      <c r="U63" s="41">
        <f t="shared" si="19"/>
        <v>0</v>
      </c>
      <c r="V63" s="41">
        <f t="shared" si="19"/>
        <v>0</v>
      </c>
      <c r="W63" s="41">
        <f t="shared" si="19"/>
        <v>0</v>
      </c>
      <c r="X63" s="41">
        <f t="shared" si="19"/>
        <v>0</v>
      </c>
      <c r="Y63" s="41">
        <f t="shared" si="19"/>
        <v>0</v>
      </c>
      <c r="Z63" s="41">
        <f t="shared" ref="Z63:AI63" si="20">SUM(Z66:Z66)</f>
        <v>0</v>
      </c>
      <c r="AA63" s="41">
        <f t="shared" si="20"/>
        <v>0</v>
      </c>
      <c r="AB63" s="41">
        <f t="shared" si="20"/>
        <v>0</v>
      </c>
      <c r="AC63" s="40">
        <f t="shared" si="20"/>
        <v>0</v>
      </c>
      <c r="AD63" s="41">
        <f t="shared" si="20"/>
        <v>0</v>
      </c>
      <c r="AE63" s="41">
        <f t="shared" si="20"/>
        <v>0</v>
      </c>
      <c r="AF63" s="41">
        <f t="shared" si="20"/>
        <v>0</v>
      </c>
      <c r="AG63" s="41">
        <f t="shared" si="20"/>
        <v>0</v>
      </c>
      <c r="AH63" s="40">
        <f t="shared" si="20"/>
        <v>0</v>
      </c>
      <c r="AI63" s="55">
        <f t="shared" si="20"/>
        <v>0</v>
      </c>
      <c r="AJ63" s="42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</row>
    <row r="64" spans="1:167" s="36" customFormat="1" ht="31.5" outlineLevel="1" x14ac:dyDescent="0.25">
      <c r="A64" s="56">
        <v>31</v>
      </c>
      <c r="B64" s="11" t="s">
        <v>55</v>
      </c>
      <c r="C64" s="86"/>
      <c r="D64" s="143"/>
      <c r="E64" s="143"/>
      <c r="F64" s="143"/>
      <c r="G64" s="51"/>
      <c r="H64" s="41"/>
      <c r="I64" s="41"/>
      <c r="J64" s="40"/>
      <c r="K64" s="67"/>
      <c r="L64" s="41"/>
      <c r="M64" s="41"/>
      <c r="N64" s="41"/>
      <c r="O64" s="41"/>
      <c r="P64" s="71"/>
      <c r="Q64" s="54">
        <v>12.375</v>
      </c>
      <c r="R64" s="41"/>
      <c r="S64" s="54">
        <f>Q64-T64</f>
        <v>3.125</v>
      </c>
      <c r="T64" s="54">
        <v>9.25</v>
      </c>
      <c r="U64" s="41"/>
      <c r="V64" s="41"/>
      <c r="W64" s="41"/>
      <c r="X64" s="41"/>
      <c r="Y64" s="41"/>
      <c r="Z64" s="41"/>
      <c r="AA64" s="41"/>
      <c r="AB64" s="41"/>
      <c r="AC64" s="40"/>
      <c r="AD64" s="41"/>
      <c r="AE64" s="41"/>
      <c r="AF64" s="41"/>
      <c r="AG64" s="41"/>
      <c r="AH64" s="40"/>
      <c r="AI64" s="55"/>
      <c r="AJ64" s="42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</row>
    <row r="65" spans="1:167" s="36" customFormat="1" ht="31.5" outlineLevel="1" x14ac:dyDescent="0.25">
      <c r="A65" s="56">
        <v>32</v>
      </c>
      <c r="B65" s="11" t="s">
        <v>56</v>
      </c>
      <c r="C65" s="86"/>
      <c r="D65" s="143"/>
      <c r="E65" s="143"/>
      <c r="F65" s="143"/>
      <c r="G65" s="51"/>
      <c r="H65" s="41"/>
      <c r="I65" s="41"/>
      <c r="J65" s="40"/>
      <c r="K65" s="67"/>
      <c r="L65" s="41"/>
      <c r="M65" s="41"/>
      <c r="N65" s="41"/>
      <c r="O65" s="41"/>
      <c r="P65" s="71"/>
      <c r="Q65" s="54">
        <v>1.948</v>
      </c>
      <c r="R65" s="41"/>
      <c r="S65" s="54">
        <f t="shared" ref="S65:S67" si="21">Q65-T65</f>
        <v>0</v>
      </c>
      <c r="T65" s="54">
        <v>1.948</v>
      </c>
      <c r="U65" s="41"/>
      <c r="V65" s="41"/>
      <c r="W65" s="41"/>
      <c r="X65" s="41"/>
      <c r="Y65" s="41"/>
      <c r="Z65" s="41"/>
      <c r="AA65" s="41"/>
      <c r="AB65" s="41"/>
      <c r="AC65" s="40"/>
      <c r="AD65" s="41"/>
      <c r="AE65" s="41"/>
      <c r="AF65" s="41"/>
      <c r="AG65" s="41"/>
      <c r="AH65" s="40"/>
      <c r="AI65" s="55"/>
      <c r="AJ65" s="42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</row>
    <row r="66" spans="1:167" s="36" customFormat="1" x14ac:dyDescent="0.25">
      <c r="A66" s="56">
        <f>A65+1</f>
        <v>33</v>
      </c>
      <c r="B66" s="7" t="s">
        <v>153</v>
      </c>
      <c r="C66" s="87"/>
      <c r="D66" s="88"/>
      <c r="E66" s="88"/>
      <c r="F66" s="88"/>
      <c r="G66" s="67"/>
      <c r="H66" s="60"/>
      <c r="I66" s="65"/>
      <c r="J66" s="68"/>
      <c r="K66" s="67"/>
      <c r="L66" s="65"/>
      <c r="M66" s="65"/>
      <c r="N66" s="65"/>
      <c r="O66" s="71"/>
      <c r="P66" s="71"/>
      <c r="Q66" s="54">
        <v>9.3810000000000002</v>
      </c>
      <c r="R66" s="54"/>
      <c r="S66" s="54">
        <f t="shared" si="21"/>
        <v>9.3810000000000002</v>
      </c>
      <c r="T66" s="54"/>
      <c r="U66" s="54"/>
      <c r="V66" s="65"/>
      <c r="W66" s="65"/>
      <c r="X66" s="65"/>
      <c r="Y66" s="65"/>
      <c r="Z66" s="65"/>
      <c r="AA66" s="65"/>
      <c r="AB66" s="65"/>
      <c r="AC66" s="68"/>
      <c r="AD66" s="65"/>
      <c r="AE66" s="65"/>
      <c r="AF66" s="65"/>
      <c r="AG66" s="65"/>
      <c r="AH66" s="68"/>
      <c r="AI66" s="72"/>
      <c r="AJ66" s="42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</row>
    <row r="67" spans="1:167" s="36" customFormat="1" ht="47.25" x14ac:dyDescent="0.25">
      <c r="A67" s="56">
        <f>A66+1</f>
        <v>34</v>
      </c>
      <c r="B67" s="7" t="s">
        <v>68</v>
      </c>
      <c r="C67" s="87"/>
      <c r="D67" s="88"/>
      <c r="E67" s="88"/>
      <c r="F67" s="88"/>
      <c r="G67" s="67"/>
      <c r="H67" s="60"/>
      <c r="I67" s="65"/>
      <c r="J67" s="68"/>
      <c r="K67" s="67"/>
      <c r="L67" s="65"/>
      <c r="M67" s="65"/>
      <c r="N67" s="65"/>
      <c r="O67" s="71"/>
      <c r="P67" s="71"/>
      <c r="Q67" s="54">
        <v>7.9369999999999994</v>
      </c>
      <c r="R67" s="54"/>
      <c r="S67" s="54">
        <f t="shared" si="21"/>
        <v>7.9369999999999994</v>
      </c>
      <c r="T67" s="54"/>
      <c r="U67" s="54"/>
      <c r="V67" s="65"/>
      <c r="W67" s="65"/>
      <c r="X67" s="65"/>
      <c r="Y67" s="65"/>
      <c r="Z67" s="65"/>
      <c r="AA67" s="65"/>
      <c r="AB67" s="65"/>
      <c r="AC67" s="68"/>
      <c r="AD67" s="65"/>
      <c r="AE67" s="65"/>
      <c r="AF67" s="65"/>
      <c r="AG67" s="65"/>
      <c r="AH67" s="68"/>
      <c r="AI67" s="72"/>
      <c r="AJ67" s="42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</row>
    <row r="68" spans="1:167" s="16" customFormat="1" ht="31.5" outlineLevel="1" x14ac:dyDescent="0.25">
      <c r="A68" s="83" t="s">
        <v>154</v>
      </c>
      <c r="B68" s="84" t="s">
        <v>57</v>
      </c>
      <c r="C68" s="89"/>
      <c r="D68" s="90"/>
      <c r="E68" s="90"/>
      <c r="F68" s="90"/>
      <c r="G68" s="51"/>
      <c r="H68" s="143"/>
      <c r="I68" s="44"/>
      <c r="J68" s="48"/>
      <c r="K68" s="67"/>
      <c r="L68" s="44"/>
      <c r="M68" s="44"/>
      <c r="N68" s="44"/>
      <c r="O68" s="41"/>
      <c r="P68" s="81"/>
      <c r="Q68" s="41">
        <f>SUM(Q69:Q70)</f>
        <v>34.885999999999996</v>
      </c>
      <c r="R68" s="41">
        <f t="shared" ref="R68:U68" si="22">SUM(R69:R70)</f>
        <v>0</v>
      </c>
      <c r="S68" s="41">
        <f t="shared" si="22"/>
        <v>20.995999999999999</v>
      </c>
      <c r="T68" s="41">
        <f t="shared" si="22"/>
        <v>13.89</v>
      </c>
      <c r="U68" s="41">
        <f t="shared" si="22"/>
        <v>0</v>
      </c>
      <c r="V68" s="44"/>
      <c r="W68" s="44"/>
      <c r="X68" s="44"/>
      <c r="Y68" s="44"/>
      <c r="Z68" s="44"/>
      <c r="AA68" s="44"/>
      <c r="AB68" s="44"/>
      <c r="AC68" s="48"/>
      <c r="AD68" s="44"/>
      <c r="AE68" s="44"/>
      <c r="AF68" s="44"/>
      <c r="AG68" s="44"/>
      <c r="AH68" s="48"/>
      <c r="AI68" s="78"/>
      <c r="AJ68" s="42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</row>
    <row r="69" spans="1:167" ht="31.5" outlineLevel="1" x14ac:dyDescent="0.25">
      <c r="A69" s="56">
        <v>35</v>
      </c>
      <c r="B69" s="92" t="s">
        <v>155</v>
      </c>
      <c r="C69" s="93"/>
      <c r="D69" s="88"/>
      <c r="E69" s="88"/>
      <c r="F69" s="88"/>
      <c r="G69" s="67"/>
      <c r="H69" s="60"/>
      <c r="I69" s="65"/>
      <c r="J69" s="68"/>
      <c r="K69" s="67"/>
      <c r="L69" s="65"/>
      <c r="M69" s="65"/>
      <c r="N69" s="65"/>
      <c r="O69" s="71"/>
      <c r="P69" s="71"/>
      <c r="Q69" s="54">
        <v>14.885999999999999</v>
      </c>
      <c r="R69" s="54"/>
      <c r="S69" s="54">
        <f>Q69-T69</f>
        <v>0.99599999999999866</v>
      </c>
      <c r="T69" s="54">
        <v>13.89</v>
      </c>
      <c r="U69" s="54"/>
      <c r="V69" s="65"/>
      <c r="W69" s="65"/>
      <c r="X69" s="65"/>
      <c r="Y69" s="65"/>
      <c r="Z69" s="65"/>
      <c r="AA69" s="65"/>
      <c r="AB69" s="65"/>
      <c r="AC69" s="68"/>
      <c r="AD69" s="65"/>
      <c r="AE69" s="65"/>
      <c r="AF69" s="65"/>
      <c r="AG69" s="65"/>
      <c r="AH69" s="68"/>
      <c r="AI69" s="72"/>
      <c r="AJ69" s="42"/>
    </row>
    <row r="70" spans="1:167" ht="47.25" outlineLevel="1" x14ac:dyDescent="0.25">
      <c r="A70" s="56">
        <v>36</v>
      </c>
      <c r="B70" s="92" t="s">
        <v>203</v>
      </c>
      <c r="C70" s="93"/>
      <c r="D70" s="88"/>
      <c r="E70" s="88"/>
      <c r="F70" s="88"/>
      <c r="G70" s="67"/>
      <c r="H70" s="60"/>
      <c r="I70" s="65"/>
      <c r="J70" s="68"/>
      <c r="K70" s="67"/>
      <c r="L70" s="65"/>
      <c r="M70" s="65"/>
      <c r="N70" s="65"/>
      <c r="O70" s="71"/>
      <c r="P70" s="71"/>
      <c r="Q70" s="54">
        <v>20</v>
      </c>
      <c r="R70" s="54"/>
      <c r="S70" s="54">
        <f>Q70-T70</f>
        <v>20</v>
      </c>
      <c r="T70" s="54"/>
      <c r="U70" s="54"/>
      <c r="V70" s="65"/>
      <c r="W70" s="65"/>
      <c r="X70" s="65"/>
      <c r="Y70" s="65"/>
      <c r="Z70" s="65"/>
      <c r="AA70" s="65"/>
      <c r="AB70" s="65"/>
      <c r="AC70" s="68"/>
      <c r="AD70" s="65"/>
      <c r="AE70" s="65"/>
      <c r="AF70" s="65"/>
      <c r="AG70" s="65"/>
      <c r="AH70" s="68"/>
      <c r="AI70" s="72"/>
      <c r="AJ70" s="42"/>
    </row>
    <row r="71" spans="1:167" s="16" customFormat="1" outlineLevel="1" x14ac:dyDescent="0.25">
      <c r="A71" s="77" t="s">
        <v>156</v>
      </c>
      <c r="B71" s="94" t="s">
        <v>14</v>
      </c>
      <c r="C71" s="89"/>
      <c r="D71" s="90"/>
      <c r="E71" s="90"/>
      <c r="F71" s="90"/>
      <c r="G71" s="51"/>
      <c r="H71" s="143"/>
      <c r="I71" s="44"/>
      <c r="J71" s="48"/>
      <c r="K71" s="67"/>
      <c r="L71" s="44"/>
      <c r="M71" s="44"/>
      <c r="N71" s="44"/>
      <c r="O71" s="41"/>
      <c r="P71" s="71"/>
      <c r="Q71" s="41">
        <f>SUM(Q72:Q74)</f>
        <v>61.428999999999995</v>
      </c>
      <c r="R71" s="41">
        <f t="shared" ref="R71:U71" si="23">SUM(R72:R74)</f>
        <v>0</v>
      </c>
      <c r="S71" s="41">
        <f t="shared" si="23"/>
        <v>48.190999999999995</v>
      </c>
      <c r="T71" s="41">
        <f t="shared" si="23"/>
        <v>13.238000000000001</v>
      </c>
      <c r="U71" s="41">
        <f t="shared" si="23"/>
        <v>0</v>
      </c>
      <c r="V71" s="41">
        <f t="shared" ref="V71:AI71" si="24">SUM(V72:V74)</f>
        <v>0</v>
      </c>
      <c r="W71" s="41">
        <f t="shared" si="24"/>
        <v>0</v>
      </c>
      <c r="X71" s="41">
        <f t="shared" si="24"/>
        <v>0</v>
      </c>
      <c r="Y71" s="41">
        <f t="shared" si="24"/>
        <v>0</v>
      </c>
      <c r="Z71" s="41">
        <f t="shared" si="24"/>
        <v>0</v>
      </c>
      <c r="AA71" s="41">
        <f t="shared" si="24"/>
        <v>0</v>
      </c>
      <c r="AB71" s="41">
        <f t="shared" si="24"/>
        <v>0</v>
      </c>
      <c r="AC71" s="41">
        <f t="shared" si="24"/>
        <v>0</v>
      </c>
      <c r="AD71" s="41">
        <f t="shared" si="24"/>
        <v>0</v>
      </c>
      <c r="AE71" s="41">
        <f t="shared" si="24"/>
        <v>0</v>
      </c>
      <c r="AF71" s="41">
        <f t="shared" si="24"/>
        <v>0</v>
      </c>
      <c r="AG71" s="41">
        <f t="shared" si="24"/>
        <v>0</v>
      </c>
      <c r="AH71" s="41">
        <f t="shared" si="24"/>
        <v>0</v>
      </c>
      <c r="AI71" s="55">
        <f t="shared" si="24"/>
        <v>0</v>
      </c>
      <c r="AJ71" s="42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</row>
    <row r="72" spans="1:167" s="16" customFormat="1" ht="47.25" outlineLevel="1" x14ac:dyDescent="0.25">
      <c r="A72" s="56">
        <v>37</v>
      </c>
      <c r="B72" s="11" t="s">
        <v>33</v>
      </c>
      <c r="C72" s="89"/>
      <c r="D72" s="90"/>
      <c r="E72" s="90"/>
      <c r="F72" s="90"/>
      <c r="G72" s="51"/>
      <c r="H72" s="143"/>
      <c r="I72" s="44"/>
      <c r="J72" s="48"/>
      <c r="K72" s="67"/>
      <c r="L72" s="44"/>
      <c r="M72" s="44"/>
      <c r="N72" s="44"/>
      <c r="O72" s="41"/>
      <c r="P72" s="71"/>
      <c r="Q72" s="54">
        <v>46.622999999999998</v>
      </c>
      <c r="R72" s="41"/>
      <c r="S72" s="54">
        <f>Q72-T72</f>
        <v>41.760999999999996</v>
      </c>
      <c r="T72" s="54">
        <v>4.8620000000000001</v>
      </c>
      <c r="U72" s="41"/>
      <c r="V72" s="41"/>
      <c r="W72" s="41"/>
      <c r="X72" s="41"/>
      <c r="Y72" s="41"/>
      <c r="Z72" s="44"/>
      <c r="AA72" s="44"/>
      <c r="AB72" s="44"/>
      <c r="AC72" s="48"/>
      <c r="AD72" s="44"/>
      <c r="AE72" s="44"/>
      <c r="AF72" s="44"/>
      <c r="AG72" s="44"/>
      <c r="AH72" s="48"/>
      <c r="AI72" s="78"/>
      <c r="AJ72" s="42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</row>
    <row r="73" spans="1:167" s="16" customFormat="1" ht="47.25" outlineLevel="1" x14ac:dyDescent="0.25">
      <c r="A73" s="56">
        <f>A72+1</f>
        <v>38</v>
      </c>
      <c r="B73" s="11" t="s">
        <v>58</v>
      </c>
      <c r="C73" s="89"/>
      <c r="D73" s="90"/>
      <c r="E73" s="90"/>
      <c r="F73" s="90"/>
      <c r="G73" s="51"/>
      <c r="H73" s="143"/>
      <c r="I73" s="44"/>
      <c r="J73" s="48"/>
      <c r="K73" s="67"/>
      <c r="L73" s="44"/>
      <c r="M73" s="44"/>
      <c r="N73" s="44"/>
      <c r="O73" s="41"/>
      <c r="P73" s="71"/>
      <c r="Q73" s="54">
        <v>7.4670000000000005</v>
      </c>
      <c r="R73" s="41"/>
      <c r="S73" s="54">
        <f t="shared" ref="S73:S74" si="25">Q73-T73</f>
        <v>0.81100000000000083</v>
      </c>
      <c r="T73" s="54">
        <v>6.6559999999999997</v>
      </c>
      <c r="U73" s="41"/>
      <c r="V73" s="41"/>
      <c r="W73" s="41"/>
      <c r="X73" s="41"/>
      <c r="Y73" s="41"/>
      <c r="Z73" s="44"/>
      <c r="AA73" s="44"/>
      <c r="AB73" s="44"/>
      <c r="AC73" s="48"/>
      <c r="AD73" s="44"/>
      <c r="AE73" s="44"/>
      <c r="AF73" s="44"/>
      <c r="AG73" s="44"/>
      <c r="AH73" s="48"/>
      <c r="AI73" s="78"/>
      <c r="AJ73" s="42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</row>
    <row r="74" spans="1:167" s="16" customFormat="1" ht="31.5" outlineLevel="1" x14ac:dyDescent="0.25">
      <c r="A74" s="56">
        <f>A73+1</f>
        <v>39</v>
      </c>
      <c r="B74" s="11" t="s">
        <v>59</v>
      </c>
      <c r="C74" s="89"/>
      <c r="D74" s="90"/>
      <c r="E74" s="90"/>
      <c r="F74" s="90"/>
      <c r="G74" s="51"/>
      <c r="H74" s="143"/>
      <c r="I74" s="44"/>
      <c r="J74" s="48"/>
      <c r="K74" s="67"/>
      <c r="L74" s="44"/>
      <c r="M74" s="44"/>
      <c r="N74" s="44"/>
      <c r="O74" s="41"/>
      <c r="P74" s="71"/>
      <c r="Q74" s="54">
        <v>7.3390000000000004</v>
      </c>
      <c r="R74" s="41"/>
      <c r="S74" s="54">
        <f t="shared" si="25"/>
        <v>5.6190000000000007</v>
      </c>
      <c r="T74" s="54">
        <v>1.72</v>
      </c>
      <c r="U74" s="41"/>
      <c r="V74" s="41"/>
      <c r="W74" s="41"/>
      <c r="X74" s="41"/>
      <c r="Y74" s="41"/>
      <c r="Z74" s="44"/>
      <c r="AA74" s="44"/>
      <c r="AB74" s="44"/>
      <c r="AC74" s="48"/>
      <c r="AD74" s="44"/>
      <c r="AE74" s="44"/>
      <c r="AF74" s="44"/>
      <c r="AG74" s="44"/>
      <c r="AH74" s="48"/>
      <c r="AI74" s="78"/>
      <c r="AJ74" s="42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</row>
    <row r="75" spans="1:167" s="16" customFormat="1" ht="31.5" outlineLevel="1" x14ac:dyDescent="0.25">
      <c r="A75" s="83" t="s">
        <v>157</v>
      </c>
      <c r="B75" s="4" t="s">
        <v>15</v>
      </c>
      <c r="C75" s="89"/>
      <c r="D75" s="90"/>
      <c r="E75" s="90"/>
      <c r="F75" s="90"/>
      <c r="G75" s="51"/>
      <c r="H75" s="143"/>
      <c r="I75" s="44"/>
      <c r="J75" s="48"/>
      <c r="K75" s="67"/>
      <c r="L75" s="44"/>
      <c r="M75" s="44"/>
      <c r="N75" s="44"/>
      <c r="O75" s="41"/>
      <c r="P75" s="71"/>
      <c r="Q75" s="41"/>
      <c r="R75" s="41"/>
      <c r="S75" s="41"/>
      <c r="T75" s="41"/>
      <c r="U75" s="41"/>
      <c r="V75" s="41"/>
      <c r="W75" s="41"/>
      <c r="X75" s="41"/>
      <c r="Y75" s="41"/>
      <c r="Z75" s="44"/>
      <c r="AA75" s="44"/>
      <c r="AB75" s="44"/>
      <c r="AC75" s="48"/>
      <c r="AD75" s="44"/>
      <c r="AE75" s="44"/>
      <c r="AF75" s="44"/>
      <c r="AG75" s="44"/>
      <c r="AH75" s="48"/>
      <c r="AI75" s="78"/>
      <c r="AJ75" s="42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</row>
    <row r="76" spans="1:167" s="16" customFormat="1" outlineLevel="1" x14ac:dyDescent="0.25">
      <c r="A76" s="83" t="s">
        <v>158</v>
      </c>
      <c r="B76" s="84" t="s">
        <v>16</v>
      </c>
      <c r="C76" s="89"/>
      <c r="D76" s="90"/>
      <c r="E76" s="90"/>
      <c r="F76" s="90"/>
      <c r="G76" s="51"/>
      <c r="H76" s="143"/>
      <c r="I76" s="44"/>
      <c r="J76" s="48"/>
      <c r="K76" s="67"/>
      <c r="L76" s="44"/>
      <c r="M76" s="44"/>
      <c r="N76" s="44"/>
      <c r="O76" s="41"/>
      <c r="P76" s="71"/>
      <c r="Q76" s="41"/>
      <c r="R76" s="41"/>
      <c r="S76" s="41"/>
      <c r="T76" s="41"/>
      <c r="U76" s="41"/>
      <c r="V76" s="41"/>
      <c r="W76" s="41"/>
      <c r="X76" s="41"/>
      <c r="Y76" s="41"/>
      <c r="Z76" s="44"/>
      <c r="AA76" s="44"/>
      <c r="AB76" s="44"/>
      <c r="AC76" s="48"/>
      <c r="AD76" s="44"/>
      <c r="AE76" s="44"/>
      <c r="AF76" s="44"/>
      <c r="AG76" s="44"/>
      <c r="AH76" s="48"/>
      <c r="AI76" s="78"/>
      <c r="AJ76" s="42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</row>
    <row r="77" spans="1:167" x14ac:dyDescent="0.25">
      <c r="A77" s="83" t="s">
        <v>159</v>
      </c>
      <c r="B77" s="95" t="s">
        <v>17</v>
      </c>
      <c r="C77" s="96"/>
      <c r="D77" s="88"/>
      <c r="E77" s="88"/>
      <c r="F77" s="88"/>
      <c r="G77" s="51"/>
      <c r="H77" s="54"/>
      <c r="I77" s="54"/>
      <c r="J77" s="50"/>
      <c r="K77" s="67"/>
      <c r="L77" s="54"/>
      <c r="M77" s="54"/>
      <c r="N77" s="54"/>
      <c r="O77" s="54"/>
      <c r="P77" s="71"/>
      <c r="Q77" s="41">
        <f>SUM(Q78:Q82)</f>
        <v>14.542999999999999</v>
      </c>
      <c r="R77" s="41">
        <f t="shared" ref="R77:U77" si="26">SUM(R78:R82)</f>
        <v>0</v>
      </c>
      <c r="S77" s="41">
        <f t="shared" si="26"/>
        <v>6.2629999999999999</v>
      </c>
      <c r="T77" s="41">
        <f t="shared" si="26"/>
        <v>8.2799999999999994</v>
      </c>
      <c r="U77" s="41">
        <f t="shared" si="26"/>
        <v>0</v>
      </c>
      <c r="V77" s="54"/>
      <c r="W77" s="54"/>
      <c r="X77" s="54"/>
      <c r="Y77" s="54"/>
      <c r="Z77" s="54"/>
      <c r="AA77" s="54"/>
      <c r="AB77" s="54"/>
      <c r="AC77" s="50"/>
      <c r="AD77" s="54"/>
      <c r="AE77" s="54"/>
      <c r="AF77" s="54"/>
      <c r="AG77" s="54"/>
      <c r="AH77" s="50"/>
      <c r="AI77" s="61"/>
      <c r="AJ77" s="42"/>
    </row>
    <row r="78" spans="1:167" ht="38.25" customHeight="1" x14ac:dyDescent="0.25">
      <c r="A78" s="56">
        <v>40</v>
      </c>
      <c r="B78" s="10" t="s">
        <v>198</v>
      </c>
      <c r="C78" s="93"/>
      <c r="D78" s="88"/>
      <c r="E78" s="88"/>
      <c r="F78" s="88"/>
      <c r="G78" s="60"/>
      <c r="H78" s="60"/>
      <c r="I78" s="65"/>
      <c r="J78" s="68"/>
      <c r="K78" s="67"/>
      <c r="L78" s="65"/>
      <c r="M78" s="65"/>
      <c r="N78" s="65"/>
      <c r="O78" s="71"/>
      <c r="P78" s="71"/>
      <c r="Q78" s="54">
        <v>8.9179999999999993</v>
      </c>
      <c r="R78" s="54"/>
      <c r="S78" s="54">
        <f>Q78-T78</f>
        <v>0.6379999999999999</v>
      </c>
      <c r="T78" s="54">
        <v>8.2799999999999994</v>
      </c>
      <c r="U78" s="54"/>
      <c r="V78" s="65"/>
      <c r="W78" s="65"/>
      <c r="X78" s="65"/>
      <c r="Y78" s="65"/>
      <c r="Z78" s="65"/>
      <c r="AA78" s="65"/>
      <c r="AB78" s="65"/>
      <c r="AC78" s="68"/>
      <c r="AD78" s="65"/>
      <c r="AE78" s="65"/>
      <c r="AF78" s="65"/>
      <c r="AG78" s="65"/>
      <c r="AH78" s="68"/>
      <c r="AI78" s="72"/>
      <c r="AJ78" s="42"/>
    </row>
    <row r="79" spans="1:167" x14ac:dyDescent="0.25">
      <c r="A79" s="56">
        <f>A78+1</f>
        <v>41</v>
      </c>
      <c r="B79" s="10" t="s">
        <v>64</v>
      </c>
      <c r="C79" s="93"/>
      <c r="D79" s="88"/>
      <c r="E79" s="88"/>
      <c r="F79" s="88"/>
      <c r="G79" s="60"/>
      <c r="H79" s="60"/>
      <c r="I79" s="65"/>
      <c r="J79" s="68"/>
      <c r="K79" s="67"/>
      <c r="L79" s="65"/>
      <c r="M79" s="65"/>
      <c r="N79" s="65"/>
      <c r="O79" s="71"/>
      <c r="P79" s="71"/>
      <c r="Q79" s="54">
        <v>3.2410000000000001</v>
      </c>
      <c r="R79" s="54"/>
      <c r="S79" s="54">
        <f t="shared" ref="S79:S82" si="27">Q79-T79</f>
        <v>3.2410000000000001</v>
      </c>
      <c r="T79" s="54"/>
      <c r="U79" s="54"/>
      <c r="V79" s="65"/>
      <c r="W79" s="65"/>
      <c r="X79" s="65"/>
      <c r="Y79" s="65"/>
      <c r="Z79" s="65"/>
      <c r="AA79" s="65"/>
      <c r="AB79" s="65"/>
      <c r="AC79" s="68"/>
      <c r="AD79" s="65"/>
      <c r="AE79" s="65"/>
      <c r="AF79" s="65"/>
      <c r="AG79" s="65"/>
      <c r="AH79" s="68"/>
      <c r="AI79" s="72"/>
      <c r="AJ79" s="42"/>
    </row>
    <row r="80" spans="1:167" ht="31.5" x14ac:dyDescent="0.25">
      <c r="A80" s="56">
        <f>A79+1</f>
        <v>42</v>
      </c>
      <c r="B80" s="10" t="s">
        <v>69</v>
      </c>
      <c r="C80" s="93"/>
      <c r="D80" s="88"/>
      <c r="E80" s="88"/>
      <c r="F80" s="88"/>
      <c r="G80" s="60"/>
      <c r="H80" s="60"/>
      <c r="I80" s="65"/>
      <c r="J80" s="68"/>
      <c r="K80" s="67"/>
      <c r="L80" s="65"/>
      <c r="M80" s="65"/>
      <c r="N80" s="65"/>
      <c r="O80" s="71"/>
      <c r="P80" s="71"/>
      <c r="Q80" s="54">
        <v>0.82599999999999996</v>
      </c>
      <c r="R80" s="54"/>
      <c r="S80" s="54">
        <f t="shared" si="27"/>
        <v>0.82599999999999996</v>
      </c>
      <c r="T80" s="54"/>
      <c r="U80" s="54"/>
      <c r="V80" s="65"/>
      <c r="W80" s="65"/>
      <c r="X80" s="65"/>
      <c r="Y80" s="65"/>
      <c r="Z80" s="65"/>
      <c r="AA80" s="65"/>
      <c r="AB80" s="65"/>
      <c r="AC80" s="68"/>
      <c r="AD80" s="65"/>
      <c r="AE80" s="65"/>
      <c r="AF80" s="65"/>
      <c r="AG80" s="65"/>
      <c r="AH80" s="68"/>
      <c r="AI80" s="72"/>
      <c r="AJ80" s="42"/>
    </row>
    <row r="81" spans="1:167" x14ac:dyDescent="0.25">
      <c r="A81" s="56">
        <f>A80+1</f>
        <v>43</v>
      </c>
      <c r="B81" s="10" t="s">
        <v>70</v>
      </c>
      <c r="C81" s="93"/>
      <c r="D81" s="88"/>
      <c r="E81" s="88"/>
      <c r="F81" s="88"/>
      <c r="G81" s="60"/>
      <c r="H81" s="60"/>
      <c r="I81" s="65"/>
      <c r="J81" s="68"/>
      <c r="K81" s="67"/>
      <c r="L81" s="65"/>
      <c r="M81" s="65"/>
      <c r="N81" s="65"/>
      <c r="O81" s="71"/>
      <c r="P81" s="71"/>
      <c r="Q81" s="54">
        <v>1.5430000000000001</v>
      </c>
      <c r="R81" s="54"/>
      <c r="S81" s="54">
        <f t="shared" si="27"/>
        <v>1.5430000000000001</v>
      </c>
      <c r="T81" s="54"/>
      <c r="U81" s="54"/>
      <c r="V81" s="65"/>
      <c r="W81" s="65"/>
      <c r="X81" s="65"/>
      <c r="Y81" s="65"/>
      <c r="Z81" s="65"/>
      <c r="AA81" s="65"/>
      <c r="AB81" s="65"/>
      <c r="AC81" s="68"/>
      <c r="AD81" s="65"/>
      <c r="AE81" s="65"/>
      <c r="AF81" s="65"/>
      <c r="AG81" s="65"/>
      <c r="AH81" s="68"/>
      <c r="AI81" s="72"/>
      <c r="AJ81" s="42"/>
    </row>
    <row r="82" spans="1:167" x14ac:dyDescent="0.25">
      <c r="A82" s="56">
        <v>44</v>
      </c>
      <c r="B82" s="10" t="s">
        <v>204</v>
      </c>
      <c r="C82" s="93"/>
      <c r="D82" s="88"/>
      <c r="E82" s="88"/>
      <c r="F82" s="88"/>
      <c r="G82" s="60"/>
      <c r="H82" s="60"/>
      <c r="I82" s="65"/>
      <c r="J82" s="68"/>
      <c r="K82" s="67"/>
      <c r="L82" s="65"/>
      <c r="M82" s="65"/>
      <c r="N82" s="65"/>
      <c r="O82" s="71"/>
      <c r="P82" s="71"/>
      <c r="Q82" s="54">
        <v>1.4999999999999999E-2</v>
      </c>
      <c r="R82" s="54"/>
      <c r="S82" s="54">
        <f t="shared" si="27"/>
        <v>1.4999999999999999E-2</v>
      </c>
      <c r="T82" s="54"/>
      <c r="U82" s="54"/>
      <c r="V82" s="65"/>
      <c r="W82" s="65"/>
      <c r="X82" s="65"/>
      <c r="Y82" s="65"/>
      <c r="Z82" s="65"/>
      <c r="AA82" s="65"/>
      <c r="AB82" s="65"/>
      <c r="AC82" s="68"/>
      <c r="AD82" s="65"/>
      <c r="AE82" s="65"/>
      <c r="AF82" s="65"/>
      <c r="AG82" s="65"/>
      <c r="AH82" s="68"/>
      <c r="AI82" s="72"/>
      <c r="AJ82" s="42"/>
    </row>
    <row r="83" spans="1:167" x14ac:dyDescent="0.25">
      <c r="A83" s="83" t="s">
        <v>160</v>
      </c>
      <c r="B83" s="84" t="s">
        <v>18</v>
      </c>
      <c r="C83" s="96"/>
      <c r="D83" s="88"/>
      <c r="E83" s="88"/>
      <c r="F83" s="88"/>
      <c r="G83" s="60"/>
      <c r="H83" s="65"/>
      <c r="I83" s="65"/>
      <c r="J83" s="68"/>
      <c r="K83" s="67"/>
      <c r="L83" s="65"/>
      <c r="M83" s="65"/>
      <c r="N83" s="65"/>
      <c r="O83" s="54"/>
      <c r="P83" s="71"/>
      <c r="Q83" s="41">
        <f>SUM(Q84:Q86)</f>
        <v>78.866</v>
      </c>
      <c r="R83" s="41">
        <f t="shared" ref="R83:Y83" si="28">SUM(R84:R86)</f>
        <v>0</v>
      </c>
      <c r="S83" s="41">
        <f t="shared" si="28"/>
        <v>0</v>
      </c>
      <c r="T83" s="41">
        <f t="shared" si="28"/>
        <v>78.866</v>
      </c>
      <c r="U83" s="41">
        <f t="shared" si="28"/>
        <v>0</v>
      </c>
      <c r="V83" s="41">
        <f t="shared" si="28"/>
        <v>0</v>
      </c>
      <c r="W83" s="41">
        <f t="shared" si="28"/>
        <v>0</v>
      </c>
      <c r="X83" s="41">
        <f t="shared" si="28"/>
        <v>0</v>
      </c>
      <c r="Y83" s="41">
        <f t="shared" si="28"/>
        <v>0</v>
      </c>
      <c r="Z83" s="41">
        <f t="shared" ref="Z83:AI83" si="29">SUM(Z84:Z86)</f>
        <v>0</v>
      </c>
      <c r="AA83" s="41">
        <f t="shared" si="29"/>
        <v>0</v>
      </c>
      <c r="AB83" s="41">
        <f t="shared" si="29"/>
        <v>0</v>
      </c>
      <c r="AC83" s="41">
        <f t="shared" si="29"/>
        <v>0</v>
      </c>
      <c r="AD83" s="41">
        <f t="shared" si="29"/>
        <v>0</v>
      </c>
      <c r="AE83" s="41">
        <f t="shared" si="29"/>
        <v>0</v>
      </c>
      <c r="AF83" s="41">
        <f t="shared" si="29"/>
        <v>0</v>
      </c>
      <c r="AG83" s="41">
        <f t="shared" si="29"/>
        <v>0</v>
      </c>
      <c r="AH83" s="41">
        <f t="shared" si="29"/>
        <v>0</v>
      </c>
      <c r="AI83" s="55">
        <f t="shared" si="29"/>
        <v>0</v>
      </c>
      <c r="AJ83" s="42"/>
    </row>
    <row r="84" spans="1:167" x14ac:dyDescent="0.25">
      <c r="A84" s="56">
        <v>45</v>
      </c>
      <c r="B84" s="5" t="s">
        <v>34</v>
      </c>
      <c r="C84" s="93"/>
      <c r="D84" s="88"/>
      <c r="E84" s="88"/>
      <c r="F84" s="88"/>
      <c r="G84" s="60"/>
      <c r="H84" s="60"/>
      <c r="I84" s="65"/>
      <c r="J84" s="68"/>
      <c r="K84" s="67"/>
      <c r="L84" s="65"/>
      <c r="M84" s="65"/>
      <c r="N84" s="65"/>
      <c r="O84" s="71"/>
      <c r="P84" s="71"/>
      <c r="Q84" s="54">
        <v>3.8650000000000002</v>
      </c>
      <c r="R84" s="54"/>
      <c r="S84" s="54"/>
      <c r="T84" s="54">
        <f>Q84</f>
        <v>3.8650000000000002</v>
      </c>
      <c r="U84" s="54"/>
      <c r="V84" s="65"/>
      <c r="W84" s="65"/>
      <c r="X84" s="65"/>
      <c r="Y84" s="65"/>
      <c r="Z84" s="65"/>
      <c r="AA84" s="65"/>
      <c r="AB84" s="65"/>
      <c r="AC84" s="68"/>
      <c r="AD84" s="65"/>
      <c r="AE84" s="65"/>
      <c r="AF84" s="65"/>
      <c r="AG84" s="65"/>
      <c r="AH84" s="68"/>
      <c r="AI84" s="72"/>
      <c r="AJ84" s="42"/>
    </row>
    <row r="85" spans="1:167" x14ac:dyDescent="0.25">
      <c r="A85" s="56">
        <f>A84+1</f>
        <v>46</v>
      </c>
      <c r="B85" s="5" t="s">
        <v>35</v>
      </c>
      <c r="C85" s="93"/>
      <c r="D85" s="88"/>
      <c r="E85" s="88"/>
      <c r="F85" s="88"/>
      <c r="G85" s="60"/>
      <c r="H85" s="60"/>
      <c r="I85" s="65"/>
      <c r="J85" s="68"/>
      <c r="K85" s="67"/>
      <c r="L85" s="65"/>
      <c r="M85" s="65"/>
      <c r="N85" s="65"/>
      <c r="O85" s="71"/>
      <c r="P85" s="71"/>
      <c r="Q85" s="54">
        <v>58.573</v>
      </c>
      <c r="R85" s="54"/>
      <c r="S85" s="54"/>
      <c r="T85" s="54">
        <f t="shared" ref="T85:T86" si="30">Q85</f>
        <v>58.573</v>
      </c>
      <c r="U85" s="54"/>
      <c r="V85" s="65"/>
      <c r="W85" s="65"/>
      <c r="X85" s="65"/>
      <c r="Y85" s="65"/>
      <c r="Z85" s="65"/>
      <c r="AA85" s="65"/>
      <c r="AB85" s="65"/>
      <c r="AC85" s="68"/>
      <c r="AD85" s="65"/>
      <c r="AE85" s="65"/>
      <c r="AF85" s="65"/>
      <c r="AG85" s="65"/>
      <c r="AH85" s="68"/>
      <c r="AI85" s="72"/>
      <c r="AJ85" s="42"/>
    </row>
    <row r="86" spans="1:167" s="16" customFormat="1" x14ac:dyDescent="0.25">
      <c r="A86" s="56">
        <f>A85+1</f>
        <v>47</v>
      </c>
      <c r="B86" s="5" t="s">
        <v>60</v>
      </c>
      <c r="C86" s="93"/>
      <c r="D86" s="88"/>
      <c r="E86" s="88"/>
      <c r="F86" s="88"/>
      <c r="G86" s="60"/>
      <c r="H86" s="60"/>
      <c r="I86" s="65"/>
      <c r="J86" s="68"/>
      <c r="K86" s="67"/>
      <c r="L86" s="65"/>
      <c r="M86" s="65"/>
      <c r="N86" s="65"/>
      <c r="O86" s="71"/>
      <c r="P86" s="71"/>
      <c r="Q86" s="54">
        <v>16.428000000000001</v>
      </c>
      <c r="R86" s="54"/>
      <c r="S86" s="54"/>
      <c r="T86" s="54">
        <f t="shared" si="30"/>
        <v>16.428000000000001</v>
      </c>
      <c r="U86" s="54"/>
      <c r="V86" s="65"/>
      <c r="W86" s="65"/>
      <c r="X86" s="65"/>
      <c r="Y86" s="65"/>
      <c r="Z86" s="65"/>
      <c r="AA86" s="65"/>
      <c r="AB86" s="65"/>
      <c r="AC86" s="68"/>
      <c r="AD86" s="65"/>
      <c r="AE86" s="65"/>
      <c r="AF86" s="65"/>
      <c r="AG86" s="65"/>
      <c r="AH86" s="68"/>
      <c r="AI86" s="72"/>
      <c r="AJ86" s="42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</row>
    <row r="87" spans="1:167" s="16" customFormat="1" collapsed="1" x14ac:dyDescent="0.25">
      <c r="A87" s="83" t="s">
        <v>161</v>
      </c>
      <c r="B87" s="80" t="s">
        <v>61</v>
      </c>
      <c r="C87" s="89"/>
      <c r="D87" s="90"/>
      <c r="E87" s="90"/>
      <c r="F87" s="90"/>
      <c r="G87" s="51"/>
      <c r="H87" s="41"/>
      <c r="I87" s="41"/>
      <c r="J87" s="40"/>
      <c r="K87" s="67"/>
      <c r="L87" s="41"/>
      <c r="M87" s="41"/>
      <c r="N87" s="41"/>
      <c r="O87" s="41"/>
      <c r="P87" s="71"/>
      <c r="Q87" s="41">
        <f>Q88</f>
        <v>2.0780000000000003</v>
      </c>
      <c r="R87" s="41">
        <f t="shared" ref="R87:U87" si="31">R88</f>
        <v>2.0780000000000003</v>
      </c>
      <c r="S87" s="41">
        <f t="shared" si="31"/>
        <v>0</v>
      </c>
      <c r="T87" s="41">
        <f t="shared" si="31"/>
        <v>0</v>
      </c>
      <c r="U87" s="41">
        <f t="shared" si="31"/>
        <v>0</v>
      </c>
      <c r="V87" s="41"/>
      <c r="W87" s="41"/>
      <c r="X87" s="41"/>
      <c r="Y87" s="41"/>
      <c r="Z87" s="41"/>
      <c r="AA87" s="41"/>
      <c r="AB87" s="41"/>
      <c r="AC87" s="40"/>
      <c r="AD87" s="41"/>
      <c r="AE87" s="41"/>
      <c r="AF87" s="41"/>
      <c r="AG87" s="41"/>
      <c r="AH87" s="40"/>
      <c r="AI87" s="55"/>
      <c r="AJ87" s="42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</row>
    <row r="88" spans="1:167" ht="31.5" x14ac:dyDescent="0.25">
      <c r="A88" s="56">
        <v>48</v>
      </c>
      <c r="B88" s="66" t="s">
        <v>162</v>
      </c>
      <c r="C88" s="96"/>
      <c r="D88" s="88"/>
      <c r="E88" s="88"/>
      <c r="F88" s="88"/>
      <c r="G88" s="51"/>
      <c r="H88" s="54"/>
      <c r="I88" s="54"/>
      <c r="J88" s="50"/>
      <c r="K88" s="67"/>
      <c r="L88" s="54"/>
      <c r="M88" s="54"/>
      <c r="N88" s="54"/>
      <c r="O88" s="54"/>
      <c r="P88" s="71"/>
      <c r="Q88" s="54">
        <v>2.0780000000000003</v>
      </c>
      <c r="R88" s="54">
        <f>Q88</f>
        <v>2.0780000000000003</v>
      </c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0"/>
      <c r="AD88" s="54"/>
      <c r="AE88" s="54"/>
      <c r="AF88" s="54"/>
      <c r="AG88" s="54"/>
      <c r="AH88" s="50"/>
      <c r="AI88" s="61"/>
      <c r="AJ88" s="62"/>
    </row>
    <row r="89" spans="1:167" s="16" customFormat="1" x14ac:dyDescent="0.25">
      <c r="A89" s="83" t="s">
        <v>163</v>
      </c>
      <c r="B89" s="95" t="s">
        <v>62</v>
      </c>
      <c r="C89" s="89"/>
      <c r="D89" s="90"/>
      <c r="E89" s="90"/>
      <c r="F89" s="90"/>
      <c r="G89" s="97"/>
      <c r="H89" s="41"/>
      <c r="I89" s="41"/>
      <c r="J89" s="40">
        <f>J90+J112+J113+J114+J137+J141+J142</f>
        <v>0</v>
      </c>
      <c r="K89" s="73"/>
      <c r="L89" s="41"/>
      <c r="M89" s="41"/>
      <c r="N89" s="41"/>
      <c r="O89" s="41">
        <f>O90+O112+O113+O114+O137+O141+O142</f>
        <v>0</v>
      </c>
      <c r="P89" s="41"/>
      <c r="Q89" s="41">
        <f>Q90+Q112+Q113+Q114+Q137+Q141+Q142</f>
        <v>352.45900000000006</v>
      </c>
      <c r="R89" s="41">
        <f t="shared" ref="R89:U89" si="32">R90+R112+R113+R114+R137+R141+R142</f>
        <v>4.2929999999999993</v>
      </c>
      <c r="S89" s="41">
        <f t="shared" si="32"/>
        <v>268.41040000000004</v>
      </c>
      <c r="T89" s="41">
        <f t="shared" si="32"/>
        <v>77.97999999999999</v>
      </c>
      <c r="U89" s="41">
        <f t="shared" si="32"/>
        <v>1.7755999999999996</v>
      </c>
      <c r="V89" s="41">
        <f t="shared" ref="V89:AI89" si="33">V90+V112+V113+V114+V137+V141+V142</f>
        <v>0</v>
      </c>
      <c r="W89" s="41">
        <f t="shared" si="33"/>
        <v>0</v>
      </c>
      <c r="X89" s="41">
        <f t="shared" si="33"/>
        <v>0</v>
      </c>
      <c r="Y89" s="41">
        <f t="shared" si="33"/>
        <v>0</v>
      </c>
      <c r="Z89" s="41">
        <f t="shared" si="33"/>
        <v>0</v>
      </c>
      <c r="AA89" s="41">
        <f t="shared" si="33"/>
        <v>0</v>
      </c>
      <c r="AB89" s="41">
        <f t="shared" si="33"/>
        <v>0</v>
      </c>
      <c r="AC89" s="41">
        <f t="shared" si="33"/>
        <v>11.95</v>
      </c>
      <c r="AD89" s="41">
        <f t="shared" si="33"/>
        <v>0</v>
      </c>
      <c r="AE89" s="41">
        <f t="shared" si="33"/>
        <v>0</v>
      </c>
      <c r="AF89" s="41">
        <f t="shared" si="33"/>
        <v>0</v>
      </c>
      <c r="AG89" s="41">
        <f t="shared" si="33"/>
        <v>0</v>
      </c>
      <c r="AH89" s="41">
        <f t="shared" si="33"/>
        <v>76</v>
      </c>
      <c r="AI89" s="55">
        <f t="shared" si="33"/>
        <v>0</v>
      </c>
      <c r="AJ89" s="42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</row>
    <row r="90" spans="1:167" s="16" customFormat="1" outlineLevel="1" x14ac:dyDescent="0.25">
      <c r="A90" s="83" t="s">
        <v>164</v>
      </c>
      <c r="B90" s="95" t="s">
        <v>4</v>
      </c>
      <c r="C90" s="89"/>
      <c r="D90" s="90"/>
      <c r="E90" s="90"/>
      <c r="F90" s="90"/>
      <c r="G90" s="81"/>
      <c r="H90" s="81"/>
      <c r="I90" s="81"/>
      <c r="J90" s="40">
        <f>J91+J107</f>
        <v>0</v>
      </c>
      <c r="K90" s="81"/>
      <c r="L90" s="81"/>
      <c r="M90" s="81"/>
      <c r="N90" s="81"/>
      <c r="O90" s="41">
        <f>O91+O107</f>
        <v>0</v>
      </c>
      <c r="P90" s="81">
        <f t="shared" ref="P90" si="34">P91+P107</f>
        <v>0</v>
      </c>
      <c r="Q90" s="41">
        <f>Q91+Q107</f>
        <v>125.90599999999999</v>
      </c>
      <c r="R90" s="41">
        <f t="shared" ref="R90:U90" si="35">R91+R107</f>
        <v>0</v>
      </c>
      <c r="S90" s="41">
        <f t="shared" si="35"/>
        <v>104.5204</v>
      </c>
      <c r="T90" s="41">
        <f t="shared" si="35"/>
        <v>21.295999999999999</v>
      </c>
      <c r="U90" s="41">
        <f t="shared" si="35"/>
        <v>8.9599999999999999E-2</v>
      </c>
      <c r="V90" s="81"/>
      <c r="W90" s="81"/>
      <c r="X90" s="81"/>
      <c r="Y90" s="81"/>
      <c r="Z90" s="81"/>
      <c r="AA90" s="81"/>
      <c r="AB90" s="81"/>
      <c r="AC90" s="40">
        <f>AC91+AC107</f>
        <v>0</v>
      </c>
      <c r="AD90" s="81"/>
      <c r="AE90" s="81"/>
      <c r="AF90" s="81"/>
      <c r="AG90" s="81"/>
      <c r="AH90" s="40">
        <f>AH91+AH107</f>
        <v>0</v>
      </c>
      <c r="AI90" s="55"/>
      <c r="AJ90" s="42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</row>
    <row r="91" spans="1:167" s="16" customFormat="1" outlineLevel="1" x14ac:dyDescent="0.25">
      <c r="A91" s="98"/>
      <c r="B91" s="74" t="s">
        <v>5</v>
      </c>
      <c r="C91" s="89"/>
      <c r="D91" s="90"/>
      <c r="E91" s="90"/>
      <c r="F91" s="90"/>
      <c r="G91" s="97"/>
      <c r="H91" s="41"/>
      <c r="I91" s="41"/>
      <c r="J91" s="40">
        <f>J92+J102</f>
        <v>0</v>
      </c>
      <c r="K91" s="41"/>
      <c r="L91" s="41"/>
      <c r="M91" s="41"/>
      <c r="N91" s="41"/>
      <c r="O91" s="41">
        <f>O92+O102</f>
        <v>0</v>
      </c>
      <c r="P91" s="41">
        <f t="shared" ref="P91:U91" si="36">P92+P102</f>
        <v>0</v>
      </c>
      <c r="Q91" s="41">
        <f t="shared" si="36"/>
        <v>73.212999999999994</v>
      </c>
      <c r="R91" s="41">
        <f t="shared" si="36"/>
        <v>0</v>
      </c>
      <c r="S91" s="41">
        <f t="shared" si="36"/>
        <v>72.636399999999995</v>
      </c>
      <c r="T91" s="41">
        <f t="shared" si="36"/>
        <v>0.54600000000000004</v>
      </c>
      <c r="U91" s="41">
        <f t="shared" si="36"/>
        <v>3.0599999999999999E-2</v>
      </c>
      <c r="V91" s="41"/>
      <c r="W91" s="41"/>
      <c r="X91" s="41"/>
      <c r="Y91" s="41"/>
      <c r="Z91" s="41"/>
      <c r="AA91" s="41"/>
      <c r="AB91" s="41"/>
      <c r="AC91" s="40">
        <f>AC92+AC102</f>
        <v>0</v>
      </c>
      <c r="AD91" s="41"/>
      <c r="AE91" s="41"/>
      <c r="AF91" s="41"/>
      <c r="AG91" s="41"/>
      <c r="AH91" s="40">
        <f>AH92+AH102</f>
        <v>0</v>
      </c>
      <c r="AI91" s="55"/>
      <c r="AJ91" s="42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</row>
    <row r="92" spans="1:167" s="16" customFormat="1" outlineLevel="1" x14ac:dyDescent="0.25">
      <c r="A92" s="83"/>
      <c r="B92" s="74" t="s">
        <v>6</v>
      </c>
      <c r="C92" s="89"/>
      <c r="D92" s="90"/>
      <c r="E92" s="90"/>
      <c r="F92" s="90"/>
      <c r="G92" s="97"/>
      <c r="H92" s="41"/>
      <c r="I92" s="41"/>
      <c r="J92" s="40">
        <f>J93+J96+J98+J101</f>
        <v>0</v>
      </c>
      <c r="K92" s="41"/>
      <c r="L92" s="41"/>
      <c r="M92" s="41"/>
      <c r="N92" s="41"/>
      <c r="O92" s="41">
        <f>O93+O96+O98+O101</f>
        <v>0</v>
      </c>
      <c r="P92" s="41">
        <f t="shared" ref="P92" si="37">P93+P96+P98+P101</f>
        <v>0</v>
      </c>
      <c r="Q92" s="41">
        <f>Q93+Q96+Q98+Q101</f>
        <v>73.212999999999994</v>
      </c>
      <c r="R92" s="41">
        <f t="shared" ref="R92:U92" si="38">R93+R96+R98+R101</f>
        <v>0</v>
      </c>
      <c r="S92" s="41">
        <f t="shared" si="38"/>
        <v>72.636399999999995</v>
      </c>
      <c r="T92" s="41">
        <f t="shared" si="38"/>
        <v>0.54600000000000004</v>
      </c>
      <c r="U92" s="41">
        <f t="shared" si="38"/>
        <v>3.0599999999999999E-2</v>
      </c>
      <c r="V92" s="41"/>
      <c r="W92" s="41"/>
      <c r="X92" s="41"/>
      <c r="Y92" s="41"/>
      <c r="Z92" s="41"/>
      <c r="AA92" s="41"/>
      <c r="AB92" s="41"/>
      <c r="AC92" s="40">
        <f>AC93+AC96+AC98+AC101</f>
        <v>0</v>
      </c>
      <c r="AD92" s="41"/>
      <c r="AE92" s="41"/>
      <c r="AF92" s="41"/>
      <c r="AG92" s="41"/>
      <c r="AH92" s="40">
        <f>AH93+AH96+AH98</f>
        <v>0</v>
      </c>
      <c r="AI92" s="55"/>
      <c r="AJ92" s="4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</row>
    <row r="93" spans="1:167" s="16" customFormat="1" x14ac:dyDescent="0.25">
      <c r="A93" s="83"/>
      <c r="B93" s="99" t="s">
        <v>7</v>
      </c>
      <c r="C93" s="89"/>
      <c r="D93" s="90"/>
      <c r="E93" s="90"/>
      <c r="F93" s="90"/>
      <c r="G93" s="97"/>
      <c r="H93" s="41"/>
      <c r="I93" s="41"/>
      <c r="J93" s="40"/>
      <c r="K93" s="41"/>
      <c r="L93" s="41"/>
      <c r="M93" s="41"/>
      <c r="N93" s="41"/>
      <c r="O93" s="41"/>
      <c r="P93" s="41"/>
      <c r="Q93" s="41">
        <f>SUM(Q94:Q95)</f>
        <v>48.132999999999996</v>
      </c>
      <c r="R93" s="41">
        <f t="shared" ref="R93:U93" si="39">SUM(R94:R95)</f>
        <v>0</v>
      </c>
      <c r="S93" s="41">
        <f t="shared" si="39"/>
        <v>48.128399999999999</v>
      </c>
      <c r="T93" s="41">
        <f t="shared" si="39"/>
        <v>0</v>
      </c>
      <c r="U93" s="41">
        <f t="shared" si="39"/>
        <v>4.5999999999999999E-3</v>
      </c>
      <c r="V93" s="41"/>
      <c r="W93" s="41"/>
      <c r="X93" s="41"/>
      <c r="Y93" s="41"/>
      <c r="Z93" s="41"/>
      <c r="AA93" s="41"/>
      <c r="AB93" s="41"/>
      <c r="AC93" s="40">
        <f>SUM(AC94:AC95)</f>
        <v>0</v>
      </c>
      <c r="AD93" s="97"/>
      <c r="AE93" s="97"/>
      <c r="AF93" s="97"/>
      <c r="AG93" s="97"/>
      <c r="AH93" s="40">
        <f>AH94+AH95</f>
        <v>0</v>
      </c>
      <c r="AI93" s="55"/>
      <c r="AJ93" s="42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</row>
    <row r="94" spans="1:167" ht="51.75" customHeight="1" x14ac:dyDescent="0.25">
      <c r="A94" s="56">
        <v>49</v>
      </c>
      <c r="B94" s="66" t="s">
        <v>194</v>
      </c>
      <c r="C94" s="96"/>
      <c r="D94" s="88"/>
      <c r="E94" s="88"/>
      <c r="F94" s="88"/>
      <c r="G94" s="51"/>
      <c r="H94" s="54"/>
      <c r="I94" s="54"/>
      <c r="J94" s="50"/>
      <c r="K94" s="54"/>
      <c r="L94" s="54"/>
      <c r="M94" s="54"/>
      <c r="N94" s="54"/>
      <c r="O94" s="54"/>
      <c r="P94" s="71"/>
      <c r="Q94" s="54">
        <v>48.131999999999998</v>
      </c>
      <c r="R94" s="54"/>
      <c r="S94" s="54">
        <f>Q94-U94</f>
        <v>48.128</v>
      </c>
      <c r="T94" s="54"/>
      <c r="U94" s="54">
        <v>4.0000000000000001E-3</v>
      </c>
      <c r="V94" s="54"/>
      <c r="W94" s="54"/>
      <c r="X94" s="54"/>
      <c r="Y94" s="54"/>
      <c r="Z94" s="54"/>
      <c r="AA94" s="54"/>
      <c r="AB94" s="54"/>
      <c r="AC94" s="50"/>
      <c r="AD94" s="51">
        <v>2016</v>
      </c>
      <c r="AE94" s="51"/>
      <c r="AF94" s="100" t="s">
        <v>165</v>
      </c>
      <c r="AG94" s="100" t="s">
        <v>166</v>
      </c>
      <c r="AH94" s="50"/>
      <c r="AI94" s="61"/>
      <c r="AJ94" s="42"/>
    </row>
    <row r="95" spans="1:167" ht="38.25" customHeight="1" x14ac:dyDescent="0.25">
      <c r="A95" s="56">
        <f>A94+1</f>
        <v>50</v>
      </c>
      <c r="B95" s="66" t="s">
        <v>195</v>
      </c>
      <c r="C95" s="96"/>
      <c r="D95" s="88"/>
      <c r="E95" s="88"/>
      <c r="F95" s="88"/>
      <c r="G95" s="51"/>
      <c r="H95" s="54"/>
      <c r="I95" s="54"/>
      <c r="J95" s="50"/>
      <c r="K95" s="54"/>
      <c r="L95" s="54"/>
      <c r="M95" s="54"/>
      <c r="N95" s="54"/>
      <c r="O95" s="54"/>
      <c r="P95" s="71"/>
      <c r="Q95" s="54">
        <v>1E-3</v>
      </c>
      <c r="R95" s="54"/>
      <c r="S95" s="54">
        <f>Q95-U95</f>
        <v>4.0000000000000007E-4</v>
      </c>
      <c r="T95" s="54"/>
      <c r="U95" s="54">
        <v>5.9999999999999995E-4</v>
      </c>
      <c r="V95" s="54"/>
      <c r="W95" s="54"/>
      <c r="X95" s="54"/>
      <c r="Y95" s="54"/>
      <c r="Z95" s="54"/>
      <c r="AA95" s="54"/>
      <c r="AB95" s="54"/>
      <c r="AC95" s="50"/>
      <c r="AD95" s="51">
        <v>2017</v>
      </c>
      <c r="AE95" s="101"/>
      <c r="AF95" s="102" t="s">
        <v>167</v>
      </c>
      <c r="AG95" s="102" t="s">
        <v>168</v>
      </c>
      <c r="AH95" s="103"/>
      <c r="AI95" s="61"/>
      <c r="AJ95" s="42"/>
    </row>
    <row r="96" spans="1:167" s="16" customFormat="1" x14ac:dyDescent="0.25">
      <c r="A96" s="104"/>
      <c r="B96" s="99" t="s">
        <v>8</v>
      </c>
      <c r="C96" s="89"/>
      <c r="D96" s="90"/>
      <c r="E96" s="90"/>
      <c r="F96" s="90"/>
      <c r="G96" s="97"/>
      <c r="H96" s="41"/>
      <c r="I96" s="41"/>
      <c r="J96" s="40"/>
      <c r="K96" s="41"/>
      <c r="L96" s="41"/>
      <c r="M96" s="41"/>
      <c r="N96" s="41"/>
      <c r="O96" s="41"/>
      <c r="P96" s="39"/>
      <c r="Q96" s="41">
        <f>Q97</f>
        <v>0.02</v>
      </c>
      <c r="R96" s="41">
        <f t="shared" ref="R96:U96" si="40">R97</f>
        <v>0</v>
      </c>
      <c r="S96" s="41">
        <f t="shared" si="40"/>
        <v>6.0000000000000001E-3</v>
      </c>
      <c r="T96" s="41">
        <f t="shared" si="40"/>
        <v>0</v>
      </c>
      <c r="U96" s="41">
        <f t="shared" si="40"/>
        <v>1.4E-2</v>
      </c>
      <c r="V96" s="41"/>
      <c r="W96" s="41"/>
      <c r="X96" s="41"/>
      <c r="Y96" s="41"/>
      <c r="Z96" s="41"/>
      <c r="AA96" s="41"/>
      <c r="AB96" s="41"/>
      <c r="AC96" s="40">
        <f>AC97</f>
        <v>0</v>
      </c>
      <c r="AD96" s="97"/>
      <c r="AE96" s="97"/>
      <c r="AF96" s="97"/>
      <c r="AG96" s="97"/>
      <c r="AH96" s="40">
        <f>AH97</f>
        <v>0</v>
      </c>
      <c r="AI96" s="55"/>
      <c r="AJ96" s="42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</row>
    <row r="97" spans="1:167" ht="30" x14ac:dyDescent="0.25">
      <c r="A97" s="105">
        <v>51</v>
      </c>
      <c r="B97" s="66" t="s">
        <v>196</v>
      </c>
      <c r="C97" s="96"/>
      <c r="D97" s="88"/>
      <c r="E97" s="88"/>
      <c r="F97" s="88"/>
      <c r="G97" s="51"/>
      <c r="H97" s="54"/>
      <c r="I97" s="54"/>
      <c r="J97" s="50"/>
      <c r="K97" s="54"/>
      <c r="L97" s="54"/>
      <c r="M97" s="54"/>
      <c r="N97" s="54"/>
      <c r="O97" s="54"/>
      <c r="P97" s="71"/>
      <c r="Q97" s="54">
        <v>0.02</v>
      </c>
      <c r="R97" s="54"/>
      <c r="S97" s="54">
        <f>Q97-U97</f>
        <v>6.0000000000000001E-3</v>
      </c>
      <c r="T97" s="54"/>
      <c r="U97" s="54">
        <v>1.4E-2</v>
      </c>
      <c r="V97" s="54"/>
      <c r="W97" s="54"/>
      <c r="X97" s="54"/>
      <c r="Y97" s="54"/>
      <c r="Z97" s="54"/>
      <c r="AA97" s="54"/>
      <c r="AB97" s="54"/>
      <c r="AC97" s="50"/>
      <c r="AD97" s="51">
        <v>2018</v>
      </c>
      <c r="AE97" s="106"/>
      <c r="AF97" s="100" t="s">
        <v>169</v>
      </c>
      <c r="AG97" s="100" t="s">
        <v>170</v>
      </c>
      <c r="AH97" s="103"/>
      <c r="AI97" s="61"/>
      <c r="AJ97" s="42"/>
    </row>
    <row r="98" spans="1:167" s="16" customFormat="1" x14ac:dyDescent="0.25">
      <c r="A98" s="77"/>
      <c r="B98" s="99" t="s">
        <v>9</v>
      </c>
      <c r="C98" s="89"/>
      <c r="D98" s="90"/>
      <c r="E98" s="90"/>
      <c r="F98" s="90"/>
      <c r="G98" s="97"/>
      <c r="H98" s="41"/>
      <c r="I98" s="41"/>
      <c r="J98" s="40"/>
      <c r="K98" s="97"/>
      <c r="L98" s="41"/>
      <c r="M98" s="41"/>
      <c r="N98" s="41"/>
      <c r="O98" s="41"/>
      <c r="P98" s="39"/>
      <c r="Q98" s="41">
        <f>SUM(Q99:Q100)</f>
        <v>25.06</v>
      </c>
      <c r="R98" s="41">
        <f t="shared" ref="R98:U98" si="41">SUM(R99:R100)</f>
        <v>0</v>
      </c>
      <c r="S98" s="41">
        <f t="shared" si="41"/>
        <v>24.501999999999999</v>
      </c>
      <c r="T98" s="41">
        <f t="shared" si="41"/>
        <v>0.54600000000000004</v>
      </c>
      <c r="U98" s="41">
        <f t="shared" si="41"/>
        <v>1.2E-2</v>
      </c>
      <c r="V98" s="41"/>
      <c r="W98" s="41"/>
      <c r="X98" s="41"/>
      <c r="Y98" s="41"/>
      <c r="Z98" s="41"/>
      <c r="AA98" s="41"/>
      <c r="AB98" s="41"/>
      <c r="AC98" s="40">
        <f>AC99</f>
        <v>0</v>
      </c>
      <c r="AD98" s="97"/>
      <c r="AE98" s="97"/>
      <c r="AF98" s="97"/>
      <c r="AG98" s="97"/>
      <c r="AH98" s="40">
        <f>AH99</f>
        <v>0</v>
      </c>
      <c r="AI98" s="55"/>
      <c r="AJ98" s="42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</row>
    <row r="99" spans="1:167" ht="60.75" customHeight="1" x14ac:dyDescent="0.25">
      <c r="A99" s="56">
        <v>52</v>
      </c>
      <c r="B99" s="66" t="s">
        <v>197</v>
      </c>
      <c r="C99" s="96"/>
      <c r="D99" s="88"/>
      <c r="E99" s="88"/>
      <c r="F99" s="88"/>
      <c r="G99" s="51"/>
      <c r="H99" s="54"/>
      <c r="I99" s="54"/>
      <c r="J99" s="50"/>
      <c r="K99" s="51"/>
      <c r="L99" s="54"/>
      <c r="M99" s="54"/>
      <c r="N99" s="54"/>
      <c r="O99" s="54"/>
      <c r="P99" s="71"/>
      <c r="Q99" s="54">
        <v>21.032</v>
      </c>
      <c r="R99" s="54"/>
      <c r="S99" s="54">
        <f>Q99-T99-U99</f>
        <v>21.024999999999999</v>
      </c>
      <c r="T99" s="54"/>
      <c r="U99" s="54">
        <v>7.0000000000000001E-3</v>
      </c>
      <c r="V99" s="54"/>
      <c r="W99" s="54"/>
      <c r="X99" s="54"/>
      <c r="Y99" s="54"/>
      <c r="Z99" s="54"/>
      <c r="AA99" s="54"/>
      <c r="AB99" s="54"/>
      <c r="AC99" s="50"/>
      <c r="AD99" s="51">
        <v>2016</v>
      </c>
      <c r="AE99" s="51"/>
      <c r="AF99" s="100" t="s">
        <v>171</v>
      </c>
      <c r="AG99" s="100" t="s">
        <v>172</v>
      </c>
      <c r="AH99" s="50"/>
      <c r="AI99" s="61"/>
      <c r="AJ99" s="42"/>
    </row>
    <row r="100" spans="1:167" ht="30.75" customHeight="1" x14ac:dyDescent="0.25">
      <c r="A100" s="56">
        <f>A99+1</f>
        <v>53</v>
      </c>
      <c r="B100" s="66" t="s">
        <v>173</v>
      </c>
      <c r="C100" s="96"/>
      <c r="D100" s="88"/>
      <c r="E100" s="88"/>
      <c r="F100" s="88"/>
      <c r="G100" s="51"/>
      <c r="H100" s="54"/>
      <c r="I100" s="54"/>
      <c r="J100" s="50"/>
      <c r="K100" s="51"/>
      <c r="L100" s="54"/>
      <c r="M100" s="54"/>
      <c r="N100" s="54"/>
      <c r="O100" s="54"/>
      <c r="P100" s="71"/>
      <c r="Q100" s="54">
        <v>4.0279999999999996</v>
      </c>
      <c r="R100" s="54"/>
      <c r="S100" s="54">
        <f>Q100-T100-U100</f>
        <v>3.4769999999999994</v>
      </c>
      <c r="T100" s="54">
        <v>0.54600000000000004</v>
      </c>
      <c r="U100" s="54">
        <v>5.0000000000000001E-3</v>
      </c>
      <c r="V100" s="54"/>
      <c r="W100" s="54"/>
      <c r="X100" s="54"/>
      <c r="Y100" s="54"/>
      <c r="Z100" s="54"/>
      <c r="AA100" s="54"/>
      <c r="AB100" s="54"/>
      <c r="AC100" s="50"/>
      <c r="AD100" s="51">
        <v>2016</v>
      </c>
      <c r="AE100" s="51"/>
      <c r="AF100" s="100" t="s">
        <v>174</v>
      </c>
      <c r="AG100" s="100" t="s">
        <v>175</v>
      </c>
      <c r="AH100" s="50"/>
      <c r="AI100" s="61"/>
      <c r="AJ100" s="42"/>
    </row>
    <row r="101" spans="1:167" s="16" customFormat="1" x14ac:dyDescent="0.25">
      <c r="A101" s="83"/>
      <c r="B101" s="99" t="s">
        <v>10</v>
      </c>
      <c r="C101" s="89"/>
      <c r="D101" s="90"/>
      <c r="E101" s="90"/>
      <c r="F101" s="90"/>
      <c r="G101" s="97"/>
      <c r="H101" s="41"/>
      <c r="I101" s="41"/>
      <c r="J101" s="40"/>
      <c r="K101" s="41">
        <v>0</v>
      </c>
      <c r="L101" s="41">
        <v>0</v>
      </c>
      <c r="M101" s="41"/>
      <c r="N101" s="41"/>
      <c r="O101" s="41"/>
      <c r="P101" s="39"/>
      <c r="Q101" s="41">
        <f>SUM(R101:U101)</f>
        <v>0</v>
      </c>
      <c r="R101" s="41">
        <v>0</v>
      </c>
      <c r="S101" s="41">
        <v>0</v>
      </c>
      <c r="T101" s="41">
        <v>0</v>
      </c>
      <c r="U101" s="41">
        <v>0</v>
      </c>
      <c r="V101" s="41"/>
      <c r="W101" s="41"/>
      <c r="X101" s="41"/>
      <c r="Y101" s="41"/>
      <c r="Z101" s="41">
        <v>0</v>
      </c>
      <c r="AA101" s="41">
        <v>0</v>
      </c>
      <c r="AB101" s="41"/>
      <c r="AC101" s="40"/>
      <c r="AD101" s="41">
        <v>0</v>
      </c>
      <c r="AE101" s="41">
        <v>0</v>
      </c>
      <c r="AF101" s="41">
        <v>0</v>
      </c>
      <c r="AG101" s="41">
        <v>0</v>
      </c>
      <c r="AH101" s="40">
        <v>0</v>
      </c>
      <c r="AI101" s="55">
        <v>0</v>
      </c>
      <c r="AJ101" s="42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</row>
    <row r="102" spans="1:167" s="16" customFormat="1" x14ac:dyDescent="0.25">
      <c r="A102" s="83"/>
      <c r="B102" s="74" t="s">
        <v>44</v>
      </c>
      <c r="C102" s="89"/>
      <c r="D102" s="90"/>
      <c r="E102" s="90"/>
      <c r="F102" s="90"/>
      <c r="G102" s="97"/>
      <c r="H102" s="41"/>
      <c r="I102" s="41"/>
      <c r="J102" s="40"/>
      <c r="K102" s="41">
        <v>0</v>
      </c>
      <c r="L102" s="41">
        <v>0</v>
      </c>
      <c r="M102" s="41"/>
      <c r="N102" s="41"/>
      <c r="O102" s="41"/>
      <c r="P102" s="39"/>
      <c r="Q102" s="41"/>
      <c r="R102" s="41"/>
      <c r="S102" s="41"/>
      <c r="T102" s="41"/>
      <c r="U102" s="41"/>
      <c r="V102" s="41"/>
      <c r="W102" s="41"/>
      <c r="X102" s="41"/>
      <c r="Y102" s="41"/>
      <c r="Z102" s="41">
        <v>0</v>
      </c>
      <c r="AA102" s="41">
        <v>0</v>
      </c>
      <c r="AB102" s="41"/>
      <c r="AC102" s="40"/>
      <c r="AD102" s="41">
        <v>0</v>
      </c>
      <c r="AE102" s="41">
        <v>0</v>
      </c>
      <c r="AF102" s="41">
        <v>0</v>
      </c>
      <c r="AG102" s="41">
        <v>0</v>
      </c>
      <c r="AH102" s="40">
        <v>0</v>
      </c>
      <c r="AI102" s="55">
        <v>0</v>
      </c>
      <c r="AJ102" s="42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</row>
    <row r="103" spans="1:167" s="16" customFormat="1" x14ac:dyDescent="0.25">
      <c r="A103" s="83"/>
      <c r="B103" s="99" t="s">
        <v>20</v>
      </c>
      <c r="C103" s="89"/>
      <c r="D103" s="90"/>
      <c r="E103" s="90"/>
      <c r="F103" s="90"/>
      <c r="G103" s="97"/>
      <c r="H103" s="41"/>
      <c r="I103" s="41"/>
      <c r="J103" s="40"/>
      <c r="K103" s="41">
        <v>0</v>
      </c>
      <c r="L103" s="41">
        <v>0</v>
      </c>
      <c r="M103" s="41"/>
      <c r="N103" s="41"/>
      <c r="O103" s="41"/>
      <c r="P103" s="39"/>
      <c r="Q103" s="41"/>
      <c r="R103" s="41"/>
      <c r="S103" s="41"/>
      <c r="T103" s="41"/>
      <c r="U103" s="41"/>
      <c r="V103" s="41"/>
      <c r="W103" s="41"/>
      <c r="X103" s="41"/>
      <c r="Y103" s="41"/>
      <c r="Z103" s="41">
        <v>0</v>
      </c>
      <c r="AA103" s="41">
        <v>0</v>
      </c>
      <c r="AB103" s="41"/>
      <c r="AC103" s="40"/>
      <c r="AD103" s="41">
        <v>0</v>
      </c>
      <c r="AE103" s="41">
        <v>0</v>
      </c>
      <c r="AF103" s="41">
        <v>0</v>
      </c>
      <c r="AG103" s="41">
        <v>0</v>
      </c>
      <c r="AH103" s="40">
        <v>0</v>
      </c>
      <c r="AI103" s="55">
        <v>0</v>
      </c>
      <c r="AJ103" s="42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</row>
    <row r="104" spans="1:167" s="16" customFormat="1" x14ac:dyDescent="0.25">
      <c r="A104" s="83"/>
      <c r="B104" s="99" t="s">
        <v>21</v>
      </c>
      <c r="C104" s="89"/>
      <c r="D104" s="90"/>
      <c r="E104" s="90"/>
      <c r="F104" s="90"/>
      <c r="G104" s="97"/>
      <c r="H104" s="41"/>
      <c r="I104" s="41"/>
      <c r="J104" s="40"/>
      <c r="K104" s="41">
        <v>0</v>
      </c>
      <c r="L104" s="41">
        <v>0</v>
      </c>
      <c r="M104" s="41"/>
      <c r="N104" s="41"/>
      <c r="O104" s="41"/>
      <c r="P104" s="39"/>
      <c r="Q104" s="41"/>
      <c r="R104" s="41"/>
      <c r="S104" s="41"/>
      <c r="T104" s="41"/>
      <c r="U104" s="41"/>
      <c r="V104" s="41"/>
      <c r="W104" s="41"/>
      <c r="X104" s="41"/>
      <c r="Y104" s="41"/>
      <c r="Z104" s="41">
        <v>0</v>
      </c>
      <c r="AA104" s="41">
        <v>0</v>
      </c>
      <c r="AB104" s="41"/>
      <c r="AC104" s="40"/>
      <c r="AD104" s="41">
        <v>0</v>
      </c>
      <c r="AE104" s="41">
        <v>0</v>
      </c>
      <c r="AF104" s="41">
        <v>0</v>
      </c>
      <c r="AG104" s="41">
        <v>0</v>
      </c>
      <c r="AH104" s="40">
        <v>0</v>
      </c>
      <c r="AI104" s="55">
        <v>0</v>
      </c>
      <c r="AJ104" s="42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</row>
    <row r="105" spans="1:167" s="16" customFormat="1" x14ac:dyDescent="0.25">
      <c r="A105" s="83"/>
      <c r="B105" s="99" t="s">
        <v>22</v>
      </c>
      <c r="C105" s="89"/>
      <c r="D105" s="90"/>
      <c r="E105" s="90"/>
      <c r="F105" s="90"/>
      <c r="G105" s="97"/>
      <c r="H105" s="41"/>
      <c r="I105" s="41"/>
      <c r="J105" s="40"/>
      <c r="K105" s="41">
        <v>0</v>
      </c>
      <c r="L105" s="41">
        <v>0</v>
      </c>
      <c r="M105" s="41"/>
      <c r="N105" s="41"/>
      <c r="O105" s="41"/>
      <c r="P105" s="39"/>
      <c r="Q105" s="41"/>
      <c r="R105" s="41"/>
      <c r="S105" s="41"/>
      <c r="T105" s="41"/>
      <c r="U105" s="41"/>
      <c r="V105" s="41"/>
      <c r="W105" s="41"/>
      <c r="X105" s="41"/>
      <c r="Y105" s="41"/>
      <c r="Z105" s="41">
        <v>0</v>
      </c>
      <c r="AA105" s="41">
        <v>0</v>
      </c>
      <c r="AB105" s="41"/>
      <c r="AC105" s="40"/>
      <c r="AD105" s="41">
        <v>0</v>
      </c>
      <c r="AE105" s="41">
        <v>0</v>
      </c>
      <c r="AF105" s="41">
        <v>0</v>
      </c>
      <c r="AG105" s="41">
        <v>0</v>
      </c>
      <c r="AH105" s="40">
        <v>0</v>
      </c>
      <c r="AI105" s="55">
        <v>0</v>
      </c>
      <c r="AJ105" s="42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</row>
    <row r="106" spans="1:167" s="16" customFormat="1" x14ac:dyDescent="0.25">
      <c r="A106" s="83"/>
      <c r="B106" s="99" t="s">
        <v>23</v>
      </c>
      <c r="C106" s="89"/>
      <c r="D106" s="90"/>
      <c r="E106" s="90"/>
      <c r="F106" s="90"/>
      <c r="G106" s="97"/>
      <c r="H106" s="41"/>
      <c r="I106" s="41"/>
      <c r="J106" s="40"/>
      <c r="K106" s="41">
        <v>0</v>
      </c>
      <c r="L106" s="41">
        <v>0</v>
      </c>
      <c r="M106" s="41"/>
      <c r="N106" s="41"/>
      <c r="O106" s="41"/>
      <c r="P106" s="39"/>
      <c r="Q106" s="41"/>
      <c r="R106" s="41"/>
      <c r="S106" s="41"/>
      <c r="T106" s="41"/>
      <c r="U106" s="41"/>
      <c r="V106" s="41"/>
      <c r="W106" s="41"/>
      <c r="X106" s="41"/>
      <c r="Y106" s="41"/>
      <c r="Z106" s="41">
        <v>0</v>
      </c>
      <c r="AA106" s="41">
        <v>0</v>
      </c>
      <c r="AB106" s="41"/>
      <c r="AC106" s="40"/>
      <c r="AD106" s="41">
        <v>0</v>
      </c>
      <c r="AE106" s="41">
        <v>0</v>
      </c>
      <c r="AF106" s="41">
        <v>0</v>
      </c>
      <c r="AG106" s="41">
        <v>0</v>
      </c>
      <c r="AH106" s="40">
        <v>0</v>
      </c>
      <c r="AI106" s="55">
        <v>0</v>
      </c>
      <c r="AJ106" s="42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</row>
    <row r="107" spans="1:167" s="16" customFormat="1" x14ac:dyDescent="0.25">
      <c r="A107" s="107"/>
      <c r="B107" s="143" t="s">
        <v>31</v>
      </c>
      <c r="C107" s="89"/>
      <c r="D107" s="90"/>
      <c r="E107" s="90"/>
      <c r="F107" s="90"/>
      <c r="G107" s="97"/>
      <c r="H107" s="41"/>
      <c r="I107" s="41"/>
      <c r="J107" s="40">
        <f>J108+J109+J111</f>
        <v>0</v>
      </c>
      <c r="K107" s="41"/>
      <c r="L107" s="41"/>
      <c r="M107" s="41"/>
      <c r="N107" s="41"/>
      <c r="O107" s="41">
        <f>O108+O109+O111</f>
        <v>0</v>
      </c>
      <c r="P107" s="41"/>
      <c r="Q107" s="41">
        <f>Q108+Q109+Q111</f>
        <v>52.692999999999998</v>
      </c>
      <c r="R107" s="41">
        <f t="shared" ref="R107:U107" si="42">R108+R109+R111</f>
        <v>0</v>
      </c>
      <c r="S107" s="41">
        <f t="shared" si="42"/>
        <v>31.883999999999997</v>
      </c>
      <c r="T107" s="41">
        <f t="shared" si="42"/>
        <v>20.75</v>
      </c>
      <c r="U107" s="41">
        <f t="shared" si="42"/>
        <v>5.8999999999999997E-2</v>
      </c>
      <c r="V107" s="41"/>
      <c r="W107" s="41"/>
      <c r="X107" s="41"/>
      <c r="Y107" s="41"/>
      <c r="Z107" s="41"/>
      <c r="AA107" s="41"/>
      <c r="AB107" s="41"/>
      <c r="AC107" s="40">
        <f>AC108+AC109+AC111</f>
        <v>0</v>
      </c>
      <c r="AD107" s="41"/>
      <c r="AE107" s="41"/>
      <c r="AF107" s="41"/>
      <c r="AG107" s="41"/>
      <c r="AH107" s="40">
        <f>AH108+AH109+AH111</f>
        <v>0</v>
      </c>
      <c r="AI107" s="55"/>
      <c r="AJ107" s="42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</row>
    <row r="108" spans="1:167" s="16" customFormat="1" x14ac:dyDescent="0.25">
      <c r="A108" s="108"/>
      <c r="B108" s="80" t="s">
        <v>49</v>
      </c>
      <c r="C108" s="89"/>
      <c r="D108" s="90"/>
      <c r="E108" s="90"/>
      <c r="F108" s="90"/>
      <c r="G108" s="97"/>
      <c r="H108" s="41"/>
      <c r="I108" s="41"/>
      <c r="J108" s="40"/>
      <c r="K108" s="41"/>
      <c r="L108" s="41"/>
      <c r="M108" s="41"/>
      <c r="N108" s="41"/>
      <c r="O108" s="41"/>
      <c r="P108" s="39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0"/>
      <c r="AD108" s="41"/>
      <c r="AE108" s="41"/>
      <c r="AF108" s="41"/>
      <c r="AG108" s="41"/>
      <c r="AH108" s="40"/>
      <c r="AI108" s="55"/>
      <c r="AJ108" s="42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</row>
    <row r="109" spans="1:167" s="16" customFormat="1" x14ac:dyDescent="0.25">
      <c r="A109" s="107"/>
      <c r="B109" s="80" t="s">
        <v>53</v>
      </c>
      <c r="C109" s="89"/>
      <c r="D109" s="90"/>
      <c r="E109" s="90"/>
      <c r="F109" s="90"/>
      <c r="G109" s="97"/>
      <c r="H109" s="41"/>
      <c r="I109" s="41"/>
      <c r="J109" s="40">
        <f>J110</f>
        <v>0</v>
      </c>
      <c r="K109" s="41"/>
      <c r="L109" s="41"/>
      <c r="M109" s="41"/>
      <c r="N109" s="41"/>
      <c r="O109" s="41">
        <f>O110</f>
        <v>0</v>
      </c>
      <c r="P109" s="41"/>
      <c r="Q109" s="41">
        <f>Q110</f>
        <v>52.692999999999998</v>
      </c>
      <c r="R109" s="41">
        <f t="shared" ref="R109:U109" si="43">R110</f>
        <v>0</v>
      </c>
      <c r="S109" s="41">
        <f t="shared" si="43"/>
        <v>31.883999999999997</v>
      </c>
      <c r="T109" s="41">
        <f t="shared" si="43"/>
        <v>20.75</v>
      </c>
      <c r="U109" s="41">
        <f t="shared" si="43"/>
        <v>5.8999999999999997E-2</v>
      </c>
      <c r="V109" s="41"/>
      <c r="W109" s="41"/>
      <c r="X109" s="41"/>
      <c r="Y109" s="41"/>
      <c r="Z109" s="41"/>
      <c r="AA109" s="41"/>
      <c r="AB109" s="41"/>
      <c r="AC109" s="40">
        <f>AC110</f>
        <v>0</v>
      </c>
      <c r="AD109" s="41"/>
      <c r="AE109" s="41"/>
      <c r="AF109" s="41"/>
      <c r="AG109" s="41"/>
      <c r="AH109" s="40">
        <f>AH110</f>
        <v>0</v>
      </c>
      <c r="AI109" s="55"/>
      <c r="AJ109" s="42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</row>
    <row r="110" spans="1:167" ht="31.5" x14ac:dyDescent="0.25">
      <c r="A110" s="109">
        <v>54</v>
      </c>
      <c r="B110" s="11" t="s">
        <v>176</v>
      </c>
      <c r="C110" s="96"/>
      <c r="D110" s="88"/>
      <c r="E110" s="88"/>
      <c r="F110" s="88"/>
      <c r="G110" s="51"/>
      <c r="H110" s="54"/>
      <c r="I110" s="54"/>
      <c r="J110" s="50"/>
      <c r="K110" s="54"/>
      <c r="L110" s="54"/>
      <c r="M110" s="54"/>
      <c r="N110" s="54"/>
      <c r="O110" s="54"/>
      <c r="P110" s="71"/>
      <c r="Q110" s="54">
        <v>52.692999999999998</v>
      </c>
      <c r="R110" s="54"/>
      <c r="S110" s="54">
        <f>Q110-T110-U110</f>
        <v>31.883999999999997</v>
      </c>
      <c r="T110" s="54">
        <v>20.75</v>
      </c>
      <c r="U110" s="54">
        <v>5.8999999999999997E-2</v>
      </c>
      <c r="V110" s="54"/>
      <c r="W110" s="54"/>
      <c r="X110" s="54"/>
      <c r="Y110" s="54"/>
      <c r="Z110" s="51">
        <v>2017</v>
      </c>
      <c r="AA110" s="51"/>
      <c r="AB110" s="64" t="s">
        <v>177</v>
      </c>
      <c r="AC110" s="50"/>
      <c r="AD110" s="54"/>
      <c r="AE110" s="54"/>
      <c r="AF110" s="54"/>
      <c r="AG110" s="54"/>
      <c r="AH110" s="50"/>
      <c r="AI110" s="61"/>
      <c r="AJ110" s="42"/>
    </row>
    <row r="111" spans="1:167" s="16" customFormat="1" x14ac:dyDescent="0.25">
      <c r="A111" s="108"/>
      <c r="B111" s="80" t="s">
        <v>63</v>
      </c>
      <c r="C111" s="89"/>
      <c r="D111" s="90"/>
      <c r="E111" s="90"/>
      <c r="F111" s="90"/>
      <c r="G111" s="97"/>
      <c r="H111" s="41"/>
      <c r="I111" s="41"/>
      <c r="J111" s="40"/>
      <c r="K111" s="41"/>
      <c r="L111" s="41"/>
      <c r="M111" s="41"/>
      <c r="N111" s="41"/>
      <c r="O111" s="41"/>
      <c r="P111" s="39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0"/>
      <c r="AD111" s="41"/>
      <c r="AE111" s="41"/>
      <c r="AF111" s="41"/>
      <c r="AG111" s="41"/>
      <c r="AH111" s="40"/>
      <c r="AI111" s="55"/>
      <c r="AJ111" s="42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</row>
    <row r="112" spans="1:167" s="16" customFormat="1" ht="31.5" x14ac:dyDescent="0.25">
      <c r="A112" s="108" t="s">
        <v>24</v>
      </c>
      <c r="B112" s="80" t="s">
        <v>12</v>
      </c>
      <c r="C112" s="89"/>
      <c r="D112" s="90"/>
      <c r="E112" s="90"/>
      <c r="F112" s="90"/>
      <c r="G112" s="97"/>
      <c r="H112" s="41">
        <v>0</v>
      </c>
      <c r="I112" s="41"/>
      <c r="J112" s="40"/>
      <c r="K112" s="41">
        <v>0</v>
      </c>
      <c r="L112" s="41">
        <v>0</v>
      </c>
      <c r="M112" s="41"/>
      <c r="N112" s="41"/>
      <c r="O112" s="41"/>
      <c r="P112" s="39"/>
      <c r="Q112" s="41"/>
      <c r="R112" s="41"/>
      <c r="S112" s="41"/>
      <c r="T112" s="41"/>
      <c r="U112" s="41"/>
      <c r="V112" s="41"/>
      <c r="W112" s="41"/>
      <c r="X112" s="41"/>
      <c r="Y112" s="41"/>
      <c r="Z112" s="41">
        <f>SUM(Z114:Z116)</f>
        <v>0</v>
      </c>
      <c r="AA112" s="41">
        <f>SUM(AA114:AA116)</f>
        <v>0</v>
      </c>
      <c r="AB112" s="41"/>
      <c r="AC112" s="40"/>
      <c r="AD112" s="41"/>
      <c r="AE112" s="41"/>
      <c r="AF112" s="41"/>
      <c r="AG112" s="41"/>
      <c r="AH112" s="40"/>
      <c r="AI112" s="55"/>
      <c r="AJ112" s="42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</row>
    <row r="113" spans="1:167" s="16" customFormat="1" x14ac:dyDescent="0.25">
      <c r="A113" s="108" t="s">
        <v>25</v>
      </c>
      <c r="B113" s="4" t="s">
        <v>13</v>
      </c>
      <c r="C113" s="89"/>
      <c r="D113" s="90"/>
      <c r="E113" s="90"/>
      <c r="F113" s="90"/>
      <c r="G113" s="97"/>
      <c r="H113" s="41"/>
      <c r="I113" s="41"/>
      <c r="J113" s="40"/>
      <c r="K113" s="41"/>
      <c r="L113" s="41"/>
      <c r="M113" s="41"/>
      <c r="N113" s="41"/>
      <c r="O113" s="41"/>
      <c r="P113" s="39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0"/>
      <c r="AD113" s="41"/>
      <c r="AE113" s="41"/>
      <c r="AF113" s="41"/>
      <c r="AG113" s="41"/>
      <c r="AH113" s="40"/>
      <c r="AI113" s="55"/>
      <c r="AJ113" s="42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</row>
    <row r="114" spans="1:167" s="16" customFormat="1" x14ac:dyDescent="0.25">
      <c r="A114" s="108" t="s">
        <v>178</v>
      </c>
      <c r="B114" s="80" t="s">
        <v>16</v>
      </c>
      <c r="C114" s="89"/>
      <c r="D114" s="90"/>
      <c r="E114" s="90"/>
      <c r="F114" s="90"/>
      <c r="G114" s="97"/>
      <c r="H114" s="41">
        <f>H115+H131</f>
        <v>0</v>
      </c>
      <c r="I114" s="41"/>
      <c r="J114" s="40">
        <f>J115+J131</f>
        <v>0</v>
      </c>
      <c r="K114" s="41"/>
      <c r="L114" s="41"/>
      <c r="M114" s="41"/>
      <c r="N114" s="41"/>
      <c r="O114" s="41">
        <f>O115+O131</f>
        <v>0</v>
      </c>
      <c r="P114" s="41"/>
      <c r="Q114" s="41">
        <f>Q115+Q125+Q131</f>
        <v>215.46500000000003</v>
      </c>
      <c r="R114" s="41">
        <f t="shared" ref="R114:Y114" si="44">R115+R125+R131</f>
        <v>2.012</v>
      </c>
      <c r="S114" s="41">
        <f t="shared" si="44"/>
        <v>155.10200000000003</v>
      </c>
      <c r="T114" s="41">
        <f t="shared" si="44"/>
        <v>56.683999999999997</v>
      </c>
      <c r="U114" s="41">
        <f t="shared" si="44"/>
        <v>1.6669999999999998</v>
      </c>
      <c r="V114" s="41">
        <f t="shared" si="44"/>
        <v>0</v>
      </c>
      <c r="W114" s="41">
        <f t="shared" si="44"/>
        <v>0</v>
      </c>
      <c r="X114" s="41">
        <f t="shared" si="44"/>
        <v>0</v>
      </c>
      <c r="Y114" s="41">
        <f t="shared" si="44"/>
        <v>0</v>
      </c>
      <c r="Z114" s="41"/>
      <c r="AA114" s="41"/>
      <c r="AB114" s="41"/>
      <c r="AC114" s="40">
        <f>AC115+AC131</f>
        <v>11.95</v>
      </c>
      <c r="AD114" s="41"/>
      <c r="AE114" s="41"/>
      <c r="AF114" s="41"/>
      <c r="AG114" s="41"/>
      <c r="AH114" s="40">
        <f>AH115+AH131</f>
        <v>76</v>
      </c>
      <c r="AI114" s="55"/>
      <c r="AJ114" s="42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</row>
    <row r="115" spans="1:167" s="16" customFormat="1" x14ac:dyDescent="0.25">
      <c r="A115" s="83"/>
      <c r="B115" s="80" t="s">
        <v>5</v>
      </c>
      <c r="C115" s="89"/>
      <c r="D115" s="90"/>
      <c r="E115" s="90"/>
      <c r="F115" s="90"/>
      <c r="G115" s="97"/>
      <c r="H115" s="41"/>
      <c r="I115" s="41"/>
      <c r="J115" s="40">
        <f>J116</f>
        <v>0</v>
      </c>
      <c r="K115" s="41"/>
      <c r="L115" s="41"/>
      <c r="M115" s="41"/>
      <c r="N115" s="41"/>
      <c r="O115" s="41">
        <f>O116</f>
        <v>0</v>
      </c>
      <c r="P115" s="41"/>
      <c r="Q115" s="41">
        <f>Q116</f>
        <v>214.63000000000002</v>
      </c>
      <c r="R115" s="41">
        <f t="shared" ref="R115:U115" si="45">R116</f>
        <v>1.2</v>
      </c>
      <c r="S115" s="41">
        <f t="shared" si="45"/>
        <v>155.10200000000003</v>
      </c>
      <c r="T115" s="41">
        <f t="shared" si="45"/>
        <v>56.683999999999997</v>
      </c>
      <c r="U115" s="41">
        <f t="shared" si="45"/>
        <v>1.6439999999999999</v>
      </c>
      <c r="V115" s="41"/>
      <c r="W115" s="41"/>
      <c r="X115" s="41"/>
      <c r="Y115" s="41"/>
      <c r="Z115" s="41"/>
      <c r="AA115" s="41"/>
      <c r="AB115" s="41"/>
      <c r="AC115" s="40">
        <f>AC116</f>
        <v>11.95</v>
      </c>
      <c r="AD115" s="41"/>
      <c r="AE115" s="41"/>
      <c r="AF115" s="41"/>
      <c r="AG115" s="41"/>
      <c r="AH115" s="40">
        <f>AH116</f>
        <v>76</v>
      </c>
      <c r="AI115" s="55"/>
      <c r="AJ115" s="42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</row>
    <row r="116" spans="1:167" s="16" customFormat="1" x14ac:dyDescent="0.25">
      <c r="A116" s="83"/>
      <c r="B116" s="80" t="s">
        <v>6</v>
      </c>
      <c r="C116" s="89"/>
      <c r="D116" s="90"/>
      <c r="E116" s="90"/>
      <c r="F116" s="90"/>
      <c r="G116" s="97"/>
      <c r="H116" s="41">
        <f>H119</f>
        <v>0</v>
      </c>
      <c r="I116" s="41"/>
      <c r="J116" s="40">
        <f>J117+J118+J119+J124</f>
        <v>0</v>
      </c>
      <c r="K116" s="41"/>
      <c r="L116" s="41"/>
      <c r="M116" s="41"/>
      <c r="N116" s="41"/>
      <c r="O116" s="41">
        <f>O117+O118+O119+O124</f>
        <v>0</v>
      </c>
      <c r="P116" s="41"/>
      <c r="Q116" s="41">
        <f>Q119</f>
        <v>214.63000000000002</v>
      </c>
      <c r="R116" s="41">
        <f t="shared" ref="R116:U116" si="46">R119</f>
        <v>1.2</v>
      </c>
      <c r="S116" s="41">
        <f t="shared" si="46"/>
        <v>155.10200000000003</v>
      </c>
      <c r="T116" s="41">
        <f t="shared" si="46"/>
        <v>56.683999999999997</v>
      </c>
      <c r="U116" s="41">
        <f t="shared" si="46"/>
        <v>1.6439999999999999</v>
      </c>
      <c r="V116" s="41"/>
      <c r="W116" s="41"/>
      <c r="X116" s="41"/>
      <c r="Y116" s="41"/>
      <c r="Z116" s="41"/>
      <c r="AA116" s="41"/>
      <c r="AB116" s="41"/>
      <c r="AC116" s="40">
        <f>AC117+AC118+AC119+AC124</f>
        <v>11.95</v>
      </c>
      <c r="AD116" s="41"/>
      <c r="AE116" s="41"/>
      <c r="AF116" s="41"/>
      <c r="AG116" s="41"/>
      <c r="AH116" s="40">
        <f>AH117+AH118+AH119+AH124</f>
        <v>76</v>
      </c>
      <c r="AI116" s="55"/>
      <c r="AJ116" s="42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</row>
    <row r="117" spans="1:167" s="16" customFormat="1" x14ac:dyDescent="0.25">
      <c r="A117" s="110"/>
      <c r="B117" s="99" t="s">
        <v>7</v>
      </c>
      <c r="C117" s="89"/>
      <c r="D117" s="90"/>
      <c r="E117" s="90"/>
      <c r="F117" s="90"/>
      <c r="G117" s="46"/>
      <c r="H117" s="111"/>
      <c r="I117" s="111"/>
      <c r="J117" s="112"/>
      <c r="K117" s="111"/>
      <c r="L117" s="111"/>
      <c r="M117" s="111"/>
      <c r="N117" s="111"/>
      <c r="O117" s="113"/>
      <c r="P117" s="114"/>
      <c r="Q117" s="113"/>
      <c r="R117" s="113"/>
      <c r="S117" s="113"/>
      <c r="T117" s="113"/>
      <c r="U117" s="113"/>
      <c r="V117" s="44"/>
      <c r="W117" s="44"/>
      <c r="X117" s="44"/>
      <c r="Y117" s="44"/>
      <c r="Z117" s="111"/>
      <c r="AA117" s="111"/>
      <c r="AB117" s="111"/>
      <c r="AC117" s="112"/>
      <c r="AD117" s="112"/>
      <c r="AE117" s="112"/>
      <c r="AF117" s="112"/>
      <c r="AG117" s="115"/>
      <c r="AH117" s="112"/>
      <c r="AI117" s="116"/>
      <c r="AJ117" s="42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</row>
    <row r="118" spans="1:167" s="16" customFormat="1" x14ac:dyDescent="0.25">
      <c r="A118" s="110"/>
      <c r="B118" s="99" t="s">
        <v>8</v>
      </c>
      <c r="C118" s="89"/>
      <c r="D118" s="90"/>
      <c r="E118" s="90"/>
      <c r="F118" s="90"/>
      <c r="G118" s="46"/>
      <c r="H118" s="111"/>
      <c r="I118" s="111"/>
      <c r="J118" s="112"/>
      <c r="K118" s="111"/>
      <c r="L118" s="111"/>
      <c r="M118" s="111"/>
      <c r="N118" s="111"/>
      <c r="O118" s="113"/>
      <c r="P118" s="114"/>
      <c r="Q118" s="113"/>
      <c r="R118" s="113"/>
      <c r="S118" s="113"/>
      <c r="T118" s="113"/>
      <c r="U118" s="113"/>
      <c r="V118" s="44"/>
      <c r="W118" s="44"/>
      <c r="X118" s="44"/>
      <c r="Y118" s="44"/>
      <c r="Z118" s="111"/>
      <c r="AA118" s="111"/>
      <c r="AB118" s="111"/>
      <c r="AC118" s="112"/>
      <c r="AD118" s="112"/>
      <c r="AE118" s="112"/>
      <c r="AF118" s="112"/>
      <c r="AG118" s="115"/>
      <c r="AH118" s="112"/>
      <c r="AI118" s="116"/>
      <c r="AJ118" s="42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</row>
    <row r="119" spans="1:167" s="16" customFormat="1" x14ac:dyDescent="0.25">
      <c r="A119" s="83"/>
      <c r="B119" s="117" t="s">
        <v>9</v>
      </c>
      <c r="C119" s="89"/>
      <c r="D119" s="90"/>
      <c r="E119" s="90"/>
      <c r="F119" s="90"/>
      <c r="G119" s="97"/>
      <c r="H119" s="41"/>
      <c r="I119" s="41"/>
      <c r="J119" s="40">
        <f>SUM(J120:J123)</f>
        <v>0</v>
      </c>
      <c r="K119" s="41"/>
      <c r="L119" s="41"/>
      <c r="M119" s="41"/>
      <c r="N119" s="41"/>
      <c r="O119" s="41">
        <f>SUM(O120:O123)</f>
        <v>0</v>
      </c>
      <c r="P119" s="41"/>
      <c r="Q119" s="41">
        <f>SUM(Q120:Q123)</f>
        <v>214.63000000000002</v>
      </c>
      <c r="R119" s="41">
        <f t="shared" ref="R119:U119" si="47">SUM(R120:R123)</f>
        <v>1.2</v>
      </c>
      <c r="S119" s="41">
        <f t="shared" si="47"/>
        <v>155.10200000000003</v>
      </c>
      <c r="T119" s="41">
        <f t="shared" si="47"/>
        <v>56.683999999999997</v>
      </c>
      <c r="U119" s="41">
        <f t="shared" si="47"/>
        <v>1.6439999999999999</v>
      </c>
      <c r="V119" s="41"/>
      <c r="W119" s="41"/>
      <c r="X119" s="41"/>
      <c r="Y119" s="41"/>
      <c r="Z119" s="41"/>
      <c r="AA119" s="41"/>
      <c r="AB119" s="41"/>
      <c r="AC119" s="40">
        <f>SUM(AC120:AC123)</f>
        <v>11.95</v>
      </c>
      <c r="AD119" s="41"/>
      <c r="AE119" s="41"/>
      <c r="AF119" s="41"/>
      <c r="AG119" s="41"/>
      <c r="AH119" s="40">
        <f>SUM(AH120:AH123)</f>
        <v>76</v>
      </c>
      <c r="AI119" s="55"/>
      <c r="AJ119" s="42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</row>
    <row r="120" spans="1:167" ht="135" x14ac:dyDescent="0.25">
      <c r="A120" s="56">
        <v>55</v>
      </c>
      <c r="B120" s="10" t="s">
        <v>205</v>
      </c>
      <c r="C120" s="96"/>
      <c r="D120" s="88"/>
      <c r="E120" s="88"/>
      <c r="F120" s="88"/>
      <c r="G120" s="51"/>
      <c r="H120" s="54"/>
      <c r="I120" s="54"/>
      <c r="J120" s="50"/>
      <c r="K120" s="54"/>
      <c r="L120" s="54"/>
      <c r="M120" s="54"/>
      <c r="N120" s="54"/>
      <c r="O120" s="54"/>
      <c r="P120" s="71"/>
      <c r="Q120" s="54">
        <v>172.44900000000001</v>
      </c>
      <c r="R120" s="54">
        <v>1.2</v>
      </c>
      <c r="S120" s="54">
        <f>Q120-R120-T120-U120</f>
        <v>120.64800000000002</v>
      </c>
      <c r="T120" s="54">
        <v>49.177999999999997</v>
      </c>
      <c r="U120" s="54">
        <v>1.423</v>
      </c>
      <c r="V120" s="54"/>
      <c r="W120" s="54"/>
      <c r="X120" s="54"/>
      <c r="Y120" s="54"/>
      <c r="Z120" s="51"/>
      <c r="AA120" s="118"/>
      <c r="AB120" s="57" t="s">
        <v>179</v>
      </c>
      <c r="AC120" s="50">
        <v>10.09</v>
      </c>
      <c r="AD120" s="51">
        <v>2020</v>
      </c>
      <c r="AE120" s="51">
        <v>20</v>
      </c>
      <c r="AF120" s="119" t="s">
        <v>110</v>
      </c>
      <c r="AG120" s="64" t="s">
        <v>180</v>
      </c>
      <c r="AH120" s="50">
        <v>65</v>
      </c>
      <c r="AI120" s="61"/>
      <c r="AJ120" s="62"/>
    </row>
    <row r="121" spans="1:167" ht="90" x14ac:dyDescent="0.25">
      <c r="A121" s="56">
        <f>A120+1</f>
        <v>56</v>
      </c>
      <c r="B121" s="10" t="s">
        <v>206</v>
      </c>
      <c r="C121" s="96"/>
      <c r="D121" s="88"/>
      <c r="E121" s="88"/>
      <c r="F121" s="88"/>
      <c r="G121" s="51"/>
      <c r="H121" s="54"/>
      <c r="I121" s="54"/>
      <c r="J121" s="50"/>
      <c r="K121" s="54"/>
      <c r="L121" s="54"/>
      <c r="M121" s="54"/>
      <c r="N121" s="54"/>
      <c r="O121" s="54"/>
      <c r="P121" s="71"/>
      <c r="Q121" s="54">
        <v>33.624000000000002</v>
      </c>
      <c r="R121" s="54"/>
      <c r="S121" s="54">
        <f t="shared" ref="S121:S123" si="48">Q121-R121-T121-U121</f>
        <v>26.244000000000003</v>
      </c>
      <c r="T121" s="54">
        <v>7.2170000000000005</v>
      </c>
      <c r="U121" s="54">
        <v>0.16300000000000001</v>
      </c>
      <c r="V121" s="54"/>
      <c r="W121" s="54"/>
      <c r="X121" s="54"/>
      <c r="Y121" s="54"/>
      <c r="Z121" s="51"/>
      <c r="AA121" s="118"/>
      <c r="AB121" s="57" t="s">
        <v>181</v>
      </c>
      <c r="AC121" s="50">
        <v>1.86</v>
      </c>
      <c r="AD121" s="51">
        <v>2020</v>
      </c>
      <c r="AE121" s="51">
        <v>20</v>
      </c>
      <c r="AF121" s="119" t="s">
        <v>174</v>
      </c>
      <c r="AG121" s="64" t="s">
        <v>180</v>
      </c>
      <c r="AH121" s="50">
        <v>4.5</v>
      </c>
      <c r="AI121" s="61"/>
      <c r="AJ121" s="62"/>
    </row>
    <row r="122" spans="1:167" ht="31.5" x14ac:dyDescent="0.25">
      <c r="A122" s="56">
        <v>57</v>
      </c>
      <c r="B122" s="10" t="s">
        <v>207</v>
      </c>
      <c r="C122" s="96"/>
      <c r="D122" s="88"/>
      <c r="E122" s="88"/>
      <c r="F122" s="88"/>
      <c r="G122" s="51"/>
      <c r="H122" s="54"/>
      <c r="I122" s="54"/>
      <c r="J122" s="50"/>
      <c r="K122" s="54"/>
      <c r="L122" s="54"/>
      <c r="M122" s="54"/>
      <c r="N122" s="54"/>
      <c r="O122" s="54"/>
      <c r="P122" s="71"/>
      <c r="Q122" s="54">
        <v>1E-3</v>
      </c>
      <c r="R122" s="54"/>
      <c r="S122" s="54">
        <f t="shared" si="48"/>
        <v>0</v>
      </c>
      <c r="T122" s="54"/>
      <c r="U122" s="54">
        <v>1E-3</v>
      </c>
      <c r="V122" s="54"/>
      <c r="W122" s="54"/>
      <c r="X122" s="54"/>
      <c r="Y122" s="54"/>
      <c r="Z122" s="51"/>
      <c r="AA122" s="118"/>
      <c r="AB122" s="57"/>
      <c r="AC122" s="50"/>
      <c r="AD122" s="51">
        <v>2016</v>
      </c>
      <c r="AE122" s="51">
        <v>15</v>
      </c>
      <c r="AF122" s="119"/>
      <c r="AG122" s="64"/>
      <c r="AH122" s="50"/>
      <c r="AI122" s="61"/>
      <c r="AJ122" s="62"/>
    </row>
    <row r="123" spans="1:167" ht="47.25" x14ac:dyDescent="0.25">
      <c r="A123" s="56">
        <v>58</v>
      </c>
      <c r="B123" s="10" t="s">
        <v>66</v>
      </c>
      <c r="C123" s="96"/>
      <c r="D123" s="88"/>
      <c r="E123" s="88"/>
      <c r="F123" s="88"/>
      <c r="G123" s="51"/>
      <c r="H123" s="54"/>
      <c r="I123" s="54"/>
      <c r="J123" s="50"/>
      <c r="K123" s="54"/>
      <c r="L123" s="54"/>
      <c r="M123" s="54"/>
      <c r="N123" s="54"/>
      <c r="O123" s="54"/>
      <c r="P123" s="71"/>
      <c r="Q123" s="54">
        <v>8.5560000000000009</v>
      </c>
      <c r="R123" s="54"/>
      <c r="S123" s="54">
        <f t="shared" si="48"/>
        <v>8.2100000000000009</v>
      </c>
      <c r="T123" s="54">
        <v>0.28899999999999998</v>
      </c>
      <c r="U123" s="54">
        <v>5.7000000000000002E-2</v>
      </c>
      <c r="V123" s="54"/>
      <c r="W123" s="54"/>
      <c r="X123" s="54"/>
      <c r="Y123" s="54"/>
      <c r="Z123" s="51"/>
      <c r="AA123" s="54"/>
      <c r="AB123" s="54"/>
      <c r="AC123" s="50"/>
      <c r="AD123" s="51">
        <v>2015</v>
      </c>
      <c r="AE123" s="51">
        <v>15</v>
      </c>
      <c r="AF123" s="51" t="s">
        <v>182</v>
      </c>
      <c r="AG123" s="51" t="s">
        <v>183</v>
      </c>
      <c r="AH123" s="50">
        <v>6.5</v>
      </c>
      <c r="AI123" s="61"/>
      <c r="AJ123" s="62"/>
    </row>
    <row r="124" spans="1:167" s="16" customFormat="1" x14ac:dyDescent="0.25">
      <c r="A124" s="83"/>
      <c r="B124" s="143" t="s">
        <v>184</v>
      </c>
      <c r="C124" s="89"/>
      <c r="D124" s="90"/>
      <c r="E124" s="90"/>
      <c r="F124" s="90"/>
      <c r="G124" s="46"/>
      <c r="H124" s="44"/>
      <c r="I124" s="44"/>
      <c r="J124" s="48"/>
      <c r="K124" s="44"/>
      <c r="L124" s="44"/>
      <c r="M124" s="44"/>
      <c r="N124" s="44"/>
      <c r="O124" s="39"/>
      <c r="P124" s="39"/>
      <c r="Q124" s="41"/>
      <c r="R124" s="41"/>
      <c r="S124" s="41"/>
      <c r="T124" s="41"/>
      <c r="U124" s="41"/>
      <c r="V124" s="44"/>
      <c r="W124" s="44"/>
      <c r="X124" s="44"/>
      <c r="Y124" s="44"/>
      <c r="Z124" s="44"/>
      <c r="AA124" s="44"/>
      <c r="AB124" s="143"/>
      <c r="AC124" s="48"/>
      <c r="AD124" s="44"/>
      <c r="AE124" s="44"/>
      <c r="AF124" s="44"/>
      <c r="AG124" s="44"/>
      <c r="AH124" s="48"/>
      <c r="AI124" s="78"/>
      <c r="AJ124" s="42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</row>
    <row r="125" spans="1:167" s="16" customFormat="1" x14ac:dyDescent="0.25">
      <c r="A125" s="83"/>
      <c r="B125" s="143" t="s">
        <v>44</v>
      </c>
      <c r="C125" s="89"/>
      <c r="D125" s="90"/>
      <c r="E125" s="90"/>
      <c r="F125" s="90"/>
      <c r="G125" s="46"/>
      <c r="H125" s="44"/>
      <c r="I125" s="44"/>
      <c r="J125" s="48"/>
      <c r="K125" s="44"/>
      <c r="L125" s="44"/>
      <c r="M125" s="44"/>
      <c r="N125" s="44"/>
      <c r="O125" s="39"/>
      <c r="P125" s="39"/>
      <c r="Q125" s="41">
        <f>Q128</f>
        <v>2.3E-2</v>
      </c>
      <c r="R125" s="41">
        <f t="shared" ref="R125:U125" si="49">R128</f>
        <v>0</v>
      </c>
      <c r="S125" s="41">
        <f t="shared" si="49"/>
        <v>0</v>
      </c>
      <c r="T125" s="41">
        <f t="shared" si="49"/>
        <v>0</v>
      </c>
      <c r="U125" s="41">
        <f t="shared" si="49"/>
        <v>2.3E-2</v>
      </c>
      <c r="V125" s="44"/>
      <c r="W125" s="44"/>
      <c r="X125" s="44"/>
      <c r="Y125" s="44"/>
      <c r="Z125" s="44"/>
      <c r="AA125" s="44"/>
      <c r="AB125" s="143"/>
      <c r="AC125" s="48"/>
      <c r="AD125" s="44"/>
      <c r="AE125" s="44"/>
      <c r="AF125" s="44"/>
      <c r="AG125" s="44"/>
      <c r="AH125" s="48"/>
      <c r="AI125" s="78"/>
      <c r="AJ125" s="42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</row>
    <row r="126" spans="1:167" s="16" customFormat="1" x14ac:dyDescent="0.25">
      <c r="A126" s="83"/>
      <c r="B126" s="143" t="s">
        <v>45</v>
      </c>
      <c r="C126" s="89"/>
      <c r="D126" s="90"/>
      <c r="E126" s="90"/>
      <c r="F126" s="90"/>
      <c r="G126" s="46"/>
      <c r="H126" s="44"/>
      <c r="I126" s="44"/>
      <c r="J126" s="48"/>
      <c r="K126" s="44"/>
      <c r="L126" s="44"/>
      <c r="M126" s="44"/>
      <c r="N126" s="44"/>
      <c r="O126" s="39"/>
      <c r="P126" s="39"/>
      <c r="Q126" s="41"/>
      <c r="R126" s="41"/>
      <c r="S126" s="41"/>
      <c r="T126" s="41"/>
      <c r="U126" s="41"/>
      <c r="V126" s="44"/>
      <c r="W126" s="44"/>
      <c r="X126" s="44"/>
      <c r="Y126" s="44"/>
      <c r="Z126" s="44"/>
      <c r="AA126" s="44"/>
      <c r="AB126" s="143"/>
      <c r="AC126" s="48"/>
      <c r="AD126" s="44"/>
      <c r="AE126" s="44"/>
      <c r="AF126" s="44"/>
      <c r="AG126" s="44"/>
      <c r="AH126" s="48"/>
      <c r="AI126" s="78"/>
      <c r="AJ126" s="42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</row>
    <row r="127" spans="1:167" s="16" customFormat="1" x14ac:dyDescent="0.25">
      <c r="A127" s="83"/>
      <c r="B127" s="143" t="s">
        <v>46</v>
      </c>
      <c r="C127" s="89"/>
      <c r="D127" s="90"/>
      <c r="E127" s="90"/>
      <c r="F127" s="90"/>
      <c r="G127" s="46"/>
      <c r="H127" s="44"/>
      <c r="I127" s="44"/>
      <c r="J127" s="48"/>
      <c r="K127" s="44"/>
      <c r="L127" s="44"/>
      <c r="M127" s="44"/>
      <c r="N127" s="44"/>
      <c r="O127" s="39"/>
      <c r="P127" s="39"/>
      <c r="Q127" s="41"/>
      <c r="R127" s="41"/>
      <c r="S127" s="41"/>
      <c r="T127" s="41"/>
      <c r="U127" s="41"/>
      <c r="V127" s="44"/>
      <c r="W127" s="44"/>
      <c r="X127" s="44"/>
      <c r="Y127" s="44"/>
      <c r="Z127" s="44"/>
      <c r="AA127" s="44"/>
      <c r="AB127" s="143"/>
      <c r="AC127" s="48"/>
      <c r="AD127" s="44"/>
      <c r="AE127" s="44"/>
      <c r="AF127" s="44"/>
      <c r="AG127" s="44"/>
      <c r="AH127" s="48"/>
      <c r="AI127" s="78"/>
      <c r="AJ127" s="42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</row>
    <row r="128" spans="1:167" s="16" customFormat="1" x14ac:dyDescent="0.25">
      <c r="A128" s="107"/>
      <c r="B128" s="143" t="s">
        <v>47</v>
      </c>
      <c r="C128" s="89"/>
      <c r="D128" s="90"/>
      <c r="E128" s="90"/>
      <c r="F128" s="90"/>
      <c r="G128" s="46"/>
      <c r="H128" s="44"/>
      <c r="I128" s="44"/>
      <c r="J128" s="48"/>
      <c r="K128" s="44"/>
      <c r="L128" s="44"/>
      <c r="M128" s="44"/>
      <c r="N128" s="44"/>
      <c r="O128" s="39"/>
      <c r="P128" s="39"/>
      <c r="Q128" s="41">
        <f>Q129</f>
        <v>2.3E-2</v>
      </c>
      <c r="R128" s="41">
        <f t="shared" ref="R128:U128" si="50">R129</f>
        <v>0</v>
      </c>
      <c r="S128" s="41">
        <f t="shared" si="50"/>
        <v>0</v>
      </c>
      <c r="T128" s="41">
        <f t="shared" si="50"/>
        <v>0</v>
      </c>
      <c r="U128" s="41">
        <f t="shared" si="50"/>
        <v>2.3E-2</v>
      </c>
      <c r="V128" s="41"/>
      <c r="W128" s="41"/>
      <c r="X128" s="41"/>
      <c r="Y128" s="41"/>
      <c r="Z128" s="44"/>
      <c r="AA128" s="44"/>
      <c r="AB128" s="44"/>
      <c r="AC128" s="48"/>
      <c r="AD128" s="44"/>
      <c r="AE128" s="44"/>
      <c r="AF128" s="44"/>
      <c r="AG128" s="44"/>
      <c r="AH128" s="48"/>
      <c r="AI128" s="78"/>
      <c r="AJ128" s="42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</row>
    <row r="129" spans="1:167" s="16" customFormat="1" ht="31.5" x14ac:dyDescent="0.25">
      <c r="A129" s="109">
        <v>59</v>
      </c>
      <c r="B129" s="148" t="s">
        <v>208</v>
      </c>
      <c r="C129" s="89"/>
      <c r="D129" s="90"/>
      <c r="E129" s="90"/>
      <c r="F129" s="90"/>
      <c r="G129" s="46"/>
      <c r="H129" s="44"/>
      <c r="I129" s="44"/>
      <c r="J129" s="48"/>
      <c r="K129" s="44"/>
      <c r="L129" s="44"/>
      <c r="M129" s="44"/>
      <c r="N129" s="44"/>
      <c r="O129" s="39"/>
      <c r="P129" s="39"/>
      <c r="Q129" s="54">
        <v>2.3E-2</v>
      </c>
      <c r="R129" s="41"/>
      <c r="S129" s="41"/>
      <c r="T129" s="41"/>
      <c r="U129" s="54">
        <v>2.3E-2</v>
      </c>
      <c r="V129" s="41"/>
      <c r="W129" s="41"/>
      <c r="X129" s="41"/>
      <c r="Y129" s="41"/>
      <c r="Z129" s="44"/>
      <c r="AA129" s="44"/>
      <c r="AB129" s="44"/>
      <c r="AC129" s="48"/>
      <c r="AD129" s="65">
        <v>2015</v>
      </c>
      <c r="AE129" s="44"/>
      <c r="AF129" s="44"/>
      <c r="AG129" s="44"/>
      <c r="AH129" s="48"/>
      <c r="AI129" s="78"/>
      <c r="AJ129" s="42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</row>
    <row r="130" spans="1:167" s="16" customFormat="1" x14ac:dyDescent="0.25">
      <c r="A130" s="83"/>
      <c r="B130" s="143" t="s">
        <v>185</v>
      </c>
      <c r="C130" s="89"/>
      <c r="D130" s="90"/>
      <c r="E130" s="90"/>
      <c r="F130" s="90"/>
      <c r="G130" s="46"/>
      <c r="H130" s="44"/>
      <c r="I130" s="44"/>
      <c r="J130" s="48"/>
      <c r="K130" s="44"/>
      <c r="L130" s="44"/>
      <c r="M130" s="44"/>
      <c r="N130" s="44"/>
      <c r="O130" s="41"/>
      <c r="P130" s="39"/>
      <c r="Q130" s="41"/>
      <c r="R130" s="41"/>
      <c r="S130" s="41"/>
      <c r="T130" s="41"/>
      <c r="U130" s="41"/>
      <c r="V130" s="44"/>
      <c r="W130" s="44"/>
      <c r="X130" s="44"/>
      <c r="Y130" s="44"/>
      <c r="Z130" s="44"/>
      <c r="AA130" s="44"/>
      <c r="AB130" s="44"/>
      <c r="AC130" s="48"/>
      <c r="AD130" s="44"/>
      <c r="AE130" s="44"/>
      <c r="AF130" s="44"/>
      <c r="AG130" s="44"/>
      <c r="AH130" s="48"/>
      <c r="AI130" s="78"/>
      <c r="AJ130" s="42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</row>
    <row r="131" spans="1:167" s="16" customFormat="1" x14ac:dyDescent="0.25">
      <c r="A131" s="83"/>
      <c r="B131" s="74" t="s">
        <v>11</v>
      </c>
      <c r="C131" s="89"/>
      <c r="D131" s="90"/>
      <c r="E131" s="90"/>
      <c r="F131" s="90"/>
      <c r="G131" s="46"/>
      <c r="H131" s="44"/>
      <c r="I131" s="44"/>
      <c r="J131" s="48">
        <f>J132+J133+J135</f>
        <v>0</v>
      </c>
      <c r="K131" s="85"/>
      <c r="L131" s="85"/>
      <c r="M131" s="85"/>
      <c r="N131" s="85"/>
      <c r="O131" s="39">
        <f>O132+O133+O135</f>
        <v>0</v>
      </c>
      <c r="P131" s="85"/>
      <c r="Q131" s="39">
        <f>Q133</f>
        <v>0.81200000000000006</v>
      </c>
      <c r="R131" s="39">
        <f t="shared" ref="R131:U131" si="51">R133</f>
        <v>0.81200000000000006</v>
      </c>
      <c r="S131" s="39">
        <f t="shared" si="51"/>
        <v>0</v>
      </c>
      <c r="T131" s="39">
        <f t="shared" si="51"/>
        <v>0</v>
      </c>
      <c r="U131" s="39">
        <f t="shared" si="51"/>
        <v>0</v>
      </c>
      <c r="V131" s="85"/>
      <c r="W131" s="85"/>
      <c r="X131" s="85"/>
      <c r="Y131" s="85"/>
      <c r="Z131" s="85"/>
      <c r="AA131" s="85"/>
      <c r="AB131" s="85"/>
      <c r="AC131" s="48">
        <f>AC132+AC133+AC135</f>
        <v>0</v>
      </c>
      <c r="AD131" s="85"/>
      <c r="AE131" s="85"/>
      <c r="AF131" s="85"/>
      <c r="AG131" s="85"/>
      <c r="AH131" s="48">
        <f>AH132+AH133+AH135</f>
        <v>0</v>
      </c>
      <c r="AI131" s="55">
        <f>AI135</f>
        <v>0</v>
      </c>
      <c r="AJ131" s="42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</row>
    <row r="132" spans="1:167" s="16" customFormat="1" x14ac:dyDescent="0.25">
      <c r="A132" s="83"/>
      <c r="B132" s="74" t="s">
        <v>186</v>
      </c>
      <c r="C132" s="89"/>
      <c r="D132" s="90"/>
      <c r="E132" s="90"/>
      <c r="F132" s="90"/>
      <c r="G132" s="46"/>
      <c r="H132" s="44"/>
      <c r="I132" s="44"/>
      <c r="J132" s="48"/>
      <c r="K132" s="44"/>
      <c r="L132" s="44"/>
      <c r="M132" s="44"/>
      <c r="N132" s="44"/>
      <c r="O132" s="41"/>
      <c r="P132" s="81"/>
      <c r="Q132" s="41"/>
      <c r="R132" s="41"/>
      <c r="S132" s="41"/>
      <c r="T132" s="41"/>
      <c r="U132" s="41"/>
      <c r="V132" s="44"/>
      <c r="W132" s="44"/>
      <c r="X132" s="44"/>
      <c r="Y132" s="44"/>
      <c r="Z132" s="44"/>
      <c r="AA132" s="44"/>
      <c r="AB132" s="44"/>
      <c r="AC132" s="48"/>
      <c r="AD132" s="48"/>
      <c r="AE132" s="48"/>
      <c r="AF132" s="48"/>
      <c r="AG132" s="48"/>
      <c r="AH132" s="48"/>
      <c r="AI132" s="78"/>
      <c r="AJ132" s="42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</row>
    <row r="133" spans="1:167" s="16" customFormat="1" x14ac:dyDescent="0.25">
      <c r="A133" s="83"/>
      <c r="B133" s="74" t="s">
        <v>187</v>
      </c>
      <c r="C133" s="89"/>
      <c r="D133" s="90"/>
      <c r="E133" s="90"/>
      <c r="F133" s="90"/>
      <c r="G133" s="46"/>
      <c r="H133" s="44"/>
      <c r="I133" s="44"/>
      <c r="J133" s="48"/>
      <c r="K133" s="44"/>
      <c r="L133" s="44"/>
      <c r="M133" s="44"/>
      <c r="N133" s="44"/>
      <c r="O133" s="41"/>
      <c r="P133" s="81"/>
      <c r="Q133" s="41">
        <f>Q134</f>
        <v>0.81200000000000006</v>
      </c>
      <c r="R133" s="41">
        <f t="shared" ref="R133:U133" si="52">R134</f>
        <v>0.81200000000000006</v>
      </c>
      <c r="S133" s="41">
        <f t="shared" si="52"/>
        <v>0</v>
      </c>
      <c r="T133" s="41">
        <f t="shared" si="52"/>
        <v>0</v>
      </c>
      <c r="U133" s="41">
        <f t="shared" si="52"/>
        <v>0</v>
      </c>
      <c r="V133" s="44"/>
      <c r="W133" s="44"/>
      <c r="X133" s="44"/>
      <c r="Y133" s="44"/>
      <c r="Z133" s="44"/>
      <c r="AA133" s="44"/>
      <c r="AB133" s="44"/>
      <c r="AC133" s="48"/>
      <c r="AD133" s="48"/>
      <c r="AE133" s="48"/>
      <c r="AF133" s="48"/>
      <c r="AG133" s="48"/>
      <c r="AH133" s="48"/>
      <c r="AI133" s="78"/>
      <c r="AJ133" s="42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</row>
    <row r="134" spans="1:167" s="16" customFormat="1" ht="63" x14ac:dyDescent="0.25">
      <c r="A134" s="56">
        <v>60</v>
      </c>
      <c r="B134" s="148" t="s">
        <v>209</v>
      </c>
      <c r="C134" s="89"/>
      <c r="D134" s="90"/>
      <c r="E134" s="90"/>
      <c r="F134" s="90"/>
      <c r="G134" s="46"/>
      <c r="H134" s="44"/>
      <c r="I134" s="44"/>
      <c r="J134" s="48"/>
      <c r="K134" s="44"/>
      <c r="L134" s="44"/>
      <c r="M134" s="44"/>
      <c r="N134" s="44"/>
      <c r="O134" s="41"/>
      <c r="P134" s="81"/>
      <c r="Q134" s="54">
        <v>0.81200000000000006</v>
      </c>
      <c r="R134" s="54">
        <f>Q134</f>
        <v>0.81200000000000006</v>
      </c>
      <c r="S134" s="41"/>
      <c r="T134" s="41"/>
      <c r="U134" s="41"/>
      <c r="V134" s="44"/>
      <c r="W134" s="44"/>
      <c r="X134" s="44"/>
      <c r="Y134" s="44"/>
      <c r="Z134" s="44"/>
      <c r="AA134" s="44"/>
      <c r="AB134" s="44"/>
      <c r="AC134" s="48"/>
      <c r="AD134" s="68">
        <v>2018</v>
      </c>
      <c r="AE134" s="68">
        <v>20</v>
      </c>
      <c r="AF134" s="48"/>
      <c r="AG134" s="48"/>
      <c r="AH134" s="48"/>
      <c r="AI134" s="78"/>
      <c r="AJ134" s="42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</row>
    <row r="135" spans="1:167" s="16" customFormat="1" x14ac:dyDescent="0.25">
      <c r="A135" s="107"/>
      <c r="B135" s="74" t="s">
        <v>188</v>
      </c>
      <c r="C135" s="89"/>
      <c r="D135" s="90"/>
      <c r="E135" s="90"/>
      <c r="F135" s="90"/>
      <c r="G135" s="46"/>
      <c r="H135" s="44"/>
      <c r="I135" s="44"/>
      <c r="J135" s="48"/>
      <c r="K135" s="44"/>
      <c r="L135" s="44"/>
      <c r="M135" s="44"/>
      <c r="N135" s="44"/>
      <c r="O135" s="41"/>
      <c r="P135" s="8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0"/>
      <c r="AD135" s="40"/>
      <c r="AE135" s="40"/>
      <c r="AF135" s="40"/>
      <c r="AG135" s="40"/>
      <c r="AH135" s="40"/>
      <c r="AI135" s="55"/>
      <c r="AJ135" s="42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</row>
    <row r="136" spans="1:167" s="16" customFormat="1" x14ac:dyDescent="0.25">
      <c r="A136" s="120"/>
      <c r="B136" s="80" t="s">
        <v>19</v>
      </c>
      <c r="C136" s="89"/>
      <c r="D136" s="90"/>
      <c r="E136" s="90"/>
      <c r="F136" s="90"/>
      <c r="G136" s="46"/>
      <c r="H136" s="90"/>
      <c r="I136" s="90"/>
      <c r="J136" s="121"/>
      <c r="K136" s="90"/>
      <c r="L136" s="90"/>
      <c r="M136" s="90"/>
      <c r="N136" s="90"/>
      <c r="O136" s="122"/>
      <c r="P136" s="123"/>
      <c r="Q136" s="122"/>
      <c r="R136" s="122"/>
      <c r="S136" s="122"/>
      <c r="T136" s="122"/>
      <c r="U136" s="122"/>
      <c r="V136" s="90"/>
      <c r="W136" s="90"/>
      <c r="X136" s="90"/>
      <c r="Y136" s="90"/>
      <c r="Z136" s="44"/>
      <c r="AA136" s="44"/>
      <c r="AB136" s="44"/>
      <c r="AC136" s="48"/>
      <c r="AD136" s="44"/>
      <c r="AE136" s="44"/>
      <c r="AF136" s="44"/>
      <c r="AG136" s="44"/>
      <c r="AH136" s="48"/>
      <c r="AI136" s="124"/>
      <c r="AJ136" s="42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</row>
    <row r="137" spans="1:167" s="16" customFormat="1" x14ac:dyDescent="0.25">
      <c r="A137" s="83" t="s">
        <v>189</v>
      </c>
      <c r="B137" s="80" t="s">
        <v>17</v>
      </c>
      <c r="C137" s="89"/>
      <c r="D137" s="90"/>
      <c r="E137" s="90"/>
      <c r="F137" s="90"/>
      <c r="G137" s="46"/>
      <c r="H137" s="39"/>
      <c r="I137" s="39"/>
      <c r="J137" s="48"/>
      <c r="K137" s="39"/>
      <c r="L137" s="39"/>
      <c r="M137" s="39"/>
      <c r="N137" s="39"/>
      <c r="O137" s="39"/>
      <c r="P137" s="39"/>
      <c r="Q137" s="39">
        <f>SUM(Q138:Q140)</f>
        <v>8.8070000000000004</v>
      </c>
      <c r="R137" s="39">
        <f t="shared" ref="R137:U137" si="53">SUM(R138:R140)</f>
        <v>0</v>
      </c>
      <c r="S137" s="39">
        <f t="shared" si="53"/>
        <v>8.7880000000000003</v>
      </c>
      <c r="T137" s="39">
        <f t="shared" si="53"/>
        <v>0</v>
      </c>
      <c r="U137" s="39">
        <f t="shared" si="53"/>
        <v>1.9E-2</v>
      </c>
      <c r="V137" s="39">
        <f t="shared" ref="V137:AI137" si="54">SUM(V138:V140)</f>
        <v>0</v>
      </c>
      <c r="W137" s="39">
        <f t="shared" si="54"/>
        <v>0</v>
      </c>
      <c r="X137" s="39">
        <f t="shared" si="54"/>
        <v>0</v>
      </c>
      <c r="Y137" s="39">
        <f t="shared" si="54"/>
        <v>0</v>
      </c>
      <c r="Z137" s="39">
        <f t="shared" si="54"/>
        <v>0</v>
      </c>
      <c r="AA137" s="39">
        <f t="shared" si="54"/>
        <v>0</v>
      </c>
      <c r="AB137" s="39">
        <f t="shared" si="54"/>
        <v>0</v>
      </c>
      <c r="AC137" s="39">
        <f t="shared" si="54"/>
        <v>0</v>
      </c>
      <c r="AD137" s="39">
        <f t="shared" si="54"/>
        <v>0</v>
      </c>
      <c r="AE137" s="39">
        <f t="shared" si="54"/>
        <v>0</v>
      </c>
      <c r="AF137" s="39">
        <f t="shared" si="54"/>
        <v>0</v>
      </c>
      <c r="AG137" s="39">
        <f t="shared" si="54"/>
        <v>0</v>
      </c>
      <c r="AH137" s="39">
        <f t="shared" si="54"/>
        <v>0</v>
      </c>
      <c r="AI137" s="135">
        <f t="shared" si="54"/>
        <v>0</v>
      </c>
      <c r="AJ137" s="42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</row>
    <row r="138" spans="1:167" x14ac:dyDescent="0.25">
      <c r="A138" s="56">
        <v>61</v>
      </c>
      <c r="B138" s="11" t="s">
        <v>67</v>
      </c>
      <c r="C138" s="96"/>
      <c r="D138" s="88"/>
      <c r="E138" s="88"/>
      <c r="F138" s="88"/>
      <c r="G138" s="60"/>
      <c r="H138" s="71"/>
      <c r="I138" s="71"/>
      <c r="J138" s="68"/>
      <c r="K138" s="71"/>
      <c r="L138" s="71"/>
      <c r="M138" s="71"/>
      <c r="N138" s="71"/>
      <c r="O138" s="71"/>
      <c r="P138" s="71"/>
      <c r="Q138" s="54">
        <v>2.5949999999999998</v>
      </c>
      <c r="R138" s="54"/>
      <c r="S138" s="54">
        <f>Q138-U138</f>
        <v>2.5949999999999998</v>
      </c>
      <c r="T138" s="54"/>
      <c r="U138" s="54"/>
      <c r="V138" s="71"/>
      <c r="W138" s="71"/>
      <c r="X138" s="71"/>
      <c r="Y138" s="71"/>
      <c r="Z138" s="71"/>
      <c r="AA138" s="71"/>
      <c r="AB138" s="71"/>
      <c r="AC138" s="68"/>
      <c r="AD138" s="71"/>
      <c r="AE138" s="71"/>
      <c r="AF138" s="71"/>
      <c r="AG138" s="71"/>
      <c r="AH138" s="68"/>
      <c r="AI138" s="125"/>
      <c r="AJ138" s="42"/>
    </row>
    <row r="139" spans="1:167" ht="31.5" x14ac:dyDescent="0.25">
      <c r="A139" s="56">
        <f>A138+1</f>
        <v>62</v>
      </c>
      <c r="B139" s="11" t="s">
        <v>71</v>
      </c>
      <c r="C139" s="96"/>
      <c r="D139" s="88"/>
      <c r="E139" s="88"/>
      <c r="F139" s="88"/>
      <c r="G139" s="88"/>
      <c r="H139" s="88"/>
      <c r="I139" s="88"/>
      <c r="J139" s="60"/>
      <c r="K139" s="71"/>
      <c r="L139" s="71"/>
      <c r="M139" s="68"/>
      <c r="N139" s="71"/>
      <c r="O139" s="71"/>
      <c r="P139" s="71"/>
      <c r="Q139" s="71">
        <v>6.141</v>
      </c>
      <c r="R139" s="71"/>
      <c r="S139" s="54">
        <f t="shared" ref="S139:S140" si="55">Q139-U139</f>
        <v>6.141</v>
      </c>
      <c r="T139" s="54"/>
      <c r="U139" s="54"/>
      <c r="V139" s="54"/>
      <c r="W139" s="54"/>
      <c r="X139" s="71"/>
      <c r="Y139" s="71"/>
      <c r="Z139" s="71"/>
      <c r="AA139" s="71"/>
      <c r="AB139" s="71"/>
      <c r="AC139" s="68"/>
      <c r="AD139" s="71"/>
      <c r="AE139" s="71"/>
      <c r="AF139" s="71"/>
      <c r="AG139" s="71"/>
      <c r="AH139" s="68"/>
      <c r="AI139" s="125"/>
      <c r="AJ139" s="42"/>
    </row>
    <row r="140" spans="1:167" ht="31.5" x14ac:dyDescent="0.25">
      <c r="A140" s="56">
        <f>A139+1</f>
        <v>63</v>
      </c>
      <c r="B140" s="11" t="s">
        <v>199</v>
      </c>
      <c r="C140" s="96"/>
      <c r="D140" s="88"/>
      <c r="E140" s="88"/>
      <c r="F140" s="88"/>
      <c r="G140" s="60"/>
      <c r="H140" s="71"/>
      <c r="I140" s="71"/>
      <c r="J140" s="68"/>
      <c r="K140" s="71"/>
      <c r="L140" s="71"/>
      <c r="M140" s="71"/>
      <c r="N140" s="71"/>
      <c r="O140" s="71"/>
      <c r="P140" s="71"/>
      <c r="Q140" s="54">
        <v>7.0999999999999994E-2</v>
      </c>
      <c r="R140" s="54"/>
      <c r="S140" s="54">
        <f t="shared" si="55"/>
        <v>5.1999999999999991E-2</v>
      </c>
      <c r="T140" s="54"/>
      <c r="U140" s="54">
        <v>1.9E-2</v>
      </c>
      <c r="V140" s="71"/>
      <c r="W140" s="71"/>
      <c r="X140" s="71"/>
      <c r="Y140" s="71"/>
      <c r="Z140" s="71"/>
      <c r="AA140" s="71"/>
      <c r="AB140" s="71"/>
      <c r="AC140" s="68"/>
      <c r="AD140" s="71"/>
      <c r="AE140" s="71"/>
      <c r="AF140" s="71"/>
      <c r="AG140" s="71"/>
      <c r="AH140" s="68"/>
      <c r="AI140" s="125"/>
      <c r="AJ140" s="42"/>
    </row>
    <row r="141" spans="1:167" s="16" customFormat="1" x14ac:dyDescent="0.25">
      <c r="A141" s="83" t="s">
        <v>190</v>
      </c>
      <c r="B141" s="126" t="s">
        <v>18</v>
      </c>
      <c r="C141" s="89"/>
      <c r="D141" s="90"/>
      <c r="E141" s="90"/>
      <c r="F141" s="90"/>
      <c r="G141" s="60"/>
      <c r="H141" s="90"/>
      <c r="I141" s="90"/>
      <c r="J141" s="121"/>
      <c r="K141" s="90"/>
      <c r="L141" s="90"/>
      <c r="M141" s="90"/>
      <c r="N141" s="90"/>
      <c r="O141" s="122"/>
      <c r="P141" s="71"/>
      <c r="Q141" s="41">
        <f t="shared" ref="Q141:Q149" si="56">SUM(R141:U141)</f>
        <v>0</v>
      </c>
      <c r="R141" s="41"/>
      <c r="S141" s="41"/>
      <c r="T141" s="41"/>
      <c r="U141" s="41"/>
      <c r="V141" s="90"/>
      <c r="W141" s="90"/>
      <c r="X141" s="90"/>
      <c r="Y141" s="90"/>
      <c r="Z141" s="90"/>
      <c r="AA141" s="90"/>
      <c r="AB141" s="90"/>
      <c r="AC141" s="121"/>
      <c r="AD141" s="90"/>
      <c r="AE141" s="90"/>
      <c r="AF141" s="90"/>
      <c r="AG141" s="90"/>
      <c r="AH141" s="90"/>
      <c r="AI141" s="124"/>
      <c r="AJ141" s="42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</row>
    <row r="142" spans="1:167" s="16" customFormat="1" x14ac:dyDescent="0.25">
      <c r="A142" s="83" t="s">
        <v>191</v>
      </c>
      <c r="B142" s="80" t="s">
        <v>19</v>
      </c>
      <c r="C142" s="89"/>
      <c r="D142" s="90"/>
      <c r="E142" s="90"/>
      <c r="F142" s="90"/>
      <c r="G142" s="60"/>
      <c r="H142" s="90"/>
      <c r="I142" s="90"/>
      <c r="J142" s="123"/>
      <c r="K142" s="90"/>
      <c r="L142" s="90"/>
      <c r="M142" s="90"/>
      <c r="N142" s="90"/>
      <c r="O142" s="127"/>
      <c r="P142" s="71"/>
      <c r="Q142" s="41">
        <f>SUM(Q143:Q146)</f>
        <v>2.2809999999999997</v>
      </c>
      <c r="R142" s="41">
        <f t="shared" ref="R142:U142" si="57">SUM(R143:R146)</f>
        <v>2.2809999999999997</v>
      </c>
      <c r="S142" s="41">
        <f t="shared" si="57"/>
        <v>0</v>
      </c>
      <c r="T142" s="41">
        <f t="shared" si="57"/>
        <v>0</v>
      </c>
      <c r="U142" s="41">
        <f t="shared" si="57"/>
        <v>0</v>
      </c>
      <c r="V142" s="41">
        <f t="shared" ref="V142:AI142" si="58">SUM(V143:V146)</f>
        <v>0</v>
      </c>
      <c r="W142" s="41">
        <f t="shared" si="58"/>
        <v>0</v>
      </c>
      <c r="X142" s="41">
        <f t="shared" si="58"/>
        <v>0</v>
      </c>
      <c r="Y142" s="41">
        <f t="shared" si="58"/>
        <v>0</v>
      </c>
      <c r="Z142" s="41">
        <f t="shared" si="58"/>
        <v>0</v>
      </c>
      <c r="AA142" s="41">
        <f t="shared" si="58"/>
        <v>0</v>
      </c>
      <c r="AB142" s="41">
        <f t="shared" si="58"/>
        <v>0</v>
      </c>
      <c r="AC142" s="41">
        <f t="shared" si="58"/>
        <v>0</v>
      </c>
      <c r="AD142" s="41">
        <f t="shared" si="58"/>
        <v>0</v>
      </c>
      <c r="AE142" s="41">
        <f t="shared" si="58"/>
        <v>0</v>
      </c>
      <c r="AF142" s="41">
        <f t="shared" si="58"/>
        <v>0</v>
      </c>
      <c r="AG142" s="41">
        <f t="shared" si="58"/>
        <v>0</v>
      </c>
      <c r="AH142" s="41">
        <f t="shared" si="58"/>
        <v>0</v>
      </c>
      <c r="AI142" s="55">
        <f t="shared" si="58"/>
        <v>0</v>
      </c>
      <c r="AJ142" s="42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</row>
    <row r="143" spans="1:167" ht="47.25" x14ac:dyDescent="0.25">
      <c r="A143" s="56">
        <f>A140+1</f>
        <v>64</v>
      </c>
      <c r="B143" s="11" t="s">
        <v>76</v>
      </c>
      <c r="C143" s="96"/>
      <c r="D143" s="88"/>
      <c r="E143" s="88"/>
      <c r="F143" s="88"/>
      <c r="G143" s="60"/>
      <c r="H143" s="71"/>
      <c r="I143" s="71"/>
      <c r="J143" s="68"/>
      <c r="K143" s="71"/>
      <c r="L143" s="71"/>
      <c r="M143" s="71"/>
      <c r="N143" s="71"/>
      <c r="O143" s="71"/>
      <c r="P143" s="71"/>
      <c r="Q143" s="54">
        <v>0.25600000000000001</v>
      </c>
      <c r="R143" s="54">
        <f>Q143</f>
        <v>0.25600000000000001</v>
      </c>
      <c r="S143" s="54"/>
      <c r="T143" s="54"/>
      <c r="U143" s="54"/>
      <c r="V143" s="71"/>
      <c r="W143" s="71"/>
      <c r="X143" s="71"/>
      <c r="Y143" s="71"/>
      <c r="Z143" s="71"/>
      <c r="AA143" s="71"/>
      <c r="AB143" s="71"/>
      <c r="AC143" s="68"/>
      <c r="AD143" s="71"/>
      <c r="AE143" s="71"/>
      <c r="AF143" s="71"/>
      <c r="AG143" s="71"/>
      <c r="AH143" s="68"/>
      <c r="AI143" s="125"/>
      <c r="AJ143" s="42"/>
    </row>
    <row r="144" spans="1:167" x14ac:dyDescent="0.25">
      <c r="A144" s="56">
        <v>65</v>
      </c>
      <c r="B144" s="11" t="s">
        <v>210</v>
      </c>
      <c r="C144" s="96"/>
      <c r="D144" s="88"/>
      <c r="E144" s="88"/>
      <c r="F144" s="88"/>
      <c r="G144" s="60"/>
      <c r="H144" s="71"/>
      <c r="I144" s="71"/>
      <c r="J144" s="68"/>
      <c r="K144" s="71"/>
      <c r="L144" s="71"/>
      <c r="M144" s="71"/>
      <c r="N144" s="71"/>
      <c r="O144" s="71"/>
      <c r="P144" s="71"/>
      <c r="Q144" s="54">
        <v>0.82599999999999996</v>
      </c>
      <c r="R144" s="54">
        <f t="shared" ref="R144:R146" si="59">Q144</f>
        <v>0.82599999999999996</v>
      </c>
      <c r="S144" s="54"/>
      <c r="T144" s="54"/>
      <c r="U144" s="54"/>
      <c r="V144" s="71"/>
      <c r="W144" s="71"/>
      <c r="X144" s="71"/>
      <c r="Y144" s="71"/>
      <c r="Z144" s="71"/>
      <c r="AA144" s="71"/>
      <c r="AB144" s="71"/>
      <c r="AC144" s="68"/>
      <c r="AD144" s="71"/>
      <c r="AE144" s="71"/>
      <c r="AF144" s="71"/>
      <c r="AG144" s="71"/>
      <c r="AH144" s="68"/>
      <c r="AI144" s="125"/>
      <c r="AJ144" s="42"/>
    </row>
    <row r="145" spans="1:167" x14ac:dyDescent="0.25">
      <c r="A145" s="56">
        <v>66</v>
      </c>
      <c r="B145" s="11" t="s">
        <v>211</v>
      </c>
      <c r="C145" s="96"/>
      <c r="D145" s="88"/>
      <c r="E145" s="88"/>
      <c r="F145" s="88"/>
      <c r="G145" s="60"/>
      <c r="H145" s="71"/>
      <c r="I145" s="71"/>
      <c r="J145" s="68"/>
      <c r="K145" s="71"/>
      <c r="L145" s="71"/>
      <c r="M145" s="71"/>
      <c r="N145" s="71"/>
      <c r="O145" s="71"/>
      <c r="P145" s="71"/>
      <c r="Q145" s="54">
        <v>2.4E-2</v>
      </c>
      <c r="R145" s="54">
        <f t="shared" si="59"/>
        <v>2.4E-2</v>
      </c>
      <c r="S145" s="54"/>
      <c r="T145" s="54"/>
      <c r="U145" s="54"/>
      <c r="V145" s="71"/>
      <c r="W145" s="71"/>
      <c r="X145" s="71"/>
      <c r="Y145" s="71"/>
      <c r="Z145" s="71"/>
      <c r="AA145" s="71"/>
      <c r="AB145" s="71"/>
      <c r="AC145" s="68"/>
      <c r="AD145" s="71"/>
      <c r="AE145" s="71"/>
      <c r="AF145" s="71"/>
      <c r="AG145" s="71"/>
      <c r="AH145" s="68"/>
      <c r="AI145" s="125"/>
      <c r="AJ145" s="42"/>
    </row>
    <row r="146" spans="1:167" x14ac:dyDescent="0.25">
      <c r="A146" s="56">
        <v>67</v>
      </c>
      <c r="B146" s="11" t="s">
        <v>212</v>
      </c>
      <c r="C146" s="96"/>
      <c r="D146" s="88"/>
      <c r="E146" s="88"/>
      <c r="F146" s="88"/>
      <c r="G146" s="60"/>
      <c r="H146" s="71"/>
      <c r="I146" s="71"/>
      <c r="J146" s="68"/>
      <c r="K146" s="71"/>
      <c r="L146" s="71"/>
      <c r="M146" s="71"/>
      <c r="N146" s="71"/>
      <c r="O146" s="71"/>
      <c r="P146" s="71"/>
      <c r="Q146" s="54">
        <v>1.175</v>
      </c>
      <c r="R146" s="54">
        <f t="shared" si="59"/>
        <v>1.175</v>
      </c>
      <c r="S146" s="54"/>
      <c r="T146" s="54"/>
      <c r="U146" s="54"/>
      <c r="V146" s="71"/>
      <c r="W146" s="71"/>
      <c r="X146" s="71"/>
      <c r="Y146" s="71"/>
      <c r="Z146" s="71"/>
      <c r="AA146" s="71"/>
      <c r="AB146" s="71"/>
      <c r="AC146" s="68"/>
      <c r="AD146" s="71"/>
      <c r="AE146" s="71"/>
      <c r="AF146" s="71"/>
      <c r="AG146" s="71"/>
      <c r="AH146" s="68"/>
      <c r="AI146" s="125"/>
      <c r="AJ146" s="42"/>
    </row>
    <row r="147" spans="1:167" s="16" customFormat="1" x14ac:dyDescent="0.25">
      <c r="A147" s="83" t="s">
        <v>26</v>
      </c>
      <c r="B147" s="95" t="s">
        <v>27</v>
      </c>
      <c r="C147" s="93"/>
      <c r="D147" s="90"/>
      <c r="E147" s="90"/>
      <c r="F147" s="90"/>
      <c r="G147" s="60"/>
      <c r="H147" s="90"/>
      <c r="I147" s="90"/>
      <c r="J147" s="123"/>
      <c r="K147" s="90"/>
      <c r="L147" s="90"/>
      <c r="M147" s="90"/>
      <c r="N147" s="90"/>
      <c r="O147" s="127"/>
      <c r="P147" s="71"/>
      <c r="Q147" s="41">
        <f>SUM(Q148:Q150)</f>
        <v>12.712</v>
      </c>
      <c r="R147" s="41">
        <f t="shared" ref="R147:U147" si="60">SUM(R148:R150)</f>
        <v>0</v>
      </c>
      <c r="S147" s="41">
        <f t="shared" si="60"/>
        <v>0</v>
      </c>
      <c r="T147" s="41">
        <f t="shared" si="60"/>
        <v>12.712</v>
      </c>
      <c r="U147" s="41">
        <f t="shared" si="60"/>
        <v>0</v>
      </c>
      <c r="V147" s="41">
        <f t="shared" ref="V147:AI147" si="61">SUM(V148:V150)</f>
        <v>0</v>
      </c>
      <c r="W147" s="41">
        <f t="shared" si="61"/>
        <v>0</v>
      </c>
      <c r="X147" s="41">
        <f t="shared" si="61"/>
        <v>0</v>
      </c>
      <c r="Y147" s="41">
        <f t="shared" si="61"/>
        <v>0</v>
      </c>
      <c r="Z147" s="41">
        <f t="shared" si="61"/>
        <v>0</v>
      </c>
      <c r="AA147" s="41">
        <f t="shared" si="61"/>
        <v>0</v>
      </c>
      <c r="AB147" s="41">
        <f t="shared" si="61"/>
        <v>0</v>
      </c>
      <c r="AC147" s="41">
        <f t="shared" si="61"/>
        <v>0</v>
      </c>
      <c r="AD147" s="41">
        <f t="shared" si="61"/>
        <v>0</v>
      </c>
      <c r="AE147" s="41">
        <f t="shared" si="61"/>
        <v>0</v>
      </c>
      <c r="AF147" s="41">
        <f t="shared" si="61"/>
        <v>0</v>
      </c>
      <c r="AG147" s="41">
        <f t="shared" si="61"/>
        <v>0</v>
      </c>
      <c r="AH147" s="41">
        <f t="shared" si="61"/>
        <v>0</v>
      </c>
      <c r="AI147" s="55">
        <f t="shared" si="61"/>
        <v>0</v>
      </c>
      <c r="AJ147" s="42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</row>
    <row r="148" spans="1:167" x14ac:dyDescent="0.25">
      <c r="A148" s="56">
        <v>68</v>
      </c>
      <c r="B148" s="11" t="s">
        <v>77</v>
      </c>
      <c r="C148" s="96"/>
      <c r="D148" s="88"/>
      <c r="E148" s="88"/>
      <c r="F148" s="88"/>
      <c r="G148" s="60"/>
      <c r="H148" s="71"/>
      <c r="I148" s="71"/>
      <c r="J148" s="68"/>
      <c r="K148" s="71"/>
      <c r="L148" s="71"/>
      <c r="M148" s="71"/>
      <c r="N148" s="71"/>
      <c r="O148" s="71"/>
      <c r="P148" s="71"/>
      <c r="Q148" s="54">
        <f t="shared" si="56"/>
        <v>5</v>
      </c>
      <c r="R148" s="54"/>
      <c r="S148" s="54"/>
      <c r="T148" s="54">
        <v>5</v>
      </c>
      <c r="U148" s="54"/>
      <c r="V148" s="71"/>
      <c r="W148" s="71"/>
      <c r="X148" s="71"/>
      <c r="Y148" s="71"/>
      <c r="Z148" s="71"/>
      <c r="AA148" s="71"/>
      <c r="AB148" s="71"/>
      <c r="AC148" s="68"/>
      <c r="AD148" s="71"/>
      <c r="AE148" s="71"/>
      <c r="AF148" s="71"/>
      <c r="AG148" s="71"/>
      <c r="AH148" s="68"/>
      <c r="AI148" s="125"/>
      <c r="AJ148" s="42"/>
    </row>
    <row r="149" spans="1:167" x14ac:dyDescent="0.25">
      <c r="A149" s="56">
        <f>A148+1</f>
        <v>69</v>
      </c>
      <c r="B149" s="11" t="s">
        <v>72</v>
      </c>
      <c r="C149" s="96"/>
      <c r="D149" s="88"/>
      <c r="E149" s="88"/>
      <c r="F149" s="88"/>
      <c r="G149" s="60"/>
      <c r="H149" s="71"/>
      <c r="I149" s="71"/>
      <c r="J149" s="68"/>
      <c r="K149" s="71"/>
      <c r="L149" s="71"/>
      <c r="M149" s="71"/>
      <c r="N149" s="71"/>
      <c r="O149" s="71"/>
      <c r="P149" s="71"/>
      <c r="Q149" s="54">
        <f t="shared" si="56"/>
        <v>5</v>
      </c>
      <c r="R149" s="54"/>
      <c r="S149" s="54"/>
      <c r="T149" s="54">
        <v>5</v>
      </c>
      <c r="U149" s="54"/>
      <c r="V149" s="71"/>
      <c r="W149" s="71"/>
      <c r="X149" s="71"/>
      <c r="Y149" s="71"/>
      <c r="Z149" s="71"/>
      <c r="AA149" s="71"/>
      <c r="AB149" s="71"/>
      <c r="AC149" s="68"/>
      <c r="AD149" s="71"/>
      <c r="AE149" s="71"/>
      <c r="AF149" s="71"/>
      <c r="AG149" s="71"/>
      <c r="AH149" s="68"/>
      <c r="AI149" s="125"/>
      <c r="AJ149" s="42"/>
    </row>
    <row r="150" spans="1:167" ht="16.5" thickBot="1" x14ac:dyDescent="0.3">
      <c r="A150" s="136">
        <f>A149+1</f>
        <v>70</v>
      </c>
      <c r="B150" s="9" t="s">
        <v>192</v>
      </c>
      <c r="C150" s="137"/>
      <c r="D150" s="138"/>
      <c r="E150" s="138"/>
      <c r="F150" s="138"/>
      <c r="G150" s="139"/>
      <c r="H150" s="140"/>
      <c r="I150" s="140"/>
      <c r="J150" s="141"/>
      <c r="K150" s="140"/>
      <c r="L150" s="140"/>
      <c r="M150" s="140"/>
      <c r="N150" s="140"/>
      <c r="O150" s="140"/>
      <c r="P150" s="140"/>
      <c r="Q150" s="149">
        <v>2.7119999999999997</v>
      </c>
      <c r="R150" s="149"/>
      <c r="S150" s="149"/>
      <c r="T150" s="149">
        <f>Q150</f>
        <v>2.7119999999999997</v>
      </c>
      <c r="U150" s="149"/>
      <c r="V150" s="140"/>
      <c r="W150" s="140"/>
      <c r="X150" s="140"/>
      <c r="Y150" s="140"/>
      <c r="Z150" s="140"/>
      <c r="AA150" s="140"/>
      <c r="AB150" s="140"/>
      <c r="AC150" s="141"/>
      <c r="AD150" s="140"/>
      <c r="AE150" s="140"/>
      <c r="AF150" s="140"/>
      <c r="AG150" s="140"/>
      <c r="AH150" s="141"/>
      <c r="AI150" s="142"/>
      <c r="AJ150" s="42"/>
    </row>
    <row r="151" spans="1:167" x14ac:dyDescent="0.25">
      <c r="A151" s="13"/>
      <c r="B151" s="128"/>
      <c r="C151" s="13"/>
      <c r="D151" s="13"/>
      <c r="E151" s="13"/>
      <c r="F151" s="13"/>
      <c r="G151" s="13"/>
      <c r="H151" s="13"/>
      <c r="I151" s="13"/>
      <c r="J151" s="14"/>
      <c r="K151" s="13"/>
      <c r="L151" s="13"/>
      <c r="M151" s="13"/>
      <c r="N151" s="13"/>
      <c r="O151" s="13"/>
      <c r="P151" s="13"/>
      <c r="Q151" s="13">
        <v>0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</row>
    <row r="152" spans="1:167" x14ac:dyDescent="0.25">
      <c r="B152" s="128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</row>
    <row r="153" spans="1:167" x14ac:dyDescent="0.25">
      <c r="B153" s="128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</row>
    <row r="154" spans="1:167" x14ac:dyDescent="0.25">
      <c r="B154" s="128"/>
      <c r="Q154" s="131"/>
      <c r="R154" s="131"/>
      <c r="S154" s="131"/>
      <c r="T154" s="131"/>
      <c r="U154" s="13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</row>
    <row r="155" spans="1:167" x14ac:dyDescent="0.25">
      <c r="Q155" s="131"/>
      <c r="R155" s="131"/>
      <c r="S155" s="131"/>
      <c r="T155" s="131"/>
      <c r="U155" s="131"/>
    </row>
    <row r="156" spans="1:167" x14ac:dyDescent="0.25">
      <c r="I156" s="16"/>
      <c r="J156" s="130"/>
      <c r="K156" s="16"/>
      <c r="L156" s="16"/>
      <c r="M156" s="16"/>
      <c r="N156" s="16"/>
    </row>
    <row r="162" spans="15:167" x14ac:dyDescent="0.25">
      <c r="O162" s="131"/>
      <c r="P162" s="131"/>
      <c r="Q162" s="131"/>
      <c r="R162" s="131"/>
      <c r="S162" s="131"/>
      <c r="T162" s="13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</row>
    <row r="163" spans="15:167" x14ac:dyDescent="0.25">
      <c r="O163" s="131"/>
      <c r="P163" s="131"/>
      <c r="Q163" s="131"/>
      <c r="R163" s="131"/>
      <c r="S163" s="131"/>
      <c r="T163" s="13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</row>
    <row r="164" spans="15:167" x14ac:dyDescent="0.25">
      <c r="O164" s="131"/>
      <c r="P164" s="131"/>
      <c r="Q164" s="131"/>
      <c r="R164" s="131"/>
      <c r="S164" s="131"/>
      <c r="T164" s="13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</row>
    <row r="165" spans="15:167" x14ac:dyDescent="0.25">
      <c r="O165" s="131"/>
      <c r="P165" s="131"/>
      <c r="Q165" s="131"/>
      <c r="R165" s="131"/>
      <c r="S165" s="131"/>
      <c r="T165" s="13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</row>
    <row r="166" spans="15:167" x14ac:dyDescent="0.25">
      <c r="O166" s="131"/>
      <c r="P166" s="131"/>
      <c r="Q166" s="131"/>
      <c r="R166" s="131"/>
      <c r="S166" s="131"/>
      <c r="T166" s="13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</row>
  </sheetData>
  <mergeCells count="16">
    <mergeCell ref="V7:Y7"/>
    <mergeCell ref="Z7:AC7"/>
    <mergeCell ref="AD7:AH7"/>
    <mergeCell ref="AI7:AI8"/>
    <mergeCell ref="A6:A8"/>
    <mergeCell ref="B6:B8"/>
    <mergeCell ref="C6:O6"/>
    <mergeCell ref="Q6:U7"/>
    <mergeCell ref="V6:AI6"/>
    <mergeCell ref="C7:F7"/>
    <mergeCell ref="G7:J7"/>
    <mergeCell ref="K7:O7"/>
    <mergeCell ref="P7:P8"/>
    <mergeCell ref="AH1:AI1"/>
    <mergeCell ref="AH5:AI5"/>
    <mergeCell ref="H4:AP4"/>
  </mergeCells>
  <pageMargins left="0.15748031496062992" right="0.15748031496062992" top="0.15748031496062992" bottom="0.19685039370078741" header="0.15748031496062992" footer="0.15748031496062992"/>
  <pageSetup paperSize="9" scale="2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1.2</vt:lpstr>
      <vt:lpstr>'1.2'!Заголовки_для_печати</vt:lpstr>
      <vt:lpstr>'1.2'!Область_печати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Юлия Владимировна</dc:creator>
  <cp:lastModifiedBy>Усенко</cp:lastModifiedBy>
  <cp:lastPrinted>2014-10-13T05:20:43Z</cp:lastPrinted>
  <dcterms:created xsi:type="dcterms:W3CDTF">2013-12-17T00:49:20Z</dcterms:created>
  <dcterms:modified xsi:type="dcterms:W3CDTF">2015-11-25T06:54:11Z</dcterms:modified>
</cp:coreProperties>
</file>