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ЭтаКнига" defaultThemeVersion="124226"/>
  <mc:AlternateContent xmlns:mc="http://schemas.openxmlformats.org/markup-compatibility/2006">
    <mc:Choice Requires="x15">
      <x15ac:absPath xmlns:x15ac="http://schemas.microsoft.com/office/spreadsheetml/2010/11/ac" url="C:\Users\pischur_vn\Desktop\Текущая работа\2021 год\ГПР-2021 для утверждения\Утвержденные ГПР-2021 для размещения на внешнем сайте\"/>
    </mc:Choice>
  </mc:AlternateContent>
  <bookViews>
    <workbookView xWindow="0" yWindow="0" windowWidth="28800" windowHeight="12300" tabRatio="680"/>
  </bookViews>
  <sheets>
    <sheet name="ГПР - 2020" sheetId="1" r:id="rId1"/>
    <sheet name="ГПР - 2020 (2)" sheetId="2" state="hidden" r:id="rId2"/>
    <sheet name="справочник " sheetId="3" state="hidden" r:id="rId3"/>
    <sheet name="Лист1" sheetId="4" r:id="rId4"/>
  </sheets>
  <definedNames>
    <definedName name="Z_0943F56E_2267_4333_AC70_CA4FAC995AA9_.wvu.Cols" localSheetId="1" hidden="1">'ГПР - 2020 (2)'!$B:$E,'ГПР - 2020 (2)'!$Q:$T,'ГПР - 2020 (2)'!$AA:$AP,'ГПР - 2020 (2)'!$AX:$BY</definedName>
    <definedName name="Z_0943F56E_2267_4333_AC70_CA4FAC995AA9_.wvu.PrintArea" localSheetId="0" hidden="1">'ГПР - 2020'!$A$1:$N$1031</definedName>
    <definedName name="Z_0943F56E_2267_4333_AC70_CA4FAC995AA9_.wvu.PrintArea" localSheetId="1" hidden="1">'ГПР - 2020 (2)'!$A$1:$BZ$591</definedName>
    <definedName name="Z_0943F56E_2267_4333_AC70_CA4FAC995AA9_.wvu.Rows" localSheetId="0" hidden="1">'ГПР - 2020'!#REF!</definedName>
    <definedName name="Z_0943F56E_2267_4333_AC70_CA4FAC995AA9_.wvu.Rows" localSheetId="1" hidden="1">'ГПР - 2020 (2)'!$1:$11,'ГПР - 2020 (2)'!$17:$33,'ГПР - 2020 (2)'!$37:$45,'ГПР - 2020 (2)'!$47:$55,'ГПР - 2020 (2)'!$57:$65,'ГПР - 2020 (2)'!$67:$75,'ГПР - 2020 (2)'!$77:$85,'ГПР - 2020 (2)'!$87:$95,'ГПР - 2020 (2)'!$97:$105,'ГПР - 2020 (2)'!$108:$157,'ГПР - 2020 (2)'!$160:$199,'ГПР - 2020 (2)'!$202:$261,'ГПР - 2020 (2)'!$264:$323,'ГПР - 2020 (2)'!$326:$385,'ГПР - 2020 (2)'!$388:$427,'ГПР - 2020 (2)'!$430:$449,'ГПР - 2020 (2)'!$451:$465,'ГПР - 2020 (2)'!$467:$471,'ГПР - 2020 (2)'!$474:$491,'ГПР - 2020 (2)'!$494:$514,'ГПР - 2020 (2)'!$517:$565</definedName>
    <definedName name="Z_A6591927_B6A0_4F29_ACFB_86D4B856E06A_.wvu.Cols" localSheetId="0" hidden="1">'ГПР - 2020'!#REF!</definedName>
    <definedName name="Z_A6591927_B6A0_4F29_ACFB_86D4B856E06A_.wvu.Cols" localSheetId="1" hidden="1">'ГПР - 2020 (2)'!$B:$E,'ГПР - 2020 (2)'!$Q:$T,'ГПР - 2020 (2)'!$AA:$AP,'ГПР - 2020 (2)'!$AX:$BY</definedName>
    <definedName name="Z_A6591927_B6A0_4F29_ACFB_86D4B856E06A_.wvu.PrintArea" localSheetId="0" hidden="1">'ГПР - 2020'!$A$1:$N$1031</definedName>
    <definedName name="Z_A6591927_B6A0_4F29_ACFB_86D4B856E06A_.wvu.PrintArea" localSheetId="1" hidden="1">'ГПР - 2020 (2)'!$A$1:$BZ$591</definedName>
    <definedName name="Z_A6591927_B6A0_4F29_ACFB_86D4B856E06A_.wvu.Rows" localSheetId="0" hidden="1">'ГПР - 2020'!$8:$9,'ГПР - 2020'!$12:$164,'ГПР - 2020'!$167:$317,'ГПР - 2020'!$320:$437,'ГПР - 2020'!$440:$530,'ГПР - 2020'!$533:$704,'ГПР - 2020'!$707:$817,'ГПР - 2020'!$820:$878,'ГПР - 2020'!$881:$941,'ГПР - 2020'!$944:$973,'ГПР - 2020'!$976:$1031,'ГПР - 2020'!#REF!</definedName>
    <definedName name="Z_A6591927_B6A0_4F29_ACFB_86D4B856E06A_.wvu.Rows" localSheetId="1" hidden="1">'ГПР - 2020 (2)'!$1:$11,'ГПР - 2020 (2)'!$17:$33,'ГПР - 2020 (2)'!$37:$45,'ГПР - 2020 (2)'!$47:$55,'ГПР - 2020 (2)'!$57:$65,'ГПР - 2020 (2)'!$67:$75,'ГПР - 2020 (2)'!$77:$85,'ГПР - 2020 (2)'!$87:$95,'ГПР - 2020 (2)'!$97:$105,'ГПР - 2020 (2)'!$108:$157,'ГПР - 2020 (2)'!$160:$199,'ГПР - 2020 (2)'!$202:$261,'ГПР - 2020 (2)'!$264:$323,'ГПР - 2020 (2)'!$326:$385,'ГПР - 2020 (2)'!$388:$427,'ГПР - 2020 (2)'!$430:$449,'ГПР - 2020 (2)'!$451:$465,'ГПР - 2020 (2)'!$467:$471,'ГПР - 2020 (2)'!$474:$491,'ГПР - 2020 (2)'!$494:$514,'ГПР - 2020 (2)'!$517:$565</definedName>
    <definedName name="Z_CB05DF4C_FEDB_43E3_82AB_A00D464DEBAB_.wvu.Cols" localSheetId="1" hidden="1">'ГПР - 2020 (2)'!$B:$E,'ГПР - 2020 (2)'!$Q:$T,'ГПР - 2020 (2)'!$AA:$AP,'ГПР - 2020 (2)'!$AX:$BY</definedName>
    <definedName name="Z_CB05DF4C_FEDB_43E3_82AB_A00D464DEBAB_.wvu.PrintArea" localSheetId="0" hidden="1">'ГПР - 2020'!$A$1:$N$1031</definedName>
    <definedName name="Z_CB05DF4C_FEDB_43E3_82AB_A00D464DEBAB_.wvu.PrintArea" localSheetId="1" hidden="1">'ГПР - 2020 (2)'!$A$1:$BZ$591</definedName>
    <definedName name="Z_CB05DF4C_FEDB_43E3_82AB_A00D464DEBAB_.wvu.Rows" localSheetId="1" hidden="1">'ГПР - 2020 (2)'!$1:$11,'ГПР - 2020 (2)'!$17:$33,'ГПР - 2020 (2)'!$37:$45,'ГПР - 2020 (2)'!$47:$55,'ГПР - 2020 (2)'!$57:$65,'ГПР - 2020 (2)'!$67:$75,'ГПР - 2020 (2)'!$77:$85,'ГПР - 2020 (2)'!$87:$95,'ГПР - 2020 (2)'!$97:$105,'ГПР - 2020 (2)'!$108:$157,'ГПР - 2020 (2)'!$160:$199,'ГПР - 2020 (2)'!$202:$261,'ГПР - 2020 (2)'!$264:$323,'ГПР - 2020 (2)'!$326:$385,'ГПР - 2020 (2)'!$388:$427,'ГПР - 2020 (2)'!$430:$449,'ГПР - 2020 (2)'!$451:$465,'ГПР - 2020 (2)'!$467:$471,'ГПР - 2020 (2)'!$474:$491,'ГПР - 2020 (2)'!$494:$514,'ГПР - 2020 (2)'!$517:$565</definedName>
    <definedName name="Z_D529A7A1_1933_4765_AA36_44D0FD87D7B1_.wvu.PrintArea" localSheetId="0" hidden="1">'ГПР - 2020'!$A$1:$N$1031</definedName>
    <definedName name="Z_D529A7A1_1933_4765_AA36_44D0FD87D7B1_.wvu.PrintArea" localSheetId="1" hidden="1">'ГПР - 2020 (2)'!$A$2:$AW$576</definedName>
    <definedName name="Z_D529A7A1_1933_4765_AA36_44D0FD87D7B1_.wvu.Rows" localSheetId="0" hidden="1">'ГПР - 2020'!#REF!,'ГПР - 2020'!#REF!,'ГПР - 2020'!#REF!,'ГПР - 2020'!#REF!,'ГПР - 2020'!#REF!,'ГПР - 2020'!#REF!,'ГПР - 2020'!#REF!,'ГПР - 2020'!#REF!,'ГПР - 2020'!#REF!,'ГПР - 2020'!#REF!,'ГПР - 2020'!#REF!,'ГПР - 2020'!#REF!,'ГПР - 2020'!#REF!,'ГПР - 2020'!#REF!,'ГПР - 2020'!#REF!,'ГПР - 2020'!#REF!,'ГПР - 2020'!#REF!,'ГПР - 2020'!#REF!,'ГПР - 2020'!#REF!,'ГПР - 2020'!#REF!,'ГПР - 2020'!#REF!,'ГПР - 2020'!#REF!,'ГПР - 2020'!#REF!,'ГПР - 2020'!#REF!,'ГПР - 2020'!#REF!,'ГПР - 2020'!#REF!,'ГПР - 2020'!#REF!,'ГПР - 2020'!#REF!,'ГПР - 2020'!#REF!,'ГПР - 2020'!#REF!,'ГПР - 2020'!#REF!,'ГПР - 2020'!#REF!,'ГПР - 2020'!#REF!,'ГПР - 2020'!#REF!,'ГПР - 2020'!#REF!,'ГПР - 2020'!#REF!,'ГПР - 2020'!#REF!,'ГПР - 2020'!#REF!,'ГПР - 2020'!#REF!,'ГПР - 2020'!#REF!,'ГПР - 2020'!#REF!,'ГПР - 2020'!#REF!,'ГПР - 2020'!#REF!,'ГПР - 2020'!#REF!,'ГПР - 2020'!#REF!,'ГПР - 2020'!#REF!,'ГПР - 2020'!#REF!,'ГПР - 2020'!#REF!,'ГПР - 2020'!#REF!,'ГПР - 2020'!#REF!,'ГПР - 2020'!#REF!,'ГПР - 2020'!#REF!,'ГПР - 2020'!#REF!,'ГПР - 2020'!#REF!,'ГПР - 2020'!#REF!,'ГПР - 2020'!#REF!,'ГПР - 2020'!#REF!,'ГПР - 2020'!#REF!,'ГПР - 2020'!#REF!,'ГПР - 2020'!#REF!,'ГПР - 2020'!#REF!,'ГПР - 2020'!#REF!,'ГПР - 2020'!#REF!,'ГПР - 2020'!#REF!,'ГПР - 2020'!#REF!,'ГПР - 2020'!#REF!,'ГПР - 2020'!#REF!,'ГПР - 2020'!#REF!,'ГПР - 2020'!#REF!,'ГПР - 2020'!#REF!,'ГПР - 2020'!#REF!,'ГПР - 2020'!#REF!,'ГПР - 2020'!#REF!,'ГПР - 2020'!#REF!,'ГПР - 2020'!#REF!,'ГПР - 2020'!#REF!,'ГПР - 2020'!#REF!,'ГПР - 2020'!#REF!,'ГПР - 2020'!#REF!,'ГПР - 2020'!#REF!,'ГПР - 2020'!#REF!,'ГПР - 2020'!#REF!,'ГПР - 2020'!#REF!,'ГПР - 2020'!#REF!,'ГПР - 2020'!#REF!,'ГПР - 2020'!#REF!,'ГПР - 2020'!#REF!,'ГПР - 2020'!#REF!,'ГПР - 2020'!#REF!,'ГПР - 2020'!#REF!,'ГПР - 2020'!#REF!,'ГПР - 2020'!#REF!,'ГПР - 2020'!#REF!,'ГПР - 2020'!#REF!,'ГПР - 2020'!#REF!,'ГПР - 2020'!#REF!,'ГПР - 2020'!#REF!,'ГПР - 2020'!#REF!,'ГПР - 2020'!#REF!,'ГПР - 2020'!#REF!,'ГПР - 2020'!#REF!,'ГПР - 2020'!#REF!,'ГПР - 2020'!#REF!,'ГПР - 2020'!#REF!,'ГПР - 2020'!#REF!,'ГПР - 2020'!#REF!,'ГПР - 2020'!#REF!,'ГПР - 2020'!$879:$879,'ГПР - 2020'!#REF!,'ГПР - 2020'!#REF!,'ГПР - 2020'!#REF!,'ГПР - 2020'!#REF!,'ГПР - 2020'!$913:$913,'ГПР - 2020'!#REF!,'ГПР - 2020'!$927:$934,'ГПР - 2020'!#REF!,'ГПР - 2020'!$936:$936</definedName>
    <definedName name="Z_D529A7A1_1933_4765_AA36_44D0FD87D7B1_.wvu.Rows" localSheetId="1" hidden="1">'ГПР - 2020 (2)'!#REF!,'ГПР - 2020 (2)'!#REF!,'ГПР - 2020 (2)'!#REF!,'ГПР - 2020 (2)'!#REF!,'ГПР - 2020 (2)'!#REF!,'ГПР - 2020 (2)'!#REF!,'ГПР - 2020 (2)'!#REF!,'ГПР - 2020 (2)'!#REF!,'ГПР - 2020 (2)'!#REF!,'ГПР - 2020 (2)'!#REF!,'ГПР - 2020 (2)'!#REF!,'ГПР - 2020 (2)'!#REF!,'ГПР - 2020 (2)'!#REF!,'ГПР - 2020 (2)'!#REF!,'ГПР - 2020 (2)'!#REF!,'ГПР - 2020 (2)'!#REF!,'ГПР - 2020 (2)'!#REF!,'ГПР - 2020 (2)'!#REF!,'ГПР - 2020 (2)'!#REF!,'ГПР - 2020 (2)'!#REF!,'ГПР - 2020 (2)'!#REF!,'ГПР - 2020 (2)'!$37:$45,'ГПР - 2020 (2)'!#REF!,'ГПР - 2020 (2)'!#REF!,'ГПР - 2020 (2)'!#REF!,'ГПР - 2020 (2)'!#REF!,'ГПР - 2020 (2)'!#REF!,'ГПР - 2020 (2)'!#REF!,'ГПР - 2020 (2)'!#REF!,'ГПР - 2020 (2)'!#REF!,'ГПР - 2020 (2)'!#REF!,'ГПР - 2020 (2)'!#REF!,'ГПР - 2020 (2)'!#REF!,'ГПР - 2020 (2)'!#REF!,'ГПР - 2020 (2)'!#REF!,'ГПР - 2020 (2)'!#REF!,'ГПР - 2020 (2)'!#REF!,'ГПР - 2020 (2)'!#REF!,'ГПР - 2020 (2)'!#REF!,'ГПР - 2020 (2)'!#REF!,'ГПР - 2020 (2)'!#REF!,'ГПР - 2020 (2)'!#REF!,'ГПР - 2020 (2)'!#REF!,'ГПР - 2020 (2)'!#REF!,'ГПР - 2020 (2)'!#REF!,'ГПР - 2020 (2)'!#REF!,'ГПР - 2020 (2)'!#REF!,'ГПР - 2020 (2)'!#REF!,'ГПР - 2020 (2)'!#REF!,'ГПР - 2020 (2)'!#REF!,'ГПР - 2020 (2)'!#REF!,'ГПР - 2020 (2)'!#REF!,'ГПР - 2020 (2)'!#REF!,'ГПР - 2020 (2)'!#REF!,'ГПР - 2020 (2)'!#REF!,'ГПР - 2020 (2)'!#REF!,'ГПР - 2020 (2)'!#REF!,'ГПР - 2020 (2)'!#REF!,'ГПР - 2020 (2)'!#REF!,'ГПР - 2020 (2)'!#REF!,'ГПР - 2020 (2)'!#REF!,'ГПР - 2020 (2)'!#REF!,'ГПР - 2020 (2)'!#REF!,'ГПР - 2020 (2)'!#REF!,'ГПР - 2020 (2)'!#REF!,'ГПР - 2020 (2)'!#REF!,'ГПР - 2020 (2)'!#REF!,'ГПР - 2020 (2)'!#REF!,'ГПР - 2020 (2)'!#REF!,'ГПР - 2020 (2)'!#REF!,'ГПР - 2020 (2)'!#REF!,'ГПР - 2020 (2)'!#REF!,'ГПР - 2020 (2)'!#REF!,'ГПР - 2020 (2)'!#REF!,'ГПР - 2020 (2)'!#REF!,'ГПР - 2020 (2)'!#REF!,'ГПР - 2020 (2)'!#REF!,'ГПР - 2020 (2)'!#REF!,'ГПР - 2020 (2)'!#REF!,'ГПР - 2020 (2)'!#REF!,'ГПР - 2020 (2)'!#REF!,'ГПР - 2020 (2)'!#REF!,'ГПР - 2020 (2)'!#REF!,'ГПР - 2020 (2)'!#REF!,'ГПР - 2020 (2)'!#REF!,'ГПР - 2020 (2)'!#REF!,'ГПР - 2020 (2)'!#REF!,'ГПР - 2020 (2)'!#REF!,'ГПР - 2020 (2)'!#REF!,'ГПР - 2020 (2)'!#REF!,'ГПР - 2020 (2)'!#REF!,'ГПР - 2020 (2)'!#REF!,'ГПР - 2020 (2)'!#REF!,'ГПР - 2020 (2)'!#REF!,'ГПР - 2020 (2)'!#REF!,'ГПР - 2020 (2)'!#REF!,'ГПР - 2020 (2)'!#REF!,'ГПР - 2020 (2)'!#REF!,'ГПР - 2020 (2)'!#REF!,'ГПР - 2020 (2)'!#REF!,'ГПР - 2020 (2)'!#REF!,'ГПР - 2020 (2)'!#REF!,'ГПР - 2020 (2)'!#REF!,'ГПР - 2020 (2)'!#REF!,'ГПР - 2020 (2)'!#REF!,'ГПР - 2020 (2)'!#REF!,'ГПР - 2020 (2)'!#REF!,'ГПР - 2020 (2)'!$428:$428,'ГПР - 2020 (2)'!#REF!,'ГПР - 2020 (2)'!#REF!,'ГПР - 2020 (2)'!#REF!,'ГПР - 2020 (2)'!#REF!,'ГПР - 2020 (2)'!$450:$450,'ГПР - 2020 (2)'!#REF!,'ГПР - 2020 (2)'!$456:$466,'ГПР - 2020 (2)'!#REF!,'ГПР - 2020 (2)'!$468:$471</definedName>
    <definedName name="Z_D9E74CF5_B41B_4B47_9E59_F86450B63E7A_.wvu.Cols" localSheetId="0" hidden="1">'ГПР - 2020'!#REF!,'ГПР - 2020'!#REF!</definedName>
    <definedName name="Z_D9E74CF5_B41B_4B47_9E59_F86450B63E7A_.wvu.Cols" localSheetId="1" hidden="1">'ГПР - 2020 (2)'!$B:$E,'ГПР - 2020 (2)'!$Q:$T,'ГПР - 2020 (2)'!$AA:$AP,'ГПР - 2020 (2)'!$AX:$BY</definedName>
    <definedName name="Z_D9E74CF5_B41B_4B47_9E59_F86450B63E7A_.wvu.PrintArea" localSheetId="0" hidden="1">'ГПР - 2020'!$A$1:$N$1031</definedName>
    <definedName name="Z_D9E74CF5_B41B_4B47_9E59_F86450B63E7A_.wvu.PrintArea" localSheetId="1" hidden="1">'ГПР - 2020 (2)'!$A$1:$BZ$591</definedName>
    <definedName name="Z_D9E74CF5_B41B_4B47_9E59_F86450B63E7A_.wvu.Rows" localSheetId="0" hidden="1">'ГПР - 2020'!$8:$9,'ГПР - 2020'!$12:$164,'ГПР - 2020'!$167:$317,'ГПР - 2020'!$320:$437,'ГПР - 2020'!$440:$530,'ГПР - 2020'!$533:$704,'ГПР - 2020'!$707:$817,'ГПР - 2020'!$820:$878,'ГПР - 2020'!$882:$912,'ГПР - 2020'!$915:$933,'ГПР - 2020'!$944:$973,'ГПР - 2020'!$977:$980,'ГПР - 2020'!$982:$985,'ГПР - 2020'!$987:$990,'ГПР - 2020'!$992:$995,'ГПР - 2020'!$997:$1000,'ГПР - 2020'!$1002:$1005,'ГПР - 2020'!$1007:$1010,'ГПР - 2020'!$1012:$1015,'ГПР - 2020'!$1017:$1022,'ГПР - 2020'!$1024:$1028,'ГПР - 2020'!#REF!</definedName>
    <definedName name="Z_D9E74CF5_B41B_4B47_9E59_F86450B63E7A_.wvu.Rows" localSheetId="1" hidden="1">'ГПР - 2020 (2)'!$1:$11,'ГПР - 2020 (2)'!$17:$33,'ГПР - 2020 (2)'!$37:$45,'ГПР - 2020 (2)'!$47:$55,'ГПР - 2020 (2)'!$57:$65,'ГПР - 2020 (2)'!$67:$75,'ГПР - 2020 (2)'!$77:$85,'ГПР - 2020 (2)'!$87:$95,'ГПР - 2020 (2)'!$97:$105,'ГПР - 2020 (2)'!$108:$157,'ГПР - 2020 (2)'!$160:$199,'ГПР - 2020 (2)'!$202:$261,'ГПР - 2020 (2)'!$264:$323,'ГПР - 2020 (2)'!$326:$385,'ГПР - 2020 (2)'!$388:$427,'ГПР - 2020 (2)'!$430:$449,'ГПР - 2020 (2)'!$451:$465,'ГПР - 2020 (2)'!$467:$471,'ГПР - 2020 (2)'!$474:$491,'ГПР - 2020 (2)'!$494:$514,'ГПР - 2020 (2)'!$517:$565</definedName>
    <definedName name="Z_F387C196_EB8F_4F17_8A3D_CFA67F3B2FD1_.wvu.Cols" localSheetId="1" hidden="1">'ГПР - 2020 (2)'!$B:$E,'ГПР - 2020 (2)'!$Q:$T,'ГПР - 2020 (2)'!$AA:$AP,'ГПР - 2020 (2)'!$AX:$BY</definedName>
    <definedName name="Z_F387C196_EB8F_4F17_8A3D_CFA67F3B2FD1_.wvu.PrintArea" localSheetId="0" hidden="1">'ГПР - 2020'!$A$1:$N$1031</definedName>
    <definedName name="Z_F387C196_EB8F_4F17_8A3D_CFA67F3B2FD1_.wvu.PrintArea" localSheetId="1" hidden="1">'ГПР - 2020 (2)'!$A$1:$BZ$591</definedName>
    <definedName name="Z_F387C196_EB8F_4F17_8A3D_CFA67F3B2FD1_.wvu.Rows" localSheetId="0" hidden="1">'ГПР - 2020'!$8:$9,'ГПР - 2020'!$156:$164,'ГПР - 2020'!$533:$704,'ГПР - 2020'!$707:$817,'ГПР - 2020'!$881:$941,'ГПР - 2020'!$944:$973,'ГПР - 2020'!$976:$1028,'ГПР - 2020'!#REF!</definedName>
    <definedName name="Z_F387C196_EB8F_4F17_8A3D_CFA67F3B2FD1_.wvu.Rows" localSheetId="1" hidden="1">'ГПР - 2020 (2)'!$1:$11,'ГПР - 2020 (2)'!$17:$33,'ГПР - 2020 (2)'!$37:$45,'ГПР - 2020 (2)'!$47:$55,'ГПР - 2020 (2)'!$57:$65,'ГПР - 2020 (2)'!$67:$75,'ГПР - 2020 (2)'!$77:$85,'ГПР - 2020 (2)'!$87:$95,'ГПР - 2020 (2)'!$97:$105,'ГПР - 2020 (2)'!$108:$157,'ГПР - 2020 (2)'!$160:$199,'ГПР - 2020 (2)'!$202:$261,'ГПР - 2020 (2)'!$264:$323,'ГПР - 2020 (2)'!$326:$385,'ГПР - 2020 (2)'!$388:$427,'ГПР - 2020 (2)'!$430:$449,'ГПР - 2020 (2)'!$451:$465,'ГПР - 2020 (2)'!$467:$471,'ГПР - 2020 (2)'!$474:$491,'ГПР - 2020 (2)'!$494:$514,'ГПР - 2020 (2)'!$517:$565</definedName>
    <definedName name="ВЛ_110_35_кВ.">'справочник '!$B$4:$B$21</definedName>
    <definedName name="ВЛ_6_10_кВ" localSheetId="1">#REF!</definedName>
    <definedName name="ВЛ_6_10_кВ." localSheetId="1">'справочник '!$F$4:$F$19</definedName>
    <definedName name="ВЛ_6_10_кВ.">'справочник '!$F$4:$F$19</definedName>
    <definedName name="_xlnm.Print_Titles" localSheetId="0">'ГПР - 2020'!$4:$6</definedName>
    <definedName name="_xlnm.Print_Area" localSheetId="0">'ГПР - 2020'!$A$1:$N$1031</definedName>
    <definedName name="_xlnm.Print_Area" localSheetId="1">'ГПР - 2020 (2)'!$A$1:$BZ$591</definedName>
    <definedName name="ПС" localSheetId="1">'справочник '!$D$4:$D$49</definedName>
    <definedName name="ПС">'справочник '!$D$4:$D$51</definedName>
    <definedName name="ТП" localSheetId="1">'справочник '!$H$4:$H$15</definedName>
    <definedName name="ТП">'справочник '!$H$4:$H$15</definedName>
  </definedNames>
  <calcPr calcId="162913"/>
  <customWorkbookViews>
    <customWorkbookView name="Дидык Илья Сергеевич - Личное представление" guid="{A6591927-B6A0-4F29-ACFB-86D4B856E06A}" mergeInterval="0" personalView="1" maximized="1" xWindow="-8" yWindow="-8" windowWidth="1936" windowHeight="1056" tabRatio="680" activeSheetId="1"/>
    <customWorkbookView name="Кузнецова Юлия Викторовна - Личное представление" guid="{0943F56E-2267-4333-AC70-CA4FAC995AA9}" mergeInterval="0" personalView="1" maximized="1" xWindow="-9" yWindow="-9" windowWidth="1938" windowHeight="1048" activeSheetId="1" showComments="commIndAndComment"/>
    <customWorkbookView name="Аушев Игорь Юрьевич - Личное представление" guid="{D9E74CF5-B41B-4B47-9E59-F86450B63E7A}" mergeInterval="0" personalView="1" maximized="1" windowWidth="1916" windowHeight="915" activeSheetId="1" showComments="commIndAndComment"/>
    <customWorkbookView name="Михайлова Анна Александровна - Личное представление" guid="{CB05DF4C-FEDB-43E3-82AB-A00D464DEBAB}" mergeInterval="0" personalView="1" maximized="1" xWindow="-8" yWindow="-8" windowWidth="1552" windowHeight="840" activeSheetId="1"/>
    <customWorkbookView name="Кашкарова Валентина Николаевна - Личное представление" guid="{D529A7A1-1933-4765-AA36-44D0FD87D7B1}" mergeInterval="0" personalView="1" maximized="1" windowWidth="1916" windowHeight="807" activeSheetId="1"/>
    <customWorkbookView name="Гриневич Мария Евгеньевна - Личное представление" guid="{F387C196-EB8F-4F17-8A3D-CFA67F3B2FD1}" mergeInterval="0" personalView="1" maximized="1" windowWidth="1916" windowHeight="854" activeSheetId="1"/>
  </customWorkbookViews>
</workbook>
</file>

<file path=xl/calcChain.xml><?xml version="1.0" encoding="utf-8"?>
<calcChain xmlns="http://schemas.openxmlformats.org/spreadsheetml/2006/main">
  <c r="I1029" i="1" l="1"/>
  <c r="I986" i="1" l="1"/>
  <c r="I981" i="1"/>
  <c r="I976" i="1"/>
  <c r="I845" i="1"/>
  <c r="I850" i="1"/>
  <c r="L1029" i="1"/>
  <c r="K1029" i="1"/>
  <c r="I964" i="1"/>
  <c r="I960" i="1"/>
  <c r="I956" i="1"/>
  <c r="I952" i="1"/>
  <c r="I948" i="1"/>
  <c r="I944" i="1"/>
  <c r="I915" i="1"/>
  <c r="I864" i="1"/>
  <c r="I859" i="1"/>
  <c r="I855" i="1"/>
  <c r="I840" i="1"/>
  <c r="I835" i="1"/>
  <c r="I830" i="1"/>
  <c r="I825" i="1"/>
  <c r="I820" i="1"/>
  <c r="I787" i="1"/>
  <c r="I801" i="1"/>
  <c r="I795" i="1"/>
  <c r="I781" i="1"/>
  <c r="I772" i="1"/>
  <c r="I760" i="1"/>
  <c r="I745" i="1"/>
  <c r="L734" i="1"/>
  <c r="I734" i="1"/>
  <c r="I728" i="1"/>
  <c r="I714" i="1"/>
  <c r="L707" i="1"/>
  <c r="I707" i="1"/>
  <c r="L671" i="1"/>
  <c r="I661" i="1"/>
  <c r="I644" i="1"/>
  <c r="I636" i="1"/>
  <c r="I689" i="1"/>
  <c r="K689" i="1"/>
  <c r="I683" i="1"/>
  <c r="I671" i="1"/>
  <c r="K661" i="1"/>
  <c r="K636" i="1"/>
  <c r="I618" i="1"/>
  <c r="I597" i="1"/>
  <c r="I592" i="1"/>
  <c r="I584" i="1"/>
  <c r="I567" i="1"/>
  <c r="I575" i="1"/>
  <c r="L560" i="1"/>
  <c r="I496" i="1"/>
  <c r="I486" i="1"/>
  <c r="I440" i="1"/>
  <c r="K510" i="1"/>
  <c r="I510" i="1"/>
  <c r="I515" i="1"/>
  <c r="K496" i="1"/>
  <c r="L486" i="1"/>
  <c r="K486" i="1"/>
  <c r="I475" i="1"/>
  <c r="I469" i="1"/>
  <c r="K440" i="1"/>
  <c r="I403" i="1"/>
  <c r="I397" i="1"/>
  <c r="I392" i="1"/>
  <c r="I388" i="1"/>
  <c r="I384" i="1"/>
  <c r="I380" i="1"/>
  <c r="I360" i="1"/>
  <c r="I348" i="1"/>
  <c r="I344" i="1"/>
  <c r="L417" i="1"/>
  <c r="I417" i="1"/>
  <c r="I375" i="1"/>
  <c r="I367" i="1"/>
  <c r="L360" i="1"/>
  <c r="I320" i="1"/>
  <c r="L300" i="1"/>
  <c r="K300" i="1"/>
  <c r="I282" i="1"/>
  <c r="I291" i="1"/>
  <c r="L282" i="1"/>
  <c r="L274" i="1"/>
  <c r="K274" i="1"/>
  <c r="L264" i="1"/>
  <c r="K264" i="1"/>
  <c r="L255" i="1"/>
  <c r="K255" i="1"/>
  <c r="I255" i="1"/>
  <c r="K246" i="1"/>
  <c r="K232" i="1"/>
  <c r="I232" i="1"/>
  <c r="I241" i="1"/>
  <c r="L246" i="1"/>
  <c r="I246" i="1"/>
  <c r="K202" i="1"/>
  <c r="K210" i="1"/>
  <c r="I210" i="1"/>
  <c r="K193" i="1"/>
  <c r="L193" i="1"/>
  <c r="I193" i="1"/>
  <c r="K188" i="1"/>
  <c r="I188" i="1"/>
  <c r="I184" i="1"/>
  <c r="L173" i="1"/>
  <c r="K173" i="1"/>
  <c r="K179" i="1"/>
  <c r="I179" i="1"/>
  <c r="L167" i="1"/>
  <c r="K167" i="1"/>
  <c r="L145" i="1" l="1"/>
  <c r="K145" i="1"/>
  <c r="I145" i="1"/>
  <c r="K135" i="1"/>
  <c r="L135" i="1"/>
  <c r="I125" i="1"/>
  <c r="K125" i="1"/>
  <c r="I115" i="1"/>
  <c r="L115" i="1"/>
  <c r="K115" i="1"/>
  <c r="K104" i="1"/>
  <c r="K99" i="1"/>
  <c r="L94" i="1"/>
  <c r="I99" i="1"/>
  <c r="I79" i="1"/>
  <c r="I71" i="1"/>
  <c r="I89" i="1"/>
  <c r="I63" i="1"/>
  <c r="K63" i="1"/>
  <c r="L53" i="1"/>
  <c r="K53" i="1"/>
  <c r="I53" i="1"/>
  <c r="I48" i="1"/>
  <c r="L38" i="1"/>
  <c r="K38" i="1"/>
  <c r="L24" i="1"/>
  <c r="K24" i="1"/>
  <c r="L12" i="1"/>
  <c r="K12" i="1"/>
  <c r="N13" i="1" l="1"/>
  <c r="N95" i="1" l="1"/>
  <c r="I94" i="1" s="1"/>
  <c r="L864" i="1" l="1"/>
  <c r="K864" i="1"/>
  <c r="L964" i="1"/>
  <c r="K964" i="1"/>
  <c r="L859" i="1"/>
  <c r="K859" i="1"/>
  <c r="L960" i="1"/>
  <c r="K960" i="1"/>
  <c r="L855" i="1"/>
  <c r="K855" i="1"/>
  <c r="K417" i="1" l="1"/>
  <c r="N26" i="1" l="1"/>
  <c r="N112" i="1"/>
  <c r="I104" i="1" s="1"/>
  <c r="L188" i="1" l="1"/>
  <c r="L976" i="1"/>
  <c r="K976" i="1"/>
  <c r="L981" i="1"/>
  <c r="K981" i="1"/>
  <c r="L986" i="1"/>
  <c r="K986" i="1"/>
  <c r="N174" i="1" l="1"/>
  <c r="I173" i="1" s="1"/>
  <c r="N168" i="1"/>
  <c r="I167" i="1" s="1"/>
  <c r="I300" i="1" l="1"/>
  <c r="I219" i="1"/>
  <c r="N142" i="1" l="1"/>
  <c r="I135" i="1" s="1"/>
  <c r="N279" i="1" l="1"/>
  <c r="N280" i="1"/>
  <c r="N278" i="1"/>
  <c r="I274" i="1" l="1"/>
  <c r="I612" i="1"/>
  <c r="L956" i="1" l="1"/>
  <c r="K956" i="1"/>
  <c r="K952" i="1"/>
  <c r="L952" i="1"/>
  <c r="L948" i="1"/>
  <c r="K948" i="1"/>
  <c r="L944" i="1"/>
  <c r="K944" i="1"/>
  <c r="I1006" i="1" l="1"/>
  <c r="L1006" i="1"/>
  <c r="L921" i="1"/>
  <c r="I921" i="1"/>
  <c r="K921" i="1"/>
  <c r="K915" i="1"/>
  <c r="L915" i="1"/>
  <c r="L1023" i="1"/>
  <c r="K1023" i="1"/>
  <c r="K1016" i="1"/>
  <c r="L1016" i="1"/>
  <c r="I1011" i="1"/>
  <c r="L1011" i="1"/>
  <c r="K1011" i="1"/>
  <c r="K1006" i="1"/>
  <c r="I1001" i="1"/>
  <c r="L1001" i="1"/>
  <c r="K1001" i="1"/>
  <c r="I996" i="1"/>
  <c r="L996" i="1"/>
  <c r="K996" i="1"/>
  <c r="I991" i="1"/>
  <c r="K991" i="1"/>
  <c r="L991" i="1"/>
  <c r="L881" i="1"/>
  <c r="K881" i="1"/>
  <c r="K850" i="1"/>
  <c r="L850" i="1"/>
  <c r="L845" i="1"/>
  <c r="K845" i="1"/>
  <c r="L840" i="1"/>
  <c r="K840" i="1"/>
  <c r="K835" i="1"/>
  <c r="L835" i="1"/>
  <c r="L830" i="1" l="1"/>
  <c r="K830" i="1"/>
  <c r="L825" i="1"/>
  <c r="K825" i="1"/>
  <c r="L820" i="1"/>
  <c r="K820" i="1"/>
  <c r="K801" i="1" l="1"/>
  <c r="L801" i="1"/>
  <c r="L795" i="1"/>
  <c r="K795" i="1"/>
  <c r="L787" i="1"/>
  <c r="K787" i="1"/>
  <c r="K781" i="1"/>
  <c r="L781" i="1"/>
  <c r="L772" i="1"/>
  <c r="K772" i="1"/>
  <c r="L767" i="1"/>
  <c r="K767" i="1"/>
  <c r="K760" i="1"/>
  <c r="L760" i="1"/>
  <c r="L745" i="1"/>
  <c r="K745" i="1"/>
  <c r="K734" i="1"/>
  <c r="K728" i="1"/>
  <c r="L728" i="1"/>
  <c r="L721" i="1"/>
  <c r="K721" i="1"/>
  <c r="L714" i="1"/>
  <c r="K714" i="1"/>
  <c r="K707" i="1"/>
  <c r="L689" i="1" l="1"/>
  <c r="L683" i="1"/>
  <c r="K683" i="1"/>
  <c r="K671" i="1"/>
  <c r="L661" i="1"/>
  <c r="L644" i="1"/>
  <c r="K644" i="1"/>
  <c r="L636" i="1"/>
  <c r="L618" i="1"/>
  <c r="L612" i="1"/>
  <c r="K618" i="1"/>
  <c r="K612" i="1"/>
  <c r="K607" i="1"/>
  <c r="L607" i="1"/>
  <c r="L597" i="1"/>
  <c r="K597" i="1"/>
  <c r="K592" i="1"/>
  <c r="L592" i="1"/>
  <c r="L584" i="1"/>
  <c r="K584" i="1"/>
  <c r="L575" i="1"/>
  <c r="K575" i="1"/>
  <c r="L567" i="1"/>
  <c r="K567" i="1"/>
  <c r="K560" i="1"/>
  <c r="I539" i="1"/>
  <c r="L539" i="1"/>
  <c r="K539" i="1"/>
  <c r="L533" i="1"/>
  <c r="K533" i="1"/>
  <c r="L510" i="1"/>
  <c r="L504" i="1"/>
  <c r="K504" i="1"/>
  <c r="L496" i="1"/>
  <c r="L481" i="1"/>
  <c r="K481" i="1"/>
  <c r="I481" i="1"/>
  <c r="K475" i="1"/>
  <c r="L475" i="1"/>
  <c r="K469" i="1"/>
  <c r="L469" i="1"/>
  <c r="L440" i="1"/>
  <c r="L413" i="1"/>
  <c r="K413" i="1"/>
  <c r="L408" i="1"/>
  <c r="K408" i="1"/>
  <c r="L403" i="1"/>
  <c r="K403" i="1"/>
  <c r="L397" i="1"/>
  <c r="K397" i="1"/>
  <c r="L392" i="1"/>
  <c r="K392" i="1"/>
  <c r="L388" i="1"/>
  <c r="K388" i="1"/>
  <c r="L384" i="1"/>
  <c r="K384" i="1"/>
  <c r="L380" i="1"/>
  <c r="K380" i="1"/>
  <c r="L375" i="1"/>
  <c r="K375" i="1"/>
  <c r="L367" i="1"/>
  <c r="K367" i="1"/>
  <c r="K360" i="1"/>
  <c r="L355" i="1"/>
  <c r="K355" i="1"/>
  <c r="L348" i="1" l="1"/>
  <c r="K348" i="1" l="1"/>
  <c r="K344" i="1"/>
  <c r="L344" i="1"/>
  <c r="L339" i="1"/>
  <c r="K339" i="1"/>
  <c r="L333" i="1"/>
  <c r="K333" i="1"/>
  <c r="L328" i="1"/>
  <c r="K328" i="1"/>
  <c r="L324" i="1"/>
  <c r="K324" i="1"/>
  <c r="L320" i="1"/>
  <c r="K320" i="1"/>
  <c r="L291" i="1"/>
  <c r="K291" i="1"/>
  <c r="K282" i="1"/>
  <c r="L241" i="1"/>
  <c r="K241" i="1"/>
  <c r="L232" i="1"/>
  <c r="L227" i="1"/>
  <c r="K227" i="1"/>
  <c r="I227" i="1"/>
  <c r="L219" i="1"/>
  <c r="K219" i="1"/>
  <c r="L210" i="1"/>
  <c r="L202" i="1"/>
  <c r="I202" i="1"/>
  <c r="L184" i="1"/>
  <c r="K184" i="1"/>
  <c r="L179" i="1" l="1"/>
  <c r="I1016" i="1" l="1"/>
  <c r="I1023" i="1"/>
  <c r="I869" i="1" l="1"/>
  <c r="L125" i="1" l="1"/>
  <c r="L104" i="1"/>
  <c r="L99" i="1"/>
  <c r="K94" i="1"/>
  <c r="K89" i="1"/>
  <c r="L89" i="1"/>
  <c r="L84" i="1"/>
  <c r="K84" i="1"/>
  <c r="L79" i="1"/>
  <c r="K79" i="1"/>
  <c r="L71" i="1"/>
  <c r="K71" i="1"/>
  <c r="L63" i="1"/>
  <c r="L48" i="1"/>
  <c r="K48" i="1"/>
  <c r="I84" i="1"/>
  <c r="I408" i="1" l="1"/>
  <c r="I355" i="1"/>
  <c r="I339" i="1"/>
  <c r="I328" i="1"/>
  <c r="I324" i="1"/>
  <c r="I423" i="1" l="1"/>
  <c r="N506" i="1" l="1"/>
  <c r="I504" i="1" s="1"/>
  <c r="N414" i="1"/>
  <c r="I413" i="1" l="1"/>
  <c r="N336" i="1" l="1"/>
  <c r="I333" i="1" s="1"/>
  <c r="N45" i="1" l="1"/>
  <c r="N267" i="1" l="1"/>
  <c r="N268" i="1" s="1"/>
  <c r="N265" i="1"/>
  <c r="I264" i="1" l="1"/>
  <c r="I767" i="1"/>
  <c r="N39" i="1" l="1"/>
  <c r="I38" i="1" s="1"/>
  <c r="N28" i="1"/>
  <c r="N27" i="1"/>
  <c r="N25" i="1"/>
  <c r="N20" i="1"/>
  <c r="I12" i="1" s="1"/>
  <c r="I721" i="1"/>
  <c r="I24" i="1" l="1"/>
  <c r="I308" i="1"/>
  <c r="I607" i="1" l="1"/>
  <c r="I560" i="1" l="1"/>
  <c r="I533" i="1" l="1"/>
  <c r="BU512" i="2" l="1"/>
  <c r="BS512" i="2" s="1"/>
  <c r="BN512" i="2"/>
  <c r="BL512" i="2" s="1"/>
  <c r="BG512" i="2"/>
  <c r="BE512" i="2" s="1"/>
  <c r="AZ512" i="2"/>
  <c r="AX512" i="2" s="1"/>
  <c r="AW512" i="2"/>
  <c r="AV512" i="2"/>
  <c r="AU512" i="2"/>
  <c r="AT512" i="2"/>
  <c r="AR512" i="2"/>
  <c r="AM512" i="2"/>
  <c r="AI512" i="2"/>
  <c r="AE512" i="2"/>
  <c r="AA512" i="2"/>
  <c r="Z512" i="2"/>
  <c r="Y512" i="2"/>
  <c r="X512" i="2"/>
  <c r="BU511" i="2"/>
  <c r="BS511" i="2" s="1"/>
  <c r="BN511" i="2"/>
  <c r="BG511" i="2"/>
  <c r="BE511" i="2" s="1"/>
  <c r="AZ511" i="2"/>
  <c r="AW511" i="2"/>
  <c r="AV511" i="2"/>
  <c r="AU511" i="2"/>
  <c r="AT511" i="2"/>
  <c r="AR511" i="2"/>
  <c r="AM511" i="2"/>
  <c r="AI511" i="2"/>
  <c r="AE511" i="2"/>
  <c r="AA511" i="2"/>
  <c r="Z511" i="2"/>
  <c r="Y511" i="2"/>
  <c r="X511" i="2"/>
  <c r="BU510" i="2"/>
  <c r="BS510" i="2" s="1"/>
  <c r="BN510" i="2"/>
  <c r="BL510" i="2" s="1"/>
  <c r="BG510" i="2"/>
  <c r="BE510" i="2" s="1"/>
  <c r="AZ510" i="2"/>
  <c r="AX510" i="2" s="1"/>
  <c r="AW510" i="2"/>
  <c r="AV510" i="2"/>
  <c r="AU510" i="2"/>
  <c r="AT510" i="2"/>
  <c r="AR510" i="2"/>
  <c r="AM510" i="2"/>
  <c r="AI510" i="2"/>
  <c r="AE510" i="2"/>
  <c r="AA510" i="2"/>
  <c r="Z510" i="2"/>
  <c r="Y510" i="2"/>
  <c r="X510" i="2"/>
  <c r="BU509" i="2"/>
  <c r="BN509" i="2"/>
  <c r="BL509" i="2" s="1"/>
  <c r="BG509" i="2"/>
  <c r="BE509" i="2" s="1"/>
  <c r="AZ509" i="2"/>
  <c r="AX509" i="2" s="1"/>
  <c r="AW509" i="2"/>
  <c r="AV509" i="2"/>
  <c r="AU509" i="2"/>
  <c r="AT509" i="2"/>
  <c r="AR509" i="2"/>
  <c r="AM509" i="2"/>
  <c r="AI509" i="2"/>
  <c r="AE509" i="2"/>
  <c r="AA509" i="2"/>
  <c r="Z509" i="2"/>
  <c r="Y509" i="2"/>
  <c r="X509" i="2"/>
  <c r="BZ508" i="2"/>
  <c r="BY508" i="2"/>
  <c r="BX508" i="2"/>
  <c r="BW508" i="2"/>
  <c r="BV508" i="2"/>
  <c r="BT508" i="2"/>
  <c r="BR508" i="2"/>
  <c r="BQ508" i="2"/>
  <c r="BP508" i="2"/>
  <c r="BO508" i="2"/>
  <c r="BM508" i="2"/>
  <c r="BK508" i="2"/>
  <c r="BJ508" i="2"/>
  <c r="BI508" i="2"/>
  <c r="BH508" i="2"/>
  <c r="BF508" i="2"/>
  <c r="BD508" i="2"/>
  <c r="BC508" i="2"/>
  <c r="BB508" i="2"/>
  <c r="BA508" i="2"/>
  <c r="AY508" i="2"/>
  <c r="AP508" i="2"/>
  <c r="AO508" i="2"/>
  <c r="AN508" i="2"/>
  <c r="AL508" i="2"/>
  <c r="AK508" i="2"/>
  <c r="AJ508" i="2"/>
  <c r="AH508" i="2"/>
  <c r="AG508" i="2"/>
  <c r="AF508" i="2"/>
  <c r="AD508" i="2"/>
  <c r="AC508" i="2"/>
  <c r="AB508" i="2"/>
  <c r="K508" i="2"/>
  <c r="BU505" i="2"/>
  <c r="BS505" i="2" s="1"/>
  <c r="BN505" i="2"/>
  <c r="BL505" i="2" s="1"/>
  <c r="BG505" i="2"/>
  <c r="BE505" i="2" s="1"/>
  <c r="AZ505" i="2"/>
  <c r="AX505" i="2" s="1"/>
  <c r="AW505" i="2"/>
  <c r="AV505" i="2"/>
  <c r="AU505" i="2"/>
  <c r="AT505" i="2"/>
  <c r="AR505" i="2"/>
  <c r="AM505" i="2"/>
  <c r="AI505" i="2"/>
  <c r="AE505" i="2"/>
  <c r="AA505" i="2"/>
  <c r="Z505" i="2"/>
  <c r="Y505" i="2"/>
  <c r="X505" i="2"/>
  <c r="BU504" i="2"/>
  <c r="BS504" i="2" s="1"/>
  <c r="BN504" i="2"/>
  <c r="BL504" i="2" s="1"/>
  <c r="BG504" i="2"/>
  <c r="AZ504" i="2"/>
  <c r="AX504" i="2" s="1"/>
  <c r="AW504" i="2"/>
  <c r="AV504" i="2"/>
  <c r="AU504" i="2"/>
  <c r="AT504" i="2"/>
  <c r="AR504" i="2"/>
  <c r="AM504" i="2"/>
  <c r="AI504" i="2"/>
  <c r="AE504" i="2"/>
  <c r="AA504" i="2"/>
  <c r="Z504" i="2"/>
  <c r="Y504" i="2"/>
  <c r="X504" i="2"/>
  <c r="BU503" i="2"/>
  <c r="BS503" i="2" s="1"/>
  <c r="BN503" i="2"/>
  <c r="BL503" i="2" s="1"/>
  <c r="BG503" i="2"/>
  <c r="BE503" i="2" s="1"/>
  <c r="AZ503" i="2"/>
  <c r="AX503" i="2" s="1"/>
  <c r="AW503" i="2"/>
  <c r="AV503" i="2"/>
  <c r="AU503" i="2"/>
  <c r="AT503" i="2"/>
  <c r="AR503" i="2"/>
  <c r="AM503" i="2"/>
  <c r="AI503" i="2"/>
  <c r="AE503" i="2"/>
  <c r="AA503" i="2"/>
  <c r="Z503" i="2"/>
  <c r="Y503" i="2"/>
  <c r="X503" i="2"/>
  <c r="BU502" i="2"/>
  <c r="BS502" i="2" s="1"/>
  <c r="BN502" i="2"/>
  <c r="BG502" i="2"/>
  <c r="BE502" i="2" s="1"/>
  <c r="AZ502" i="2"/>
  <c r="AW502" i="2"/>
  <c r="AV502" i="2"/>
  <c r="AU502" i="2"/>
  <c r="AT502" i="2"/>
  <c r="AR502" i="2"/>
  <c r="AM502" i="2"/>
  <c r="AI502" i="2"/>
  <c r="AE502" i="2"/>
  <c r="AA502" i="2"/>
  <c r="Z502" i="2"/>
  <c r="Y502" i="2"/>
  <c r="X502" i="2"/>
  <c r="BZ501" i="2"/>
  <c r="BY501" i="2"/>
  <c r="BX501" i="2"/>
  <c r="BW501" i="2"/>
  <c r="BV501" i="2"/>
  <c r="BT501" i="2"/>
  <c r="BR501" i="2"/>
  <c r="BQ501" i="2"/>
  <c r="BP501" i="2"/>
  <c r="BO501" i="2"/>
  <c r="BM501" i="2"/>
  <c r="BK501" i="2"/>
  <c r="BJ501" i="2"/>
  <c r="BI501" i="2"/>
  <c r="BH501" i="2"/>
  <c r="BF501" i="2"/>
  <c r="BD501" i="2"/>
  <c r="BC501" i="2"/>
  <c r="BB501" i="2"/>
  <c r="BA501" i="2"/>
  <c r="AY501" i="2"/>
  <c r="AP501" i="2"/>
  <c r="AO501" i="2"/>
  <c r="AN501" i="2"/>
  <c r="AL501" i="2"/>
  <c r="AK501" i="2"/>
  <c r="AJ501" i="2"/>
  <c r="AH501" i="2"/>
  <c r="AG501" i="2"/>
  <c r="AF501" i="2"/>
  <c r="AD501" i="2"/>
  <c r="AC501" i="2"/>
  <c r="AB501" i="2"/>
  <c r="K501" i="2"/>
  <c r="BU498" i="2"/>
  <c r="BS498" i="2" s="1"/>
  <c r="BN498" i="2"/>
  <c r="BL498" i="2" s="1"/>
  <c r="BG498" i="2"/>
  <c r="BE498" i="2" s="1"/>
  <c r="AZ498" i="2"/>
  <c r="AX498" i="2" s="1"/>
  <c r="AW498" i="2"/>
  <c r="AV498" i="2"/>
  <c r="AU498" i="2"/>
  <c r="AT498" i="2"/>
  <c r="AR498" i="2"/>
  <c r="AM498" i="2"/>
  <c r="AI498" i="2"/>
  <c r="AE498" i="2"/>
  <c r="AA498" i="2"/>
  <c r="Z498" i="2"/>
  <c r="Y498" i="2"/>
  <c r="X498" i="2"/>
  <c r="BU497" i="2"/>
  <c r="BS497" i="2" s="1"/>
  <c r="BN497" i="2"/>
  <c r="BL497" i="2" s="1"/>
  <c r="BG497" i="2"/>
  <c r="BE497" i="2" s="1"/>
  <c r="AZ497" i="2"/>
  <c r="AW497" i="2"/>
  <c r="AV497" i="2"/>
  <c r="AU497" i="2"/>
  <c r="AT497" i="2"/>
  <c r="AR497" i="2"/>
  <c r="AM497" i="2"/>
  <c r="AI497" i="2"/>
  <c r="AE497" i="2"/>
  <c r="AA497" i="2"/>
  <c r="Z497" i="2"/>
  <c r="Y497" i="2"/>
  <c r="X497" i="2"/>
  <c r="BU496" i="2"/>
  <c r="BS496" i="2" s="1"/>
  <c r="BN496" i="2"/>
  <c r="BL496" i="2" s="1"/>
  <c r="BG496" i="2"/>
  <c r="BE496" i="2" s="1"/>
  <c r="AZ496" i="2"/>
  <c r="AX496" i="2" s="1"/>
  <c r="AW496" i="2"/>
  <c r="AV496" i="2"/>
  <c r="AU496" i="2"/>
  <c r="AT496" i="2"/>
  <c r="AR496" i="2"/>
  <c r="AM496" i="2"/>
  <c r="AI496" i="2"/>
  <c r="AE496" i="2"/>
  <c r="AA496" i="2"/>
  <c r="Z496" i="2"/>
  <c r="Y496" i="2"/>
  <c r="X496" i="2"/>
  <c r="BU495" i="2"/>
  <c r="BN495" i="2"/>
  <c r="BG495" i="2"/>
  <c r="AZ495" i="2"/>
  <c r="AX495" i="2" s="1"/>
  <c r="AW495" i="2"/>
  <c r="AV495" i="2"/>
  <c r="AU495" i="2"/>
  <c r="AT495" i="2"/>
  <c r="AR495" i="2"/>
  <c r="AM495" i="2"/>
  <c r="AI495" i="2"/>
  <c r="AE495" i="2"/>
  <c r="AA495" i="2"/>
  <c r="Z495" i="2"/>
  <c r="Y495" i="2"/>
  <c r="X495" i="2"/>
  <c r="BZ494" i="2"/>
  <c r="BY494" i="2"/>
  <c r="BX494" i="2"/>
  <c r="BW494" i="2"/>
  <c r="BV494" i="2"/>
  <c r="BT494" i="2"/>
  <c r="BR494" i="2"/>
  <c r="BQ494" i="2"/>
  <c r="BP494" i="2"/>
  <c r="BO494" i="2"/>
  <c r="BM494" i="2"/>
  <c r="BK494" i="2"/>
  <c r="BJ494" i="2"/>
  <c r="BI494" i="2"/>
  <c r="BH494" i="2"/>
  <c r="BF494" i="2"/>
  <c r="BD494" i="2"/>
  <c r="BC494" i="2"/>
  <c r="BB494" i="2"/>
  <c r="BA494" i="2"/>
  <c r="AY494" i="2"/>
  <c r="AP494" i="2"/>
  <c r="AO494" i="2"/>
  <c r="AN494" i="2"/>
  <c r="AL494" i="2"/>
  <c r="AK494" i="2"/>
  <c r="AJ494" i="2"/>
  <c r="AH494" i="2"/>
  <c r="AG494" i="2"/>
  <c r="AF494" i="2"/>
  <c r="AD494" i="2"/>
  <c r="AC494" i="2"/>
  <c r="AB494" i="2"/>
  <c r="K494" i="2"/>
  <c r="BU490" i="2"/>
  <c r="BS490" i="2" s="1"/>
  <c r="BN490" i="2"/>
  <c r="BL490" i="2" s="1"/>
  <c r="BG490" i="2"/>
  <c r="BE490" i="2" s="1"/>
  <c r="AZ490" i="2"/>
  <c r="AX490" i="2" s="1"/>
  <c r="AW490" i="2"/>
  <c r="AV490" i="2"/>
  <c r="AU490" i="2"/>
  <c r="AT490" i="2"/>
  <c r="AR490" i="2"/>
  <c r="AM490" i="2"/>
  <c r="AI490" i="2"/>
  <c r="AE490" i="2"/>
  <c r="AA490" i="2"/>
  <c r="Z490" i="2"/>
  <c r="Y490" i="2"/>
  <c r="X490" i="2"/>
  <c r="BU489" i="2"/>
  <c r="BS489" i="2" s="1"/>
  <c r="BN489" i="2"/>
  <c r="BL489" i="2" s="1"/>
  <c r="BG489" i="2"/>
  <c r="AZ489" i="2"/>
  <c r="AX489" i="2" s="1"/>
  <c r="AW489" i="2"/>
  <c r="AV489" i="2"/>
  <c r="AU489" i="2"/>
  <c r="AT489" i="2"/>
  <c r="AR489" i="2"/>
  <c r="AM489" i="2"/>
  <c r="AI489" i="2"/>
  <c r="AE489" i="2"/>
  <c r="AA489" i="2"/>
  <c r="Z489" i="2"/>
  <c r="Y489" i="2"/>
  <c r="X489" i="2"/>
  <c r="BU488" i="2"/>
  <c r="BS488" i="2" s="1"/>
  <c r="BN488" i="2"/>
  <c r="BL488" i="2" s="1"/>
  <c r="BG488" i="2"/>
  <c r="BE488" i="2" s="1"/>
  <c r="AZ488" i="2"/>
  <c r="AX488" i="2" s="1"/>
  <c r="AW488" i="2"/>
  <c r="AV488" i="2"/>
  <c r="AU488" i="2"/>
  <c r="AT488" i="2"/>
  <c r="AR488" i="2"/>
  <c r="AM488" i="2"/>
  <c r="AI488" i="2"/>
  <c r="AE488" i="2"/>
  <c r="AA488" i="2"/>
  <c r="Z488" i="2"/>
  <c r="Y488" i="2"/>
  <c r="X488" i="2"/>
  <c r="BU487" i="2"/>
  <c r="BS487" i="2" s="1"/>
  <c r="BN487" i="2"/>
  <c r="BG487" i="2"/>
  <c r="BE487" i="2" s="1"/>
  <c r="AZ487" i="2"/>
  <c r="AW487" i="2"/>
  <c r="AV487" i="2"/>
  <c r="AU487" i="2"/>
  <c r="AT487" i="2"/>
  <c r="AR487" i="2"/>
  <c r="AM487" i="2"/>
  <c r="AI487" i="2"/>
  <c r="AE487" i="2"/>
  <c r="AA487" i="2"/>
  <c r="Z487" i="2"/>
  <c r="Y487" i="2"/>
  <c r="X487" i="2"/>
  <c r="BZ486" i="2"/>
  <c r="BY486" i="2"/>
  <c r="BX486" i="2"/>
  <c r="BW486" i="2"/>
  <c r="BV486" i="2"/>
  <c r="BT486" i="2"/>
  <c r="BR486" i="2"/>
  <c r="BQ486" i="2"/>
  <c r="BP486" i="2"/>
  <c r="BO486" i="2"/>
  <c r="BM486" i="2"/>
  <c r="BK486" i="2"/>
  <c r="BJ486" i="2"/>
  <c r="BI486" i="2"/>
  <c r="BH486" i="2"/>
  <c r="BF486" i="2"/>
  <c r="BD486" i="2"/>
  <c r="BC486" i="2"/>
  <c r="BB486" i="2"/>
  <c r="BA486" i="2"/>
  <c r="AY486" i="2"/>
  <c r="AP486" i="2"/>
  <c r="AO486" i="2"/>
  <c r="AN486" i="2"/>
  <c r="AL486" i="2"/>
  <c r="AK486" i="2"/>
  <c r="AJ486" i="2"/>
  <c r="AH486" i="2"/>
  <c r="AG486" i="2"/>
  <c r="AF486" i="2"/>
  <c r="AD486" i="2"/>
  <c r="AC486" i="2"/>
  <c r="AB486" i="2"/>
  <c r="K486" i="2"/>
  <c r="BU484" i="2"/>
  <c r="BS484" i="2" s="1"/>
  <c r="BN484" i="2"/>
  <c r="BL484" i="2" s="1"/>
  <c r="BG484" i="2"/>
  <c r="BE484" i="2" s="1"/>
  <c r="AZ484" i="2"/>
  <c r="AX484" i="2" s="1"/>
  <c r="AW484" i="2"/>
  <c r="AV484" i="2"/>
  <c r="AU484" i="2"/>
  <c r="AT484" i="2"/>
  <c r="AR484" i="2"/>
  <c r="AM484" i="2"/>
  <c r="AI484" i="2"/>
  <c r="AE484" i="2"/>
  <c r="AA484" i="2"/>
  <c r="Z484" i="2"/>
  <c r="Y484" i="2"/>
  <c r="X484" i="2"/>
  <c r="BU483" i="2"/>
  <c r="BS483" i="2" s="1"/>
  <c r="BN483" i="2"/>
  <c r="BL483" i="2" s="1"/>
  <c r="BG483" i="2"/>
  <c r="BE483" i="2" s="1"/>
  <c r="AZ483" i="2"/>
  <c r="AW483" i="2"/>
  <c r="AV483" i="2"/>
  <c r="AU483" i="2"/>
  <c r="AT483" i="2"/>
  <c r="AR483" i="2"/>
  <c r="AM483" i="2"/>
  <c r="AI483" i="2"/>
  <c r="AE483" i="2"/>
  <c r="AA483" i="2"/>
  <c r="Z483" i="2"/>
  <c r="Y483" i="2"/>
  <c r="X483" i="2"/>
  <c r="BU482" i="2"/>
  <c r="BS482" i="2" s="1"/>
  <c r="BN482" i="2"/>
  <c r="BL482" i="2" s="1"/>
  <c r="BG482" i="2"/>
  <c r="BE482" i="2" s="1"/>
  <c r="AZ482" i="2"/>
  <c r="AX482" i="2" s="1"/>
  <c r="AW482" i="2"/>
  <c r="AV482" i="2"/>
  <c r="AU482" i="2"/>
  <c r="AT482" i="2"/>
  <c r="AR482" i="2"/>
  <c r="AM482" i="2"/>
  <c r="AI482" i="2"/>
  <c r="AE482" i="2"/>
  <c r="AA482" i="2"/>
  <c r="Z482" i="2"/>
  <c r="Y482" i="2"/>
  <c r="X482" i="2"/>
  <c r="BU481" i="2"/>
  <c r="BN481" i="2"/>
  <c r="BG481" i="2"/>
  <c r="BE481" i="2" s="1"/>
  <c r="AZ481" i="2"/>
  <c r="AX481" i="2" s="1"/>
  <c r="AW481" i="2"/>
  <c r="AV481" i="2"/>
  <c r="AU481" i="2"/>
  <c r="AT481" i="2"/>
  <c r="AR481" i="2"/>
  <c r="AM481" i="2"/>
  <c r="AI481" i="2"/>
  <c r="AE481" i="2"/>
  <c r="AA481" i="2"/>
  <c r="Z481" i="2"/>
  <c r="Y481" i="2"/>
  <c r="X481" i="2"/>
  <c r="BZ480" i="2"/>
  <c r="BY480" i="2"/>
  <c r="BX480" i="2"/>
  <c r="BW480" i="2"/>
  <c r="BV480" i="2"/>
  <c r="BT480" i="2"/>
  <c r="BR480" i="2"/>
  <c r="BQ480" i="2"/>
  <c r="BP480" i="2"/>
  <c r="BO480" i="2"/>
  <c r="BM480" i="2"/>
  <c r="BK480" i="2"/>
  <c r="BJ480" i="2"/>
  <c r="BI480" i="2"/>
  <c r="BH480" i="2"/>
  <c r="BF480" i="2"/>
  <c r="BD480" i="2"/>
  <c r="BC480" i="2"/>
  <c r="BB480" i="2"/>
  <c r="BA480" i="2"/>
  <c r="AY480" i="2"/>
  <c r="AP480" i="2"/>
  <c r="AO480" i="2"/>
  <c r="AN480" i="2"/>
  <c r="AL480" i="2"/>
  <c r="AK480" i="2"/>
  <c r="AJ480" i="2"/>
  <c r="AH480" i="2"/>
  <c r="AG480" i="2"/>
  <c r="AF480" i="2"/>
  <c r="AD480" i="2"/>
  <c r="AC480" i="2"/>
  <c r="AB480" i="2"/>
  <c r="K480" i="2"/>
  <c r="BU478" i="2"/>
  <c r="BS478" i="2" s="1"/>
  <c r="BN478" i="2"/>
  <c r="BL478" i="2" s="1"/>
  <c r="BG478" i="2"/>
  <c r="BE478" i="2" s="1"/>
  <c r="AZ478" i="2"/>
  <c r="AX478" i="2" s="1"/>
  <c r="AW478" i="2"/>
  <c r="AV478" i="2"/>
  <c r="AU478" i="2"/>
  <c r="AT478" i="2"/>
  <c r="AR478" i="2"/>
  <c r="AM478" i="2"/>
  <c r="AI478" i="2"/>
  <c r="AE478" i="2"/>
  <c r="AA478" i="2"/>
  <c r="Z478" i="2"/>
  <c r="Y478" i="2"/>
  <c r="X478" i="2"/>
  <c r="BU477" i="2"/>
  <c r="BS477" i="2" s="1"/>
  <c r="BN477" i="2"/>
  <c r="BL477" i="2" s="1"/>
  <c r="BG477" i="2"/>
  <c r="BE477" i="2" s="1"/>
  <c r="AZ477" i="2"/>
  <c r="AX477" i="2" s="1"/>
  <c r="AW477" i="2"/>
  <c r="AV477" i="2"/>
  <c r="AU477" i="2"/>
  <c r="AT477" i="2"/>
  <c r="AR477" i="2"/>
  <c r="AM477" i="2"/>
  <c r="AI477" i="2"/>
  <c r="AE477" i="2"/>
  <c r="AA477" i="2"/>
  <c r="Z477" i="2"/>
  <c r="Y477" i="2"/>
  <c r="X477" i="2"/>
  <c r="BU476" i="2"/>
  <c r="BS476" i="2" s="1"/>
  <c r="BN476" i="2"/>
  <c r="BL476" i="2" s="1"/>
  <c r="BG476" i="2"/>
  <c r="AZ476" i="2"/>
  <c r="AX476" i="2" s="1"/>
  <c r="AW476" i="2"/>
  <c r="AV476" i="2"/>
  <c r="AU476" i="2"/>
  <c r="AT476" i="2"/>
  <c r="AR476" i="2"/>
  <c r="AM476" i="2"/>
  <c r="AI476" i="2"/>
  <c r="AE476" i="2"/>
  <c r="AA476" i="2"/>
  <c r="Z476" i="2"/>
  <c r="Y476" i="2"/>
  <c r="X476" i="2"/>
  <c r="BU475" i="2"/>
  <c r="BN475" i="2"/>
  <c r="BL475" i="2" s="1"/>
  <c r="BG475" i="2"/>
  <c r="BE475" i="2" s="1"/>
  <c r="AZ475" i="2"/>
  <c r="AW475" i="2"/>
  <c r="AV475" i="2"/>
  <c r="AU475" i="2"/>
  <c r="AT475" i="2"/>
  <c r="AR475" i="2"/>
  <c r="AM475" i="2"/>
  <c r="AI475" i="2"/>
  <c r="AE475" i="2"/>
  <c r="AA475" i="2"/>
  <c r="Z475" i="2"/>
  <c r="Y475" i="2"/>
  <c r="X475" i="2"/>
  <c r="BY474" i="2"/>
  <c r="BX474" i="2"/>
  <c r="BW474" i="2"/>
  <c r="BV474" i="2"/>
  <c r="BT474" i="2"/>
  <c r="BR474" i="2"/>
  <c r="BQ474" i="2"/>
  <c r="BP474" i="2"/>
  <c r="BO474" i="2"/>
  <c r="BM474" i="2"/>
  <c r="BK474" i="2"/>
  <c r="BJ474" i="2"/>
  <c r="BI474" i="2"/>
  <c r="BH474" i="2"/>
  <c r="BF474" i="2"/>
  <c r="BD474" i="2"/>
  <c r="BC474" i="2"/>
  <c r="BB474" i="2"/>
  <c r="BA474" i="2"/>
  <c r="AY474" i="2"/>
  <c r="AP474" i="2"/>
  <c r="AO474" i="2"/>
  <c r="AN474" i="2"/>
  <c r="AL474" i="2"/>
  <c r="AK474" i="2"/>
  <c r="AJ474" i="2"/>
  <c r="AH474" i="2"/>
  <c r="AG474" i="2"/>
  <c r="AF474" i="2"/>
  <c r="AD474" i="2"/>
  <c r="AC474" i="2"/>
  <c r="AB474" i="2"/>
  <c r="K474" i="2"/>
  <c r="BU471" i="2"/>
  <c r="BS471" i="2" s="1"/>
  <c r="BN471" i="2"/>
  <c r="BL471" i="2" s="1"/>
  <c r="BG471" i="2"/>
  <c r="BE471" i="2" s="1"/>
  <c r="AZ471" i="2"/>
  <c r="AW471" i="2"/>
  <c r="AV471" i="2"/>
  <c r="AU471" i="2"/>
  <c r="AT471" i="2"/>
  <c r="AR471" i="2"/>
  <c r="AM471" i="2"/>
  <c r="AI471" i="2"/>
  <c r="AE471" i="2"/>
  <c r="AA471" i="2"/>
  <c r="Z471" i="2"/>
  <c r="Y471" i="2"/>
  <c r="X471" i="2"/>
  <c r="BU470" i="2"/>
  <c r="BN470" i="2"/>
  <c r="BL470" i="2" s="1"/>
  <c r="BG470" i="2"/>
  <c r="AZ470" i="2"/>
  <c r="AX470" i="2" s="1"/>
  <c r="AW470" i="2"/>
  <c r="AV470" i="2"/>
  <c r="AU470" i="2"/>
  <c r="AT470" i="2"/>
  <c r="AR470" i="2"/>
  <c r="AM470" i="2"/>
  <c r="AI470" i="2"/>
  <c r="AE470" i="2"/>
  <c r="AA470" i="2"/>
  <c r="Z470" i="2"/>
  <c r="Y470" i="2"/>
  <c r="X470" i="2"/>
  <c r="BU469" i="2"/>
  <c r="BN469" i="2"/>
  <c r="BL469" i="2" s="1"/>
  <c r="BG469" i="2"/>
  <c r="BE469" i="2" s="1"/>
  <c r="AZ469" i="2"/>
  <c r="AX469" i="2" s="1"/>
  <c r="AW469" i="2"/>
  <c r="AV469" i="2"/>
  <c r="AU469" i="2"/>
  <c r="AT469" i="2"/>
  <c r="AR469" i="2"/>
  <c r="AM469" i="2"/>
  <c r="AI469" i="2"/>
  <c r="AE469" i="2"/>
  <c r="AA469" i="2"/>
  <c r="Z469" i="2"/>
  <c r="Y469" i="2"/>
  <c r="X469" i="2"/>
  <c r="BU468" i="2"/>
  <c r="BS468" i="2" s="1"/>
  <c r="BN468" i="2"/>
  <c r="BG468" i="2"/>
  <c r="BE468" i="2" s="1"/>
  <c r="AZ468" i="2"/>
  <c r="AW468" i="2"/>
  <c r="AV468" i="2"/>
  <c r="AU468" i="2"/>
  <c r="AT468" i="2"/>
  <c r="AR468" i="2"/>
  <c r="AM468" i="2"/>
  <c r="AI468" i="2"/>
  <c r="AE468" i="2"/>
  <c r="AA468" i="2"/>
  <c r="Z468" i="2"/>
  <c r="Y468" i="2"/>
  <c r="X468" i="2"/>
  <c r="BY467" i="2"/>
  <c r="BX467" i="2"/>
  <c r="BW467" i="2"/>
  <c r="BV467" i="2"/>
  <c r="BT467" i="2"/>
  <c r="BR467" i="2"/>
  <c r="BQ467" i="2"/>
  <c r="BP467" i="2"/>
  <c r="BO467" i="2"/>
  <c r="BM467" i="2"/>
  <c r="BK467" i="2"/>
  <c r="BJ467" i="2"/>
  <c r="BI467" i="2"/>
  <c r="BH467" i="2"/>
  <c r="BF467" i="2"/>
  <c r="BD467" i="2"/>
  <c r="BC467" i="2"/>
  <c r="BB467" i="2"/>
  <c r="BA467" i="2"/>
  <c r="AY467" i="2"/>
  <c r="AP467" i="2"/>
  <c r="AO467" i="2"/>
  <c r="AN467" i="2"/>
  <c r="AL467" i="2"/>
  <c r="AK467" i="2"/>
  <c r="AJ467" i="2"/>
  <c r="AH467" i="2"/>
  <c r="AG467" i="2"/>
  <c r="AF467" i="2"/>
  <c r="AD467" i="2"/>
  <c r="AC467" i="2"/>
  <c r="AB467" i="2"/>
  <c r="BU465" i="2"/>
  <c r="BS465" i="2" s="1"/>
  <c r="BN465" i="2"/>
  <c r="BL465" i="2" s="1"/>
  <c r="BG465" i="2"/>
  <c r="BE465" i="2" s="1"/>
  <c r="AZ465" i="2"/>
  <c r="AX465" i="2" s="1"/>
  <c r="AW465" i="2"/>
  <c r="AV465" i="2"/>
  <c r="AU465" i="2"/>
  <c r="AT465" i="2"/>
  <c r="AR465" i="2"/>
  <c r="AM465" i="2"/>
  <c r="AI465" i="2"/>
  <c r="AE465" i="2"/>
  <c r="AA465" i="2"/>
  <c r="Z465" i="2"/>
  <c r="Y465" i="2"/>
  <c r="X465" i="2"/>
  <c r="BU464" i="2"/>
  <c r="BS464" i="2" s="1"/>
  <c r="BN464" i="2"/>
  <c r="BL464" i="2" s="1"/>
  <c r="BG464" i="2"/>
  <c r="AZ464" i="2"/>
  <c r="AX464" i="2" s="1"/>
  <c r="AW464" i="2"/>
  <c r="AV464" i="2"/>
  <c r="AU464" i="2"/>
  <c r="AT464" i="2"/>
  <c r="AR464" i="2"/>
  <c r="AM464" i="2"/>
  <c r="AI464" i="2"/>
  <c r="AE464" i="2"/>
  <c r="AA464" i="2"/>
  <c r="Z464" i="2"/>
  <c r="Y464" i="2"/>
  <c r="X464" i="2"/>
  <c r="BU463" i="2"/>
  <c r="BS463" i="2" s="1"/>
  <c r="BN463" i="2"/>
  <c r="BL463" i="2" s="1"/>
  <c r="BG463" i="2"/>
  <c r="BE463" i="2" s="1"/>
  <c r="AZ463" i="2"/>
  <c r="AX463" i="2" s="1"/>
  <c r="AW463" i="2"/>
  <c r="AV463" i="2"/>
  <c r="AU463" i="2"/>
  <c r="AT463" i="2"/>
  <c r="AR463" i="2"/>
  <c r="AM463" i="2"/>
  <c r="AI463" i="2"/>
  <c r="AE463" i="2"/>
  <c r="AA463" i="2"/>
  <c r="Z463" i="2"/>
  <c r="Y463" i="2"/>
  <c r="X463" i="2"/>
  <c r="BU462" i="2"/>
  <c r="BS462" i="2" s="1"/>
  <c r="BN462" i="2"/>
  <c r="BG462" i="2"/>
  <c r="BE462" i="2" s="1"/>
  <c r="AZ462" i="2"/>
  <c r="AW462" i="2"/>
  <c r="AV462" i="2"/>
  <c r="AU462" i="2"/>
  <c r="AT462" i="2"/>
  <c r="AR462" i="2"/>
  <c r="AM462" i="2"/>
  <c r="AI462" i="2"/>
  <c r="AE462" i="2"/>
  <c r="AA462" i="2"/>
  <c r="Z462" i="2"/>
  <c r="Y462" i="2"/>
  <c r="X462" i="2"/>
  <c r="BU461" i="2"/>
  <c r="BS461" i="2" s="1"/>
  <c r="BN461" i="2"/>
  <c r="BL461" i="2" s="1"/>
  <c r="BG461" i="2"/>
  <c r="BE461" i="2" s="1"/>
  <c r="AZ461" i="2"/>
  <c r="AX461" i="2" s="1"/>
  <c r="AW461" i="2"/>
  <c r="AV461" i="2"/>
  <c r="AU461" i="2"/>
  <c r="AT461" i="2"/>
  <c r="AR461" i="2"/>
  <c r="AM461" i="2"/>
  <c r="AI461" i="2"/>
  <c r="AE461" i="2"/>
  <c r="AA461" i="2"/>
  <c r="Z461" i="2"/>
  <c r="Y461" i="2"/>
  <c r="X461" i="2"/>
  <c r="BU460" i="2"/>
  <c r="BN460" i="2"/>
  <c r="BL460" i="2" s="1"/>
  <c r="BG460" i="2"/>
  <c r="BE460" i="2" s="1"/>
  <c r="AZ460" i="2"/>
  <c r="AX460" i="2" s="1"/>
  <c r="AW460" i="2"/>
  <c r="AV460" i="2"/>
  <c r="AU460" i="2"/>
  <c r="AT460" i="2"/>
  <c r="AR460" i="2"/>
  <c r="AM460" i="2"/>
  <c r="AI460" i="2"/>
  <c r="AE460" i="2"/>
  <c r="AA460" i="2"/>
  <c r="Z460" i="2"/>
  <c r="Y460" i="2"/>
  <c r="X460" i="2"/>
  <c r="BY459" i="2"/>
  <c r="BX459" i="2"/>
  <c r="BW459" i="2"/>
  <c r="BV459" i="2"/>
  <c r="BT459" i="2"/>
  <c r="BR459" i="2"/>
  <c r="BQ459" i="2"/>
  <c r="BP459" i="2"/>
  <c r="BO459" i="2"/>
  <c r="BM459" i="2"/>
  <c r="BK459" i="2"/>
  <c r="BJ459" i="2"/>
  <c r="BI459" i="2"/>
  <c r="BH459" i="2"/>
  <c r="BF459" i="2"/>
  <c r="BD459" i="2"/>
  <c r="BC459" i="2"/>
  <c r="BB459" i="2"/>
  <c r="BA459" i="2"/>
  <c r="AY459" i="2"/>
  <c r="AP459" i="2"/>
  <c r="AO459" i="2"/>
  <c r="AN459" i="2"/>
  <c r="AL459" i="2"/>
  <c r="AK459" i="2"/>
  <c r="AJ459" i="2"/>
  <c r="AH459" i="2"/>
  <c r="AG459" i="2"/>
  <c r="AF459" i="2"/>
  <c r="AD459" i="2"/>
  <c r="AC459" i="2"/>
  <c r="AB459" i="2"/>
  <c r="K459" i="2"/>
  <c r="BU458" i="2"/>
  <c r="BS458" i="2" s="1"/>
  <c r="BN458" i="2"/>
  <c r="BL458" i="2" s="1"/>
  <c r="BG458" i="2"/>
  <c r="BE458" i="2" s="1"/>
  <c r="AZ458" i="2"/>
  <c r="AX458" i="2" s="1"/>
  <c r="AW458" i="2"/>
  <c r="AV458" i="2"/>
  <c r="AU458" i="2"/>
  <c r="AT458" i="2"/>
  <c r="AR458" i="2"/>
  <c r="AM458" i="2"/>
  <c r="AI458" i="2"/>
  <c r="AE458" i="2"/>
  <c r="AA458" i="2"/>
  <c r="Z458" i="2"/>
  <c r="Y458" i="2"/>
  <c r="X458" i="2"/>
  <c r="BU457" i="2"/>
  <c r="BS457" i="2" s="1"/>
  <c r="BN457" i="2"/>
  <c r="BL457" i="2" s="1"/>
  <c r="BG457" i="2"/>
  <c r="BE457" i="2" s="1"/>
  <c r="AZ457" i="2"/>
  <c r="AX457" i="2" s="1"/>
  <c r="AW457" i="2"/>
  <c r="AV457" i="2"/>
  <c r="AU457" i="2"/>
  <c r="AT457" i="2"/>
  <c r="AR457" i="2"/>
  <c r="AM457" i="2"/>
  <c r="AI457" i="2"/>
  <c r="AE457" i="2"/>
  <c r="AA457" i="2"/>
  <c r="Z457" i="2"/>
  <c r="Y457" i="2"/>
  <c r="X457" i="2"/>
  <c r="BU456" i="2"/>
  <c r="BS456" i="2" s="1"/>
  <c r="BN456" i="2"/>
  <c r="BL456" i="2" s="1"/>
  <c r="BG456" i="2"/>
  <c r="AZ456" i="2"/>
  <c r="AX456" i="2" s="1"/>
  <c r="AW456" i="2"/>
  <c r="AV456" i="2"/>
  <c r="AU456" i="2"/>
  <c r="AT456" i="2"/>
  <c r="AR456" i="2"/>
  <c r="AM456" i="2"/>
  <c r="AI456" i="2"/>
  <c r="AE456" i="2"/>
  <c r="AA456" i="2"/>
  <c r="Z456" i="2"/>
  <c r="Y456" i="2"/>
  <c r="X456" i="2"/>
  <c r="BU455" i="2"/>
  <c r="BS455" i="2" s="1"/>
  <c r="BN455" i="2"/>
  <c r="BL455" i="2" s="1"/>
  <c r="BG455" i="2"/>
  <c r="BE455" i="2" s="1"/>
  <c r="AZ455" i="2"/>
  <c r="AW455" i="2"/>
  <c r="AV455" i="2"/>
  <c r="AU455" i="2"/>
  <c r="AT455" i="2"/>
  <c r="AR455" i="2"/>
  <c r="AM455" i="2"/>
  <c r="AI455" i="2"/>
  <c r="AE455" i="2"/>
  <c r="AA455" i="2"/>
  <c r="Z455" i="2"/>
  <c r="Y455" i="2"/>
  <c r="X455" i="2"/>
  <c r="BU454" i="2"/>
  <c r="BS454" i="2" s="1"/>
  <c r="BN454" i="2"/>
  <c r="BG454" i="2"/>
  <c r="BE454" i="2" s="1"/>
  <c r="AZ454" i="2"/>
  <c r="AW454" i="2"/>
  <c r="AV454" i="2"/>
  <c r="AU454" i="2"/>
  <c r="AT454" i="2"/>
  <c r="AR454" i="2"/>
  <c r="AM454" i="2"/>
  <c r="AI454" i="2"/>
  <c r="AE454" i="2"/>
  <c r="AA454" i="2"/>
  <c r="Z454" i="2"/>
  <c r="Y454" i="2"/>
  <c r="X454" i="2"/>
  <c r="BU453" i="2"/>
  <c r="BS453" i="2" s="1"/>
  <c r="BN453" i="2"/>
  <c r="BL453" i="2" s="1"/>
  <c r="BG453" i="2"/>
  <c r="AZ453" i="2"/>
  <c r="AX453" i="2" s="1"/>
  <c r="AW453" i="2"/>
  <c r="AV453" i="2"/>
  <c r="AU453" i="2"/>
  <c r="AT453" i="2"/>
  <c r="AR453" i="2"/>
  <c r="AM453" i="2"/>
  <c r="AI453" i="2"/>
  <c r="AE453" i="2"/>
  <c r="AA453" i="2"/>
  <c r="Z453" i="2"/>
  <c r="Y453" i="2"/>
  <c r="X453" i="2"/>
  <c r="BY452" i="2"/>
  <c r="BX452" i="2"/>
  <c r="BW452" i="2"/>
  <c r="BV452" i="2"/>
  <c r="BT452" i="2"/>
  <c r="BR452" i="2"/>
  <c r="BQ452" i="2"/>
  <c r="BP452" i="2"/>
  <c r="BO452" i="2"/>
  <c r="BM452" i="2"/>
  <c r="BK452" i="2"/>
  <c r="BJ452" i="2"/>
  <c r="BI452" i="2"/>
  <c r="BH452" i="2"/>
  <c r="BF452" i="2"/>
  <c r="BD452" i="2"/>
  <c r="BC452" i="2"/>
  <c r="BB452" i="2"/>
  <c r="BA452" i="2"/>
  <c r="AY452" i="2"/>
  <c r="AP452" i="2"/>
  <c r="AO452" i="2"/>
  <c r="AN452" i="2"/>
  <c r="AL452" i="2"/>
  <c r="AK452" i="2"/>
  <c r="AJ452" i="2"/>
  <c r="AH452" i="2"/>
  <c r="AG452" i="2"/>
  <c r="AF452" i="2"/>
  <c r="AD452" i="2"/>
  <c r="AC452" i="2"/>
  <c r="AB452" i="2"/>
  <c r="K452" i="2"/>
  <c r="BU449" i="2"/>
  <c r="BS449" i="2" s="1"/>
  <c r="BN449" i="2"/>
  <c r="BL449" i="2" s="1"/>
  <c r="BG449" i="2"/>
  <c r="BE449" i="2" s="1"/>
  <c r="AZ449" i="2"/>
  <c r="AX449" i="2" s="1"/>
  <c r="AW449" i="2"/>
  <c r="AV449" i="2"/>
  <c r="AU449" i="2"/>
  <c r="AT449" i="2"/>
  <c r="AR449" i="2"/>
  <c r="AM449" i="2"/>
  <c r="AI449" i="2"/>
  <c r="AE449" i="2"/>
  <c r="AA449" i="2"/>
  <c r="Z449" i="2"/>
  <c r="Y449" i="2"/>
  <c r="X449" i="2"/>
  <c r="BU448" i="2"/>
  <c r="BS448" i="2" s="1"/>
  <c r="BN448" i="2"/>
  <c r="BL448" i="2" s="1"/>
  <c r="BG448" i="2"/>
  <c r="BE448" i="2" s="1"/>
  <c r="AZ448" i="2"/>
  <c r="AX448" i="2" s="1"/>
  <c r="AW448" i="2"/>
  <c r="AV448" i="2"/>
  <c r="AU448" i="2"/>
  <c r="AT448" i="2"/>
  <c r="AR448" i="2"/>
  <c r="AM448" i="2"/>
  <c r="AI448" i="2"/>
  <c r="AE448" i="2"/>
  <c r="AA448" i="2"/>
  <c r="Z448" i="2"/>
  <c r="Y448" i="2"/>
  <c r="X448" i="2"/>
  <c r="BU447" i="2"/>
  <c r="BS447" i="2" s="1"/>
  <c r="BN447" i="2"/>
  <c r="BL447" i="2" s="1"/>
  <c r="BG447" i="2"/>
  <c r="BE447" i="2" s="1"/>
  <c r="AZ447" i="2"/>
  <c r="AX447" i="2" s="1"/>
  <c r="AW447" i="2"/>
  <c r="AV447" i="2"/>
  <c r="AU447" i="2"/>
  <c r="AT447" i="2"/>
  <c r="AR447" i="2"/>
  <c r="AM447" i="2"/>
  <c r="AI447" i="2"/>
  <c r="AE447" i="2"/>
  <c r="AA447" i="2"/>
  <c r="Z447" i="2"/>
  <c r="Y447" i="2"/>
  <c r="X447" i="2"/>
  <c r="BU446" i="2"/>
  <c r="BS446" i="2" s="1"/>
  <c r="BN446" i="2"/>
  <c r="BL446" i="2" s="1"/>
  <c r="BG446" i="2"/>
  <c r="BE446" i="2" s="1"/>
  <c r="AZ446" i="2"/>
  <c r="AX446" i="2" s="1"/>
  <c r="AW446" i="2"/>
  <c r="AV446" i="2"/>
  <c r="AU446" i="2"/>
  <c r="AT446" i="2"/>
  <c r="AR446" i="2"/>
  <c r="AM446" i="2"/>
  <c r="AI446" i="2"/>
  <c r="AE446" i="2"/>
  <c r="AA446" i="2"/>
  <c r="Z446" i="2"/>
  <c r="Y446" i="2"/>
  <c r="X446" i="2"/>
  <c r="BU445" i="2"/>
  <c r="BS445" i="2" s="1"/>
  <c r="BN445" i="2"/>
  <c r="BL445" i="2" s="1"/>
  <c r="BG445" i="2"/>
  <c r="BE445" i="2" s="1"/>
  <c r="AZ445" i="2"/>
  <c r="AX445" i="2" s="1"/>
  <c r="AW445" i="2"/>
  <c r="AV445" i="2"/>
  <c r="AU445" i="2"/>
  <c r="AT445" i="2"/>
  <c r="AR445" i="2"/>
  <c r="AM445" i="2"/>
  <c r="AI445" i="2"/>
  <c r="AE445" i="2"/>
  <c r="AA445" i="2"/>
  <c r="Z445" i="2"/>
  <c r="Y445" i="2"/>
  <c r="X445" i="2"/>
  <c r="BU444" i="2"/>
  <c r="BS444" i="2" s="1"/>
  <c r="BN444" i="2"/>
  <c r="BL444" i="2" s="1"/>
  <c r="BG444" i="2"/>
  <c r="BE444" i="2" s="1"/>
  <c r="AZ444" i="2"/>
  <c r="AX444" i="2" s="1"/>
  <c r="AW444" i="2"/>
  <c r="AV444" i="2"/>
  <c r="AU444" i="2"/>
  <c r="AT444" i="2"/>
  <c r="AR444" i="2"/>
  <c r="AM444" i="2"/>
  <c r="AI444" i="2"/>
  <c r="AE444" i="2"/>
  <c r="AA444" i="2"/>
  <c r="Z444" i="2"/>
  <c r="Y444" i="2"/>
  <c r="X444" i="2"/>
  <c r="BU443" i="2"/>
  <c r="BS443" i="2" s="1"/>
  <c r="BN443" i="2"/>
  <c r="BL443" i="2" s="1"/>
  <c r="BG443" i="2"/>
  <c r="BE443" i="2" s="1"/>
  <c r="AZ443" i="2"/>
  <c r="AX443" i="2" s="1"/>
  <c r="AW443" i="2"/>
  <c r="AV443" i="2"/>
  <c r="AU443" i="2"/>
  <c r="AT443" i="2"/>
  <c r="AR443" i="2"/>
  <c r="AM443" i="2"/>
  <c r="AI443" i="2"/>
  <c r="AE443" i="2"/>
  <c r="AA443" i="2"/>
  <c r="Z443" i="2"/>
  <c r="Y443" i="2"/>
  <c r="X443" i="2"/>
  <c r="BU442" i="2"/>
  <c r="BS442" i="2" s="1"/>
  <c r="BN442" i="2"/>
  <c r="BL442" i="2" s="1"/>
  <c r="BG442" i="2"/>
  <c r="BE442" i="2" s="1"/>
  <c r="AZ442" i="2"/>
  <c r="AX442" i="2" s="1"/>
  <c r="AW442" i="2"/>
  <c r="AV442" i="2"/>
  <c r="AU442" i="2"/>
  <c r="AT442" i="2"/>
  <c r="AR442" i="2"/>
  <c r="AM442" i="2"/>
  <c r="AI442" i="2"/>
  <c r="AE442" i="2"/>
  <c r="AA442" i="2"/>
  <c r="Z442" i="2"/>
  <c r="Y442" i="2"/>
  <c r="X442" i="2"/>
  <c r="BU441" i="2"/>
  <c r="BS441" i="2" s="1"/>
  <c r="BN441" i="2"/>
  <c r="BL441" i="2" s="1"/>
  <c r="BG441" i="2"/>
  <c r="BE441" i="2" s="1"/>
  <c r="AZ441" i="2"/>
  <c r="AX441" i="2" s="1"/>
  <c r="AW441" i="2"/>
  <c r="AV441" i="2"/>
  <c r="AU441" i="2"/>
  <c r="AT441" i="2"/>
  <c r="AR441" i="2"/>
  <c r="AM441" i="2"/>
  <c r="AI441" i="2"/>
  <c r="AE441" i="2"/>
  <c r="AA441" i="2"/>
  <c r="Z441" i="2"/>
  <c r="Y441" i="2"/>
  <c r="X441" i="2"/>
  <c r="BU440" i="2"/>
  <c r="BS440" i="2" s="1"/>
  <c r="BN440" i="2"/>
  <c r="BL440" i="2" s="1"/>
  <c r="BG440" i="2"/>
  <c r="BE440" i="2" s="1"/>
  <c r="AZ440" i="2"/>
  <c r="AX440" i="2" s="1"/>
  <c r="AW440" i="2"/>
  <c r="AV440" i="2"/>
  <c r="AU440" i="2"/>
  <c r="AT440" i="2"/>
  <c r="AR440" i="2"/>
  <c r="AM440" i="2"/>
  <c r="AI440" i="2"/>
  <c r="AE440" i="2"/>
  <c r="AA440" i="2"/>
  <c r="Z440" i="2"/>
  <c r="Y440" i="2"/>
  <c r="X440" i="2"/>
  <c r="BU439" i="2"/>
  <c r="BS439" i="2" s="1"/>
  <c r="BN439" i="2"/>
  <c r="BL439" i="2" s="1"/>
  <c r="BG439" i="2"/>
  <c r="BE439" i="2" s="1"/>
  <c r="AZ439" i="2"/>
  <c r="AX439" i="2" s="1"/>
  <c r="AW439" i="2"/>
  <c r="AV439" i="2"/>
  <c r="AU439" i="2"/>
  <c r="AT439" i="2"/>
  <c r="AR439" i="2"/>
  <c r="AM439" i="2"/>
  <c r="AI439" i="2"/>
  <c r="AE439" i="2"/>
  <c r="AA439" i="2"/>
  <c r="Z439" i="2"/>
  <c r="Y439" i="2"/>
  <c r="X439" i="2"/>
  <c r="BU438" i="2"/>
  <c r="BS438" i="2" s="1"/>
  <c r="BN438" i="2"/>
  <c r="BL438" i="2" s="1"/>
  <c r="BG438" i="2"/>
  <c r="BE438" i="2" s="1"/>
  <c r="AZ438" i="2"/>
  <c r="AX438" i="2" s="1"/>
  <c r="AW438" i="2"/>
  <c r="AV438" i="2"/>
  <c r="AU438" i="2"/>
  <c r="AT438" i="2"/>
  <c r="AR438" i="2"/>
  <c r="AM438" i="2"/>
  <c r="AI438" i="2"/>
  <c r="AE438" i="2"/>
  <c r="AA438" i="2"/>
  <c r="Z438" i="2"/>
  <c r="Y438" i="2"/>
  <c r="X438" i="2"/>
  <c r="BU437" i="2"/>
  <c r="BS437" i="2" s="1"/>
  <c r="BN437" i="2"/>
  <c r="BL437" i="2" s="1"/>
  <c r="BG437" i="2"/>
  <c r="BE437" i="2" s="1"/>
  <c r="AZ437" i="2"/>
  <c r="AX437" i="2" s="1"/>
  <c r="AW437" i="2"/>
  <c r="AV437" i="2"/>
  <c r="AU437" i="2"/>
  <c r="AT437" i="2"/>
  <c r="AR437" i="2"/>
  <c r="AM437" i="2"/>
  <c r="AI437" i="2"/>
  <c r="AE437" i="2"/>
  <c r="AA437" i="2"/>
  <c r="Z437" i="2"/>
  <c r="Y437" i="2"/>
  <c r="X437" i="2"/>
  <c r="BU436" i="2"/>
  <c r="BS436" i="2" s="1"/>
  <c r="BN436" i="2"/>
  <c r="BL436" i="2" s="1"/>
  <c r="BG436" i="2"/>
  <c r="BE436" i="2" s="1"/>
  <c r="AZ436" i="2"/>
  <c r="AX436" i="2" s="1"/>
  <c r="AW436" i="2"/>
  <c r="AV436" i="2"/>
  <c r="AU436" i="2"/>
  <c r="AT436" i="2"/>
  <c r="AR436" i="2"/>
  <c r="AM436" i="2"/>
  <c r="AI436" i="2"/>
  <c r="AE436" i="2"/>
  <c r="AA436" i="2"/>
  <c r="Z436" i="2"/>
  <c r="Y436" i="2"/>
  <c r="X436" i="2"/>
  <c r="BU435" i="2"/>
  <c r="BS435" i="2" s="1"/>
  <c r="BN435" i="2"/>
  <c r="BL435" i="2" s="1"/>
  <c r="BG435" i="2"/>
  <c r="BE435" i="2" s="1"/>
  <c r="AZ435" i="2"/>
  <c r="AX435" i="2" s="1"/>
  <c r="AW435" i="2"/>
  <c r="AV435" i="2"/>
  <c r="AU435" i="2"/>
  <c r="AT435" i="2"/>
  <c r="AR435" i="2"/>
  <c r="AM435" i="2"/>
  <c r="AI435" i="2"/>
  <c r="AE435" i="2"/>
  <c r="AA435" i="2"/>
  <c r="Z435" i="2"/>
  <c r="Y435" i="2"/>
  <c r="X435" i="2"/>
  <c r="BU434" i="2"/>
  <c r="BS434" i="2" s="1"/>
  <c r="BN434" i="2"/>
  <c r="BL434" i="2" s="1"/>
  <c r="BG434" i="2"/>
  <c r="BE434" i="2" s="1"/>
  <c r="AZ434" i="2"/>
  <c r="AX434" i="2" s="1"/>
  <c r="AW434" i="2"/>
  <c r="AV434" i="2"/>
  <c r="AU434" i="2"/>
  <c r="AT434" i="2"/>
  <c r="AR434" i="2"/>
  <c r="AM434" i="2"/>
  <c r="AI434" i="2"/>
  <c r="AE434" i="2"/>
  <c r="AA434" i="2"/>
  <c r="Z434" i="2"/>
  <c r="Y434" i="2"/>
  <c r="X434" i="2"/>
  <c r="BU433" i="2"/>
  <c r="BS433" i="2" s="1"/>
  <c r="BN433" i="2"/>
  <c r="BL433" i="2" s="1"/>
  <c r="BG433" i="2"/>
  <c r="BE433" i="2" s="1"/>
  <c r="AZ433" i="2"/>
  <c r="AX433" i="2" s="1"/>
  <c r="AW433" i="2"/>
  <c r="AV433" i="2"/>
  <c r="AU433" i="2"/>
  <c r="AT433" i="2"/>
  <c r="AR433" i="2"/>
  <c r="AM433" i="2"/>
  <c r="AI433" i="2"/>
  <c r="AE433" i="2"/>
  <c r="AA433" i="2"/>
  <c r="Z433" i="2"/>
  <c r="Y433" i="2"/>
  <c r="X433" i="2"/>
  <c r="BU432" i="2"/>
  <c r="BS432" i="2" s="1"/>
  <c r="BN432" i="2"/>
  <c r="BL432" i="2" s="1"/>
  <c r="BG432" i="2"/>
  <c r="BE432" i="2" s="1"/>
  <c r="AZ432" i="2"/>
  <c r="AW432" i="2"/>
  <c r="AV432" i="2"/>
  <c r="AU432" i="2"/>
  <c r="AT432" i="2"/>
  <c r="AR432" i="2"/>
  <c r="AM432" i="2"/>
  <c r="AI432" i="2"/>
  <c r="AE432" i="2"/>
  <c r="AA432" i="2"/>
  <c r="Z432" i="2"/>
  <c r="Y432" i="2"/>
  <c r="X432" i="2"/>
  <c r="BU431" i="2"/>
  <c r="BN431" i="2"/>
  <c r="BL431" i="2" s="1"/>
  <c r="BG431" i="2"/>
  <c r="BE431" i="2" s="1"/>
  <c r="AZ431" i="2"/>
  <c r="AX431" i="2" s="1"/>
  <c r="AW431" i="2"/>
  <c r="AV431" i="2"/>
  <c r="AU431" i="2"/>
  <c r="AT431" i="2"/>
  <c r="AR431" i="2"/>
  <c r="AM431" i="2"/>
  <c r="AI431" i="2"/>
  <c r="AE431" i="2"/>
  <c r="AA431" i="2"/>
  <c r="Z431" i="2"/>
  <c r="Y431" i="2"/>
  <c r="X431" i="2"/>
  <c r="BY430" i="2"/>
  <c r="BX430" i="2"/>
  <c r="BW430" i="2"/>
  <c r="BV430" i="2"/>
  <c r="BT430" i="2"/>
  <c r="BR430" i="2"/>
  <c r="BQ430" i="2"/>
  <c r="BP430" i="2"/>
  <c r="BO430" i="2"/>
  <c r="BM430" i="2"/>
  <c r="BK430" i="2"/>
  <c r="BJ430" i="2"/>
  <c r="BI430" i="2"/>
  <c r="BH430" i="2"/>
  <c r="BF430" i="2"/>
  <c r="BD430" i="2"/>
  <c r="BC430" i="2"/>
  <c r="BB430" i="2"/>
  <c r="BA430" i="2"/>
  <c r="AY430" i="2"/>
  <c r="AP430" i="2"/>
  <c r="AO430" i="2"/>
  <c r="AN430" i="2"/>
  <c r="AL430" i="2"/>
  <c r="AK430" i="2"/>
  <c r="AJ430" i="2"/>
  <c r="AH430" i="2"/>
  <c r="AG430" i="2"/>
  <c r="AF430" i="2"/>
  <c r="AD430" i="2"/>
  <c r="AC430" i="2"/>
  <c r="AB430" i="2"/>
  <c r="BU426" i="2"/>
  <c r="BS426" i="2" s="1"/>
  <c r="BN426" i="2"/>
  <c r="BL426" i="2" s="1"/>
  <c r="BG426" i="2"/>
  <c r="BE426" i="2" s="1"/>
  <c r="AZ426" i="2"/>
  <c r="AX426" i="2" s="1"/>
  <c r="AW426" i="2"/>
  <c r="AV426" i="2"/>
  <c r="AU426" i="2"/>
  <c r="AT426" i="2"/>
  <c r="AR426" i="2"/>
  <c r="AM426" i="2"/>
  <c r="AI426" i="2"/>
  <c r="AE426" i="2"/>
  <c r="AA426" i="2"/>
  <c r="Z426" i="2"/>
  <c r="Y426" i="2"/>
  <c r="X426" i="2"/>
  <c r="BU425" i="2"/>
  <c r="BS425" i="2" s="1"/>
  <c r="BN425" i="2"/>
  <c r="BG425" i="2"/>
  <c r="BE425" i="2" s="1"/>
  <c r="AZ425" i="2"/>
  <c r="AX425" i="2" s="1"/>
  <c r="AW425" i="2"/>
  <c r="AV425" i="2"/>
  <c r="AU425" i="2"/>
  <c r="AT425" i="2"/>
  <c r="AR425" i="2"/>
  <c r="AM425" i="2"/>
  <c r="AI425" i="2"/>
  <c r="AE425" i="2"/>
  <c r="AA425" i="2"/>
  <c r="Z425" i="2"/>
  <c r="Y425" i="2"/>
  <c r="X425" i="2"/>
  <c r="BU424" i="2"/>
  <c r="BS424" i="2" s="1"/>
  <c r="BN424" i="2"/>
  <c r="BL424" i="2" s="1"/>
  <c r="BG424" i="2"/>
  <c r="BE424" i="2" s="1"/>
  <c r="AZ424" i="2"/>
  <c r="AX424" i="2" s="1"/>
  <c r="AW424" i="2"/>
  <c r="AV424" i="2"/>
  <c r="AU424" i="2"/>
  <c r="AT424" i="2"/>
  <c r="AR424" i="2"/>
  <c r="AM424" i="2"/>
  <c r="AI424" i="2"/>
  <c r="AE424" i="2"/>
  <c r="AA424" i="2"/>
  <c r="Z424" i="2"/>
  <c r="Y424" i="2"/>
  <c r="X424" i="2"/>
  <c r="BU423" i="2"/>
  <c r="BS423" i="2" s="1"/>
  <c r="BN423" i="2"/>
  <c r="BL423" i="2" s="1"/>
  <c r="BG423" i="2"/>
  <c r="BE423" i="2" s="1"/>
  <c r="AZ423" i="2"/>
  <c r="AX423" i="2" s="1"/>
  <c r="AW423" i="2"/>
  <c r="AV423" i="2"/>
  <c r="AU423" i="2"/>
  <c r="AT423" i="2"/>
  <c r="AR423" i="2"/>
  <c r="AM423" i="2"/>
  <c r="AI423" i="2"/>
  <c r="AE423" i="2"/>
  <c r="AA423" i="2"/>
  <c r="Z423" i="2"/>
  <c r="Y423" i="2"/>
  <c r="X423" i="2"/>
  <c r="BU422" i="2"/>
  <c r="BS422" i="2" s="1"/>
  <c r="BN422" i="2"/>
  <c r="BL422" i="2" s="1"/>
  <c r="BG422" i="2"/>
  <c r="BE422" i="2" s="1"/>
  <c r="AZ422" i="2"/>
  <c r="AX422" i="2" s="1"/>
  <c r="AW422" i="2"/>
  <c r="AV422" i="2"/>
  <c r="AU422" i="2"/>
  <c r="AT422" i="2"/>
  <c r="AR422" i="2"/>
  <c r="AM422" i="2"/>
  <c r="AI422" i="2"/>
  <c r="AE422" i="2"/>
  <c r="AA422" i="2"/>
  <c r="Z422" i="2"/>
  <c r="Y422" i="2"/>
  <c r="X422" i="2"/>
  <c r="BU421" i="2"/>
  <c r="BN421" i="2"/>
  <c r="BG421" i="2"/>
  <c r="BE421" i="2" s="1"/>
  <c r="AZ421" i="2"/>
  <c r="AX421" i="2" s="1"/>
  <c r="AW421" i="2"/>
  <c r="AV421" i="2"/>
  <c r="AU421" i="2"/>
  <c r="AT421" i="2"/>
  <c r="AR421" i="2"/>
  <c r="AM421" i="2"/>
  <c r="AI421" i="2"/>
  <c r="AE421" i="2"/>
  <c r="AA421" i="2"/>
  <c r="Z421" i="2"/>
  <c r="Y421" i="2"/>
  <c r="X421" i="2"/>
  <c r="BU420" i="2"/>
  <c r="BS420" i="2" s="1"/>
  <c r="BN420" i="2"/>
  <c r="BL420" i="2" s="1"/>
  <c r="BG420" i="2"/>
  <c r="BE420" i="2" s="1"/>
  <c r="AZ420" i="2"/>
  <c r="AW420" i="2"/>
  <c r="AV420" i="2"/>
  <c r="AU420" i="2"/>
  <c r="AT420" i="2"/>
  <c r="AR420" i="2"/>
  <c r="AM420" i="2"/>
  <c r="AI420" i="2"/>
  <c r="AE420" i="2"/>
  <c r="AA420" i="2"/>
  <c r="Z420" i="2"/>
  <c r="Y420" i="2"/>
  <c r="X420" i="2"/>
  <c r="BU419" i="2"/>
  <c r="BS419" i="2" s="1"/>
  <c r="BN419" i="2"/>
  <c r="BL419" i="2" s="1"/>
  <c r="BG419" i="2"/>
  <c r="AZ419" i="2"/>
  <c r="AX419" i="2" s="1"/>
  <c r="AW419" i="2"/>
  <c r="AV419" i="2"/>
  <c r="AU419" i="2"/>
  <c r="AT419" i="2"/>
  <c r="AR419" i="2"/>
  <c r="AM419" i="2"/>
  <c r="AI419" i="2"/>
  <c r="AE419" i="2"/>
  <c r="AA419" i="2"/>
  <c r="Z419" i="2"/>
  <c r="Y419" i="2"/>
  <c r="X419" i="2"/>
  <c r="BY418" i="2"/>
  <c r="BX418" i="2"/>
  <c r="BW418" i="2"/>
  <c r="BV418" i="2"/>
  <c r="BT418" i="2"/>
  <c r="BR418" i="2"/>
  <c r="BQ418" i="2"/>
  <c r="BP418" i="2"/>
  <c r="BO418" i="2"/>
  <c r="BM418" i="2"/>
  <c r="BK418" i="2"/>
  <c r="BJ418" i="2"/>
  <c r="BI418" i="2"/>
  <c r="BH418" i="2"/>
  <c r="BF418" i="2"/>
  <c r="BD418" i="2"/>
  <c r="BC418" i="2"/>
  <c r="BB418" i="2"/>
  <c r="BA418" i="2"/>
  <c r="AY418" i="2"/>
  <c r="AP418" i="2"/>
  <c r="AO418" i="2"/>
  <c r="AN418" i="2"/>
  <c r="AL418" i="2"/>
  <c r="AK418" i="2"/>
  <c r="AJ418" i="2"/>
  <c r="AH418" i="2"/>
  <c r="AG418" i="2"/>
  <c r="AF418" i="2"/>
  <c r="AD418" i="2"/>
  <c r="AC418" i="2"/>
  <c r="AB418" i="2"/>
  <c r="U418" i="2"/>
  <c r="K418" i="2"/>
  <c r="BU416" i="2"/>
  <c r="BS416" i="2" s="1"/>
  <c r="BN416" i="2"/>
  <c r="BL416" i="2" s="1"/>
  <c r="BG416" i="2"/>
  <c r="BE416" i="2" s="1"/>
  <c r="AZ416" i="2"/>
  <c r="AX416" i="2" s="1"/>
  <c r="AW416" i="2"/>
  <c r="AV416" i="2"/>
  <c r="AU416" i="2"/>
  <c r="AT416" i="2"/>
  <c r="AR416" i="2"/>
  <c r="AM416" i="2"/>
  <c r="AI416" i="2"/>
  <c r="AE416" i="2"/>
  <c r="AA416" i="2"/>
  <c r="Z416" i="2"/>
  <c r="Y416" i="2"/>
  <c r="X416" i="2"/>
  <c r="BU415" i="2"/>
  <c r="BS415" i="2" s="1"/>
  <c r="BN415" i="2"/>
  <c r="BL415" i="2" s="1"/>
  <c r="BG415" i="2"/>
  <c r="BE415" i="2" s="1"/>
  <c r="AZ415" i="2"/>
  <c r="AX415" i="2" s="1"/>
  <c r="AW415" i="2"/>
  <c r="AV415" i="2"/>
  <c r="AU415" i="2"/>
  <c r="AT415" i="2"/>
  <c r="AR415" i="2"/>
  <c r="AM415" i="2"/>
  <c r="AI415" i="2"/>
  <c r="AE415" i="2"/>
  <c r="AA415" i="2"/>
  <c r="Z415" i="2"/>
  <c r="Y415" i="2"/>
  <c r="X415" i="2"/>
  <c r="BU414" i="2"/>
  <c r="BS414" i="2" s="1"/>
  <c r="BN414" i="2"/>
  <c r="BL414" i="2" s="1"/>
  <c r="BG414" i="2"/>
  <c r="BE414" i="2" s="1"/>
  <c r="AZ414" i="2"/>
  <c r="AX414" i="2" s="1"/>
  <c r="AW414" i="2"/>
  <c r="AV414" i="2"/>
  <c r="AU414" i="2"/>
  <c r="AT414" i="2"/>
  <c r="AR414" i="2"/>
  <c r="AM414" i="2"/>
  <c r="AI414" i="2"/>
  <c r="AE414" i="2"/>
  <c r="AA414" i="2"/>
  <c r="Z414" i="2"/>
  <c r="Y414" i="2"/>
  <c r="X414" i="2"/>
  <c r="BU413" i="2"/>
  <c r="BS413" i="2" s="1"/>
  <c r="BN413" i="2"/>
  <c r="BL413" i="2" s="1"/>
  <c r="BG413" i="2"/>
  <c r="BE413" i="2" s="1"/>
  <c r="AZ413" i="2"/>
  <c r="AW413" i="2"/>
  <c r="AV413" i="2"/>
  <c r="AU413" i="2"/>
  <c r="AT413" i="2"/>
  <c r="AR413" i="2"/>
  <c r="AM413" i="2"/>
  <c r="AI413" i="2"/>
  <c r="AE413" i="2"/>
  <c r="AA413" i="2"/>
  <c r="Z413" i="2"/>
  <c r="Y413" i="2"/>
  <c r="X413" i="2"/>
  <c r="BU412" i="2"/>
  <c r="BS412" i="2" s="1"/>
  <c r="BN412" i="2"/>
  <c r="BL412" i="2" s="1"/>
  <c r="BG412" i="2"/>
  <c r="BE412" i="2" s="1"/>
  <c r="AZ412" i="2"/>
  <c r="AX412" i="2" s="1"/>
  <c r="AW412" i="2"/>
  <c r="AV412" i="2"/>
  <c r="AU412" i="2"/>
  <c r="AT412" i="2"/>
  <c r="AR412" i="2"/>
  <c r="AM412" i="2"/>
  <c r="AI412" i="2"/>
  <c r="AE412" i="2"/>
  <c r="AA412" i="2"/>
  <c r="Z412" i="2"/>
  <c r="Y412" i="2"/>
  <c r="X412" i="2"/>
  <c r="BU411" i="2"/>
  <c r="BS411" i="2" s="1"/>
  <c r="BN411" i="2"/>
  <c r="BL411" i="2" s="1"/>
  <c r="BG411" i="2"/>
  <c r="BE411" i="2" s="1"/>
  <c r="AZ411" i="2"/>
  <c r="AX411" i="2" s="1"/>
  <c r="AW411" i="2"/>
  <c r="AV411" i="2"/>
  <c r="AU411" i="2"/>
  <c r="AT411" i="2"/>
  <c r="AR411" i="2"/>
  <c r="AM411" i="2"/>
  <c r="AI411" i="2"/>
  <c r="AE411" i="2"/>
  <c r="AA411" i="2"/>
  <c r="Z411" i="2"/>
  <c r="Y411" i="2"/>
  <c r="X411" i="2"/>
  <c r="BU410" i="2"/>
  <c r="BN410" i="2"/>
  <c r="BL410" i="2" s="1"/>
  <c r="BG410" i="2"/>
  <c r="BE410" i="2" s="1"/>
  <c r="AZ410" i="2"/>
  <c r="AX410" i="2" s="1"/>
  <c r="AW410" i="2"/>
  <c r="AV410" i="2"/>
  <c r="AU410" i="2"/>
  <c r="AT410" i="2"/>
  <c r="AR410" i="2"/>
  <c r="AM410" i="2"/>
  <c r="AI410" i="2"/>
  <c r="AE410" i="2"/>
  <c r="AA410" i="2"/>
  <c r="Z410" i="2"/>
  <c r="Y410" i="2"/>
  <c r="X410" i="2"/>
  <c r="BU409" i="2"/>
  <c r="BS409" i="2" s="1"/>
  <c r="BN409" i="2"/>
  <c r="BL409" i="2" s="1"/>
  <c r="BG409" i="2"/>
  <c r="BE409" i="2" s="1"/>
  <c r="AZ409" i="2"/>
  <c r="AW409" i="2"/>
  <c r="AV409" i="2"/>
  <c r="AU409" i="2"/>
  <c r="AT409" i="2"/>
  <c r="AR409" i="2"/>
  <c r="AM409" i="2"/>
  <c r="AI409" i="2"/>
  <c r="AE409" i="2"/>
  <c r="AA409" i="2"/>
  <c r="Z409" i="2"/>
  <c r="Y409" i="2"/>
  <c r="X409" i="2"/>
  <c r="BY408" i="2"/>
  <c r="BX408" i="2"/>
  <c r="BW408" i="2"/>
  <c r="BV408" i="2"/>
  <c r="BT408" i="2"/>
  <c r="BR408" i="2"/>
  <c r="BQ408" i="2"/>
  <c r="BP408" i="2"/>
  <c r="BO408" i="2"/>
  <c r="BM408" i="2"/>
  <c r="BK408" i="2"/>
  <c r="BJ408" i="2"/>
  <c r="BI408" i="2"/>
  <c r="BH408" i="2"/>
  <c r="BF408" i="2"/>
  <c r="BD408" i="2"/>
  <c r="BC408" i="2"/>
  <c r="BB408" i="2"/>
  <c r="BA408" i="2"/>
  <c r="AY408" i="2"/>
  <c r="AP408" i="2"/>
  <c r="AO408" i="2"/>
  <c r="AN408" i="2"/>
  <c r="AL408" i="2"/>
  <c r="AK408" i="2"/>
  <c r="AJ408" i="2"/>
  <c r="AH408" i="2"/>
  <c r="AG408" i="2"/>
  <c r="AF408" i="2"/>
  <c r="AD408" i="2"/>
  <c r="AC408" i="2"/>
  <c r="AB408" i="2"/>
  <c r="U408" i="2"/>
  <c r="K408" i="2"/>
  <c r="BU406" i="2"/>
  <c r="BS406" i="2" s="1"/>
  <c r="BN406" i="2"/>
  <c r="BL406" i="2" s="1"/>
  <c r="BG406" i="2"/>
  <c r="BE406" i="2" s="1"/>
  <c r="AZ406" i="2"/>
  <c r="AX406" i="2" s="1"/>
  <c r="AW406" i="2"/>
  <c r="AV406" i="2"/>
  <c r="AU406" i="2"/>
  <c r="AT406" i="2"/>
  <c r="AR406" i="2"/>
  <c r="AM406" i="2"/>
  <c r="AI406" i="2"/>
  <c r="AE406" i="2"/>
  <c r="AA406" i="2"/>
  <c r="Z406" i="2"/>
  <c r="Y406" i="2"/>
  <c r="X406" i="2"/>
  <c r="BU405" i="2"/>
  <c r="BS405" i="2" s="1"/>
  <c r="BN405" i="2"/>
  <c r="BL405" i="2" s="1"/>
  <c r="BG405" i="2"/>
  <c r="BE405" i="2" s="1"/>
  <c r="AZ405" i="2"/>
  <c r="AX405" i="2" s="1"/>
  <c r="AW405" i="2"/>
  <c r="AV405" i="2"/>
  <c r="AU405" i="2"/>
  <c r="AT405" i="2"/>
  <c r="AR405" i="2"/>
  <c r="AM405" i="2"/>
  <c r="AI405" i="2"/>
  <c r="AE405" i="2"/>
  <c r="AA405" i="2"/>
  <c r="Z405" i="2"/>
  <c r="Y405" i="2"/>
  <c r="X405" i="2"/>
  <c r="BU404" i="2"/>
  <c r="BS404" i="2" s="1"/>
  <c r="BN404" i="2"/>
  <c r="BL404" i="2" s="1"/>
  <c r="BG404" i="2"/>
  <c r="BE404" i="2" s="1"/>
  <c r="AZ404" i="2"/>
  <c r="AX404" i="2" s="1"/>
  <c r="AW404" i="2"/>
  <c r="AV404" i="2"/>
  <c r="AU404" i="2"/>
  <c r="AT404" i="2"/>
  <c r="AR404" i="2"/>
  <c r="AM404" i="2"/>
  <c r="AI404" i="2"/>
  <c r="AE404" i="2"/>
  <c r="AA404" i="2"/>
  <c r="Z404" i="2"/>
  <c r="Y404" i="2"/>
  <c r="X404" i="2"/>
  <c r="BU403" i="2"/>
  <c r="BS403" i="2" s="1"/>
  <c r="BN403" i="2"/>
  <c r="BL403" i="2" s="1"/>
  <c r="BG403" i="2"/>
  <c r="BE403" i="2" s="1"/>
  <c r="AZ403" i="2"/>
  <c r="AX403" i="2" s="1"/>
  <c r="AW403" i="2"/>
  <c r="AV403" i="2"/>
  <c r="AU403" i="2"/>
  <c r="AT403" i="2"/>
  <c r="AR403" i="2"/>
  <c r="AM403" i="2"/>
  <c r="AI403" i="2"/>
  <c r="AE403" i="2"/>
  <c r="AA403" i="2"/>
  <c r="Z403" i="2"/>
  <c r="Y403" i="2"/>
  <c r="X403" i="2"/>
  <c r="BU402" i="2"/>
  <c r="BS402" i="2" s="1"/>
  <c r="BN402" i="2"/>
  <c r="BL402" i="2" s="1"/>
  <c r="BG402" i="2"/>
  <c r="BE402" i="2" s="1"/>
  <c r="AZ402" i="2"/>
  <c r="AX402" i="2" s="1"/>
  <c r="AW402" i="2"/>
  <c r="AV402" i="2"/>
  <c r="AU402" i="2"/>
  <c r="AT402" i="2"/>
  <c r="AR402" i="2"/>
  <c r="AM402" i="2"/>
  <c r="AI402" i="2"/>
  <c r="AE402" i="2"/>
  <c r="AA402" i="2"/>
  <c r="Z402" i="2"/>
  <c r="Y402" i="2"/>
  <c r="X402" i="2"/>
  <c r="BU401" i="2"/>
  <c r="BS401" i="2" s="1"/>
  <c r="BN401" i="2"/>
  <c r="BL401" i="2" s="1"/>
  <c r="BG401" i="2"/>
  <c r="BE401" i="2" s="1"/>
  <c r="AZ401" i="2"/>
  <c r="AX401" i="2" s="1"/>
  <c r="AW401" i="2"/>
  <c r="AV401" i="2"/>
  <c r="AU401" i="2"/>
  <c r="AT401" i="2"/>
  <c r="AR401" i="2"/>
  <c r="AM401" i="2"/>
  <c r="AI401" i="2"/>
  <c r="AE401" i="2"/>
  <c r="AA401" i="2"/>
  <c r="Z401" i="2"/>
  <c r="Y401" i="2"/>
  <c r="X401" i="2"/>
  <c r="BU400" i="2"/>
  <c r="BS400" i="2" s="1"/>
  <c r="BN400" i="2"/>
  <c r="BL400" i="2" s="1"/>
  <c r="BG400" i="2"/>
  <c r="BE400" i="2" s="1"/>
  <c r="AZ400" i="2"/>
  <c r="AW400" i="2"/>
  <c r="AV400" i="2"/>
  <c r="AU400" i="2"/>
  <c r="AT400" i="2"/>
  <c r="AR400" i="2"/>
  <c r="AM400" i="2"/>
  <c r="AI400" i="2"/>
  <c r="AE400" i="2"/>
  <c r="AA400" i="2"/>
  <c r="Z400" i="2"/>
  <c r="Y400" i="2"/>
  <c r="X400" i="2"/>
  <c r="BU399" i="2"/>
  <c r="BS399" i="2" s="1"/>
  <c r="BN399" i="2"/>
  <c r="BL399" i="2" s="1"/>
  <c r="BG399" i="2"/>
  <c r="BE399" i="2" s="1"/>
  <c r="AZ399" i="2"/>
  <c r="AX399" i="2" s="1"/>
  <c r="AW399" i="2"/>
  <c r="AV399" i="2"/>
  <c r="AU399" i="2"/>
  <c r="AT399" i="2"/>
  <c r="AR399" i="2"/>
  <c r="AM399" i="2"/>
  <c r="AI399" i="2"/>
  <c r="AE399" i="2"/>
  <c r="AA399" i="2"/>
  <c r="Z399" i="2"/>
  <c r="Y399" i="2"/>
  <c r="X399" i="2"/>
  <c r="BY398" i="2"/>
  <c r="BX398" i="2"/>
  <c r="BW398" i="2"/>
  <c r="BV398" i="2"/>
  <c r="BT398" i="2"/>
  <c r="BR398" i="2"/>
  <c r="BQ398" i="2"/>
  <c r="BP398" i="2"/>
  <c r="BO398" i="2"/>
  <c r="BM398" i="2"/>
  <c r="BK398" i="2"/>
  <c r="BJ398" i="2"/>
  <c r="BI398" i="2"/>
  <c r="BH398" i="2"/>
  <c r="BF398" i="2"/>
  <c r="BD398" i="2"/>
  <c r="BC398" i="2"/>
  <c r="BB398" i="2"/>
  <c r="BA398" i="2"/>
  <c r="AY398" i="2"/>
  <c r="AP398" i="2"/>
  <c r="AO398" i="2"/>
  <c r="AN398" i="2"/>
  <c r="AL398" i="2"/>
  <c r="AK398" i="2"/>
  <c r="AJ398" i="2"/>
  <c r="AH398" i="2"/>
  <c r="AG398" i="2"/>
  <c r="AF398" i="2"/>
  <c r="AD398" i="2"/>
  <c r="AC398" i="2"/>
  <c r="AB398" i="2"/>
  <c r="U398" i="2"/>
  <c r="K398" i="2"/>
  <c r="BU396" i="2"/>
  <c r="BS396" i="2" s="1"/>
  <c r="BN396" i="2"/>
  <c r="BL396" i="2" s="1"/>
  <c r="BG396" i="2"/>
  <c r="BE396" i="2" s="1"/>
  <c r="AZ396" i="2"/>
  <c r="AX396" i="2" s="1"/>
  <c r="AW396" i="2"/>
  <c r="AV396" i="2"/>
  <c r="AU396" i="2"/>
  <c r="AT396" i="2"/>
  <c r="AR396" i="2"/>
  <c r="AM396" i="2"/>
  <c r="AI396" i="2"/>
  <c r="AE396" i="2"/>
  <c r="AA396" i="2"/>
  <c r="Z396" i="2"/>
  <c r="Y396" i="2"/>
  <c r="X396" i="2"/>
  <c r="BU395" i="2"/>
  <c r="BS395" i="2" s="1"/>
  <c r="BN395" i="2"/>
  <c r="BL395" i="2" s="1"/>
  <c r="BG395" i="2"/>
  <c r="BE395" i="2" s="1"/>
  <c r="AZ395" i="2"/>
  <c r="AX395" i="2" s="1"/>
  <c r="AW395" i="2"/>
  <c r="AV395" i="2"/>
  <c r="AU395" i="2"/>
  <c r="AT395" i="2"/>
  <c r="AR395" i="2"/>
  <c r="AM395" i="2"/>
  <c r="AI395" i="2"/>
  <c r="AE395" i="2"/>
  <c r="AA395" i="2"/>
  <c r="Z395" i="2"/>
  <c r="Y395" i="2"/>
  <c r="X395" i="2"/>
  <c r="BU394" i="2"/>
  <c r="BS394" i="2" s="1"/>
  <c r="BN394" i="2"/>
  <c r="BL394" i="2" s="1"/>
  <c r="BG394" i="2"/>
  <c r="AZ394" i="2"/>
  <c r="AX394" i="2" s="1"/>
  <c r="AW394" i="2"/>
  <c r="AV394" i="2"/>
  <c r="AU394" i="2"/>
  <c r="AT394" i="2"/>
  <c r="AR394" i="2"/>
  <c r="AM394" i="2"/>
  <c r="AI394" i="2"/>
  <c r="AE394" i="2"/>
  <c r="AA394" i="2"/>
  <c r="Z394" i="2"/>
  <c r="Y394" i="2"/>
  <c r="X394" i="2"/>
  <c r="BU393" i="2"/>
  <c r="BS393" i="2" s="1"/>
  <c r="BN393" i="2"/>
  <c r="BL393" i="2" s="1"/>
  <c r="BG393" i="2"/>
  <c r="BE393" i="2" s="1"/>
  <c r="AZ393" i="2"/>
  <c r="AX393" i="2" s="1"/>
  <c r="AW393" i="2"/>
  <c r="AV393" i="2"/>
  <c r="AU393" i="2"/>
  <c r="AT393" i="2"/>
  <c r="AR393" i="2"/>
  <c r="AM393" i="2"/>
  <c r="AI393" i="2"/>
  <c r="AE393" i="2"/>
  <c r="AA393" i="2"/>
  <c r="Z393" i="2"/>
  <c r="Y393" i="2"/>
  <c r="X393" i="2"/>
  <c r="BU392" i="2"/>
  <c r="BS392" i="2" s="1"/>
  <c r="BN392" i="2"/>
  <c r="BL392" i="2" s="1"/>
  <c r="BG392" i="2"/>
  <c r="BE392" i="2" s="1"/>
  <c r="AZ392" i="2"/>
  <c r="AX392" i="2" s="1"/>
  <c r="AW392" i="2"/>
  <c r="AV392" i="2"/>
  <c r="AU392" i="2"/>
  <c r="AT392" i="2"/>
  <c r="AR392" i="2"/>
  <c r="AM392" i="2"/>
  <c r="AI392" i="2"/>
  <c r="AE392" i="2"/>
  <c r="AA392" i="2"/>
  <c r="Z392" i="2"/>
  <c r="Y392" i="2"/>
  <c r="X392" i="2"/>
  <c r="BU391" i="2"/>
  <c r="BS391" i="2" s="1"/>
  <c r="BN391" i="2"/>
  <c r="BL391" i="2" s="1"/>
  <c r="BG391" i="2"/>
  <c r="BE391" i="2" s="1"/>
  <c r="AZ391" i="2"/>
  <c r="AX391" i="2" s="1"/>
  <c r="AW391" i="2"/>
  <c r="AV391" i="2"/>
  <c r="AU391" i="2"/>
  <c r="AT391" i="2"/>
  <c r="AR391" i="2"/>
  <c r="AM391" i="2"/>
  <c r="AI391" i="2"/>
  <c r="AE391" i="2"/>
  <c r="AA391" i="2"/>
  <c r="Z391" i="2"/>
  <c r="Y391" i="2"/>
  <c r="X391" i="2"/>
  <c r="BU390" i="2"/>
  <c r="BN390" i="2"/>
  <c r="BL390" i="2" s="1"/>
  <c r="BG390" i="2"/>
  <c r="AZ390" i="2"/>
  <c r="AX390" i="2" s="1"/>
  <c r="AW390" i="2"/>
  <c r="AV390" i="2"/>
  <c r="AU390" i="2"/>
  <c r="AT390" i="2"/>
  <c r="AR390" i="2"/>
  <c r="AM390" i="2"/>
  <c r="AI390" i="2"/>
  <c r="AE390" i="2"/>
  <c r="AA390" i="2"/>
  <c r="Z390" i="2"/>
  <c r="Y390" i="2"/>
  <c r="X390" i="2"/>
  <c r="BU389" i="2"/>
  <c r="BS389" i="2" s="1"/>
  <c r="BN389" i="2"/>
  <c r="BG389" i="2"/>
  <c r="BE389" i="2" s="1"/>
  <c r="AZ389" i="2"/>
  <c r="AW389" i="2"/>
  <c r="AV389" i="2"/>
  <c r="AU389" i="2"/>
  <c r="AT389" i="2"/>
  <c r="AR389" i="2"/>
  <c r="AM389" i="2"/>
  <c r="AI389" i="2"/>
  <c r="AE389" i="2"/>
  <c r="AA389" i="2"/>
  <c r="Z389" i="2"/>
  <c r="Y389" i="2"/>
  <c r="X389" i="2"/>
  <c r="BY388" i="2"/>
  <c r="BX388" i="2"/>
  <c r="BW388" i="2"/>
  <c r="BV388" i="2"/>
  <c r="BT388" i="2"/>
  <c r="BR388" i="2"/>
  <c r="BQ388" i="2"/>
  <c r="BP388" i="2"/>
  <c r="BO388" i="2"/>
  <c r="BM388" i="2"/>
  <c r="BK388" i="2"/>
  <c r="BJ388" i="2"/>
  <c r="BI388" i="2"/>
  <c r="BH388" i="2"/>
  <c r="BF388" i="2"/>
  <c r="BD388" i="2"/>
  <c r="BC388" i="2"/>
  <c r="BB388" i="2"/>
  <c r="BA388" i="2"/>
  <c r="AY388" i="2"/>
  <c r="AP388" i="2"/>
  <c r="AO388" i="2"/>
  <c r="AN388" i="2"/>
  <c r="AL388" i="2"/>
  <c r="AK388" i="2"/>
  <c r="AJ388" i="2"/>
  <c r="AH388" i="2"/>
  <c r="AG388" i="2"/>
  <c r="AF388" i="2"/>
  <c r="AD388" i="2"/>
  <c r="AC388" i="2"/>
  <c r="AB388" i="2"/>
  <c r="U388" i="2"/>
  <c r="K388" i="2"/>
  <c r="BU384" i="2"/>
  <c r="BS384" i="2" s="1"/>
  <c r="BN384" i="2"/>
  <c r="BL384" i="2" s="1"/>
  <c r="BG384" i="2"/>
  <c r="AZ384" i="2"/>
  <c r="AX384" i="2" s="1"/>
  <c r="AW384" i="2"/>
  <c r="AV384" i="2"/>
  <c r="AU384" i="2"/>
  <c r="AT384" i="2"/>
  <c r="AR384" i="2"/>
  <c r="AM384" i="2"/>
  <c r="AI384" i="2"/>
  <c r="AE384" i="2"/>
  <c r="AA384" i="2"/>
  <c r="Z384" i="2"/>
  <c r="Y384" i="2"/>
  <c r="X384" i="2"/>
  <c r="BU383" i="2"/>
  <c r="BS383" i="2" s="1"/>
  <c r="BN383" i="2"/>
  <c r="BL383" i="2" s="1"/>
  <c r="BG383" i="2"/>
  <c r="BE383" i="2" s="1"/>
  <c r="AZ383" i="2"/>
  <c r="AX383" i="2" s="1"/>
  <c r="AW383" i="2"/>
  <c r="AV383" i="2"/>
  <c r="AU383" i="2"/>
  <c r="AT383" i="2"/>
  <c r="AR383" i="2"/>
  <c r="AM383" i="2"/>
  <c r="AI383" i="2"/>
  <c r="AE383" i="2"/>
  <c r="AA383" i="2"/>
  <c r="Z383" i="2"/>
  <c r="Y383" i="2"/>
  <c r="X383" i="2"/>
  <c r="BU382" i="2"/>
  <c r="BS382" i="2" s="1"/>
  <c r="BN382" i="2"/>
  <c r="BL382" i="2" s="1"/>
  <c r="BG382" i="2"/>
  <c r="BE382" i="2" s="1"/>
  <c r="AZ382" i="2"/>
  <c r="AX382" i="2" s="1"/>
  <c r="AW382" i="2"/>
  <c r="AV382" i="2"/>
  <c r="AU382" i="2"/>
  <c r="AT382" i="2"/>
  <c r="AR382" i="2"/>
  <c r="AM382" i="2"/>
  <c r="AI382" i="2"/>
  <c r="AE382" i="2"/>
  <c r="AA382" i="2"/>
  <c r="Z382" i="2"/>
  <c r="Y382" i="2"/>
  <c r="X382" i="2"/>
  <c r="BU381" i="2"/>
  <c r="BS381" i="2" s="1"/>
  <c r="BN381" i="2"/>
  <c r="BL381" i="2" s="1"/>
  <c r="BG381" i="2"/>
  <c r="BE381" i="2" s="1"/>
  <c r="AZ381" i="2"/>
  <c r="AX381" i="2" s="1"/>
  <c r="AW381" i="2"/>
  <c r="AV381" i="2"/>
  <c r="AU381" i="2"/>
  <c r="AT381" i="2"/>
  <c r="AR381" i="2"/>
  <c r="AM381" i="2"/>
  <c r="AI381" i="2"/>
  <c r="AE381" i="2"/>
  <c r="AA381" i="2"/>
  <c r="Z381" i="2"/>
  <c r="Y381" i="2"/>
  <c r="X381" i="2"/>
  <c r="BU380" i="2"/>
  <c r="BS380" i="2" s="1"/>
  <c r="BN380" i="2"/>
  <c r="BL380" i="2" s="1"/>
  <c r="BG380" i="2"/>
  <c r="AZ380" i="2"/>
  <c r="AX380" i="2" s="1"/>
  <c r="AW380" i="2"/>
  <c r="AV380" i="2"/>
  <c r="AU380" i="2"/>
  <c r="AT380" i="2"/>
  <c r="AR380" i="2"/>
  <c r="AM380" i="2"/>
  <c r="AI380" i="2"/>
  <c r="AE380" i="2"/>
  <c r="AA380" i="2"/>
  <c r="Z380" i="2"/>
  <c r="Y380" i="2"/>
  <c r="X380" i="2"/>
  <c r="BU379" i="2"/>
  <c r="BN379" i="2"/>
  <c r="BL379" i="2" s="1"/>
  <c r="BG379" i="2"/>
  <c r="BE379" i="2" s="1"/>
  <c r="AZ379" i="2"/>
  <c r="AX379" i="2" s="1"/>
  <c r="AW379" i="2"/>
  <c r="AV379" i="2"/>
  <c r="AU379" i="2"/>
  <c r="AT379" i="2"/>
  <c r="AR379" i="2"/>
  <c r="AM379" i="2"/>
  <c r="AI379" i="2"/>
  <c r="AE379" i="2"/>
  <c r="AA379" i="2"/>
  <c r="Z379" i="2"/>
  <c r="Y379" i="2"/>
  <c r="X379" i="2"/>
  <c r="BU378" i="2"/>
  <c r="BS378" i="2" s="1"/>
  <c r="BN378" i="2"/>
  <c r="BG378" i="2"/>
  <c r="BE378" i="2" s="1"/>
  <c r="AZ378" i="2"/>
  <c r="AW378" i="2"/>
  <c r="AV378" i="2"/>
  <c r="AU378" i="2"/>
  <c r="AT378" i="2"/>
  <c r="AR378" i="2"/>
  <c r="AM378" i="2"/>
  <c r="AI378" i="2"/>
  <c r="AE378" i="2"/>
  <c r="AA378" i="2"/>
  <c r="Z378" i="2"/>
  <c r="Y378" i="2"/>
  <c r="X378" i="2"/>
  <c r="BU377" i="2"/>
  <c r="BS377" i="2" s="1"/>
  <c r="BN377" i="2"/>
  <c r="BL377" i="2" s="1"/>
  <c r="BG377" i="2"/>
  <c r="BE377" i="2" s="1"/>
  <c r="AZ377" i="2"/>
  <c r="AX377" i="2" s="1"/>
  <c r="AW377" i="2"/>
  <c r="AV377" i="2"/>
  <c r="AU377" i="2"/>
  <c r="AT377" i="2"/>
  <c r="AR377" i="2"/>
  <c r="AM377" i="2"/>
  <c r="AI377" i="2"/>
  <c r="AE377" i="2"/>
  <c r="AA377" i="2"/>
  <c r="Z377" i="2"/>
  <c r="Y377" i="2"/>
  <c r="X377" i="2"/>
  <c r="BY376" i="2"/>
  <c r="BX376" i="2"/>
  <c r="BW376" i="2"/>
  <c r="BV376" i="2"/>
  <c r="BT376" i="2"/>
  <c r="BR376" i="2"/>
  <c r="BQ376" i="2"/>
  <c r="BP376" i="2"/>
  <c r="BO376" i="2"/>
  <c r="BM376" i="2"/>
  <c r="BK376" i="2"/>
  <c r="BJ376" i="2"/>
  <c r="BI376" i="2"/>
  <c r="BH376" i="2"/>
  <c r="BF376" i="2"/>
  <c r="BD376" i="2"/>
  <c r="BC376" i="2"/>
  <c r="BB376" i="2"/>
  <c r="BA376" i="2"/>
  <c r="AY376" i="2"/>
  <c r="AP376" i="2"/>
  <c r="AO376" i="2"/>
  <c r="AN376" i="2"/>
  <c r="AL376" i="2"/>
  <c r="AK376" i="2"/>
  <c r="AJ376" i="2"/>
  <c r="AH376" i="2"/>
  <c r="AG376" i="2"/>
  <c r="AF376" i="2"/>
  <c r="AD376" i="2"/>
  <c r="AC376" i="2"/>
  <c r="AB376" i="2"/>
  <c r="U376" i="2"/>
  <c r="K376" i="2"/>
  <c r="BU374" i="2"/>
  <c r="BS374" i="2" s="1"/>
  <c r="BN374" i="2"/>
  <c r="BL374" i="2" s="1"/>
  <c r="BG374" i="2"/>
  <c r="BE374" i="2" s="1"/>
  <c r="AZ374" i="2"/>
  <c r="AX374" i="2" s="1"/>
  <c r="AW374" i="2"/>
  <c r="AV374" i="2"/>
  <c r="AU374" i="2"/>
  <c r="AT374" i="2"/>
  <c r="AR374" i="2"/>
  <c r="AM374" i="2"/>
  <c r="AI374" i="2"/>
  <c r="AE374" i="2"/>
  <c r="AA374" i="2"/>
  <c r="Z374" i="2"/>
  <c r="Y374" i="2"/>
  <c r="X374" i="2"/>
  <c r="BU373" i="2"/>
  <c r="BS373" i="2" s="1"/>
  <c r="BN373" i="2"/>
  <c r="BL373" i="2" s="1"/>
  <c r="BG373" i="2"/>
  <c r="BE373" i="2" s="1"/>
  <c r="AZ373" i="2"/>
  <c r="AX373" i="2" s="1"/>
  <c r="AW373" i="2"/>
  <c r="AV373" i="2"/>
  <c r="AU373" i="2"/>
  <c r="AT373" i="2"/>
  <c r="AR373" i="2"/>
  <c r="AM373" i="2"/>
  <c r="AI373" i="2"/>
  <c r="AE373" i="2"/>
  <c r="AA373" i="2"/>
  <c r="Z373" i="2"/>
  <c r="Y373" i="2"/>
  <c r="X373" i="2"/>
  <c r="BU372" i="2"/>
  <c r="BN372" i="2"/>
  <c r="BL372" i="2" s="1"/>
  <c r="BG372" i="2"/>
  <c r="BE372" i="2" s="1"/>
  <c r="AZ372" i="2"/>
  <c r="AX372" i="2" s="1"/>
  <c r="AW372" i="2"/>
  <c r="AV372" i="2"/>
  <c r="AU372" i="2"/>
  <c r="AT372" i="2"/>
  <c r="AR372" i="2"/>
  <c r="AM372" i="2"/>
  <c r="AI372" i="2"/>
  <c r="AE372" i="2"/>
  <c r="AA372" i="2"/>
  <c r="Z372" i="2"/>
  <c r="Y372" i="2"/>
  <c r="X372" i="2"/>
  <c r="BU371" i="2"/>
  <c r="BS371" i="2" s="1"/>
  <c r="BN371" i="2"/>
  <c r="BL371" i="2" s="1"/>
  <c r="BG371" i="2"/>
  <c r="BE371" i="2" s="1"/>
  <c r="AZ371" i="2"/>
  <c r="AX371" i="2" s="1"/>
  <c r="AW371" i="2"/>
  <c r="AV371" i="2"/>
  <c r="AU371" i="2"/>
  <c r="AT371" i="2"/>
  <c r="AR371" i="2"/>
  <c r="AM371" i="2"/>
  <c r="AI371" i="2"/>
  <c r="AE371" i="2"/>
  <c r="AA371" i="2"/>
  <c r="Z371" i="2"/>
  <c r="Y371" i="2"/>
  <c r="X371" i="2"/>
  <c r="BU370" i="2"/>
  <c r="BS370" i="2" s="1"/>
  <c r="BN370" i="2"/>
  <c r="BL370" i="2" s="1"/>
  <c r="BG370" i="2"/>
  <c r="AZ370" i="2"/>
  <c r="AX370" i="2" s="1"/>
  <c r="AW370" i="2"/>
  <c r="AV370" i="2"/>
  <c r="AU370" i="2"/>
  <c r="AT370" i="2"/>
  <c r="AR370" i="2"/>
  <c r="AM370" i="2"/>
  <c r="AI370" i="2"/>
  <c r="AE370" i="2"/>
  <c r="AA370" i="2"/>
  <c r="Z370" i="2"/>
  <c r="Y370" i="2"/>
  <c r="X370" i="2"/>
  <c r="BU369" i="2"/>
  <c r="BS369" i="2" s="1"/>
  <c r="BN369" i="2"/>
  <c r="BL369" i="2" s="1"/>
  <c r="BG369" i="2"/>
  <c r="BE369" i="2" s="1"/>
  <c r="AZ369" i="2"/>
  <c r="AX369" i="2" s="1"/>
  <c r="AW369" i="2"/>
  <c r="AV369" i="2"/>
  <c r="AU369" i="2"/>
  <c r="AT369" i="2"/>
  <c r="AR369" i="2"/>
  <c r="AM369" i="2"/>
  <c r="AI369" i="2"/>
  <c r="AE369" i="2"/>
  <c r="AA369" i="2"/>
  <c r="Z369" i="2"/>
  <c r="Y369" i="2"/>
  <c r="X369" i="2"/>
  <c r="BU368" i="2"/>
  <c r="BN368" i="2"/>
  <c r="BL368" i="2" s="1"/>
  <c r="BG368" i="2"/>
  <c r="BE368" i="2" s="1"/>
  <c r="AZ368" i="2"/>
  <c r="AW368" i="2"/>
  <c r="AV368" i="2"/>
  <c r="AU368" i="2"/>
  <c r="AT368" i="2"/>
  <c r="AR368" i="2"/>
  <c r="AM368" i="2"/>
  <c r="AI368" i="2"/>
  <c r="AE368" i="2"/>
  <c r="AA368" i="2"/>
  <c r="Z368" i="2"/>
  <c r="Y368" i="2"/>
  <c r="X368" i="2"/>
  <c r="BU367" i="2"/>
  <c r="BS367" i="2" s="1"/>
  <c r="BN367" i="2"/>
  <c r="BL367" i="2" s="1"/>
  <c r="BG367" i="2"/>
  <c r="BE367" i="2" s="1"/>
  <c r="AZ367" i="2"/>
  <c r="AX367" i="2" s="1"/>
  <c r="AW367" i="2"/>
  <c r="AV367" i="2"/>
  <c r="AU367" i="2"/>
  <c r="AT367" i="2"/>
  <c r="AR367" i="2"/>
  <c r="AM367" i="2"/>
  <c r="AI367" i="2"/>
  <c r="AE367" i="2"/>
  <c r="AA367" i="2"/>
  <c r="Z367" i="2"/>
  <c r="Y367" i="2"/>
  <c r="X367" i="2"/>
  <c r="BY366" i="2"/>
  <c r="BX366" i="2"/>
  <c r="BW366" i="2"/>
  <c r="BV366" i="2"/>
  <c r="BT366" i="2"/>
  <c r="BR366" i="2"/>
  <c r="BQ366" i="2"/>
  <c r="BP366" i="2"/>
  <c r="BO366" i="2"/>
  <c r="BM366" i="2"/>
  <c r="BK366" i="2"/>
  <c r="BJ366" i="2"/>
  <c r="BI366" i="2"/>
  <c r="BH366" i="2"/>
  <c r="BF366" i="2"/>
  <c r="BD366" i="2"/>
  <c r="BC366" i="2"/>
  <c r="BB366" i="2"/>
  <c r="BA366" i="2"/>
  <c r="AY366" i="2"/>
  <c r="AP366" i="2"/>
  <c r="AO366" i="2"/>
  <c r="AN366" i="2"/>
  <c r="AL366" i="2"/>
  <c r="AK366" i="2"/>
  <c r="AJ366" i="2"/>
  <c r="AH366" i="2"/>
  <c r="AG366" i="2"/>
  <c r="AF366" i="2"/>
  <c r="AD366" i="2"/>
  <c r="AC366" i="2"/>
  <c r="AB366" i="2"/>
  <c r="U366" i="2"/>
  <c r="K366" i="2"/>
  <c r="BU364" i="2"/>
  <c r="BS364" i="2" s="1"/>
  <c r="BN364" i="2"/>
  <c r="BL364" i="2" s="1"/>
  <c r="BG364" i="2"/>
  <c r="BE364" i="2" s="1"/>
  <c r="AZ364" i="2"/>
  <c r="AX364" i="2" s="1"/>
  <c r="AW364" i="2"/>
  <c r="AV364" i="2"/>
  <c r="AU364" i="2"/>
  <c r="AT364" i="2"/>
  <c r="AR364" i="2"/>
  <c r="AM364" i="2"/>
  <c r="AI364" i="2"/>
  <c r="AE364" i="2"/>
  <c r="AA364" i="2"/>
  <c r="Z364" i="2"/>
  <c r="Y364" i="2"/>
  <c r="X364" i="2"/>
  <c r="BU363" i="2"/>
  <c r="BS363" i="2" s="1"/>
  <c r="BN363" i="2"/>
  <c r="BL363" i="2" s="1"/>
  <c r="BG363" i="2"/>
  <c r="BE363" i="2" s="1"/>
  <c r="AZ363" i="2"/>
  <c r="AX363" i="2" s="1"/>
  <c r="AW363" i="2"/>
  <c r="AV363" i="2"/>
  <c r="AU363" i="2"/>
  <c r="AT363" i="2"/>
  <c r="AR363" i="2"/>
  <c r="AM363" i="2"/>
  <c r="AI363" i="2"/>
  <c r="AE363" i="2"/>
  <c r="AA363" i="2"/>
  <c r="Z363" i="2"/>
  <c r="Y363" i="2"/>
  <c r="X363" i="2"/>
  <c r="BU362" i="2"/>
  <c r="BS362" i="2" s="1"/>
  <c r="BN362" i="2"/>
  <c r="BL362" i="2" s="1"/>
  <c r="BG362" i="2"/>
  <c r="BE362" i="2" s="1"/>
  <c r="AZ362" i="2"/>
  <c r="AX362" i="2" s="1"/>
  <c r="AW362" i="2"/>
  <c r="AV362" i="2"/>
  <c r="AU362" i="2"/>
  <c r="AT362" i="2"/>
  <c r="AR362" i="2"/>
  <c r="AM362" i="2"/>
  <c r="AI362" i="2"/>
  <c r="AE362" i="2"/>
  <c r="AA362" i="2"/>
  <c r="Z362" i="2"/>
  <c r="Y362" i="2"/>
  <c r="X362" i="2"/>
  <c r="BU361" i="2"/>
  <c r="BS361" i="2" s="1"/>
  <c r="BN361" i="2"/>
  <c r="BL361" i="2" s="1"/>
  <c r="BG361" i="2"/>
  <c r="BE361" i="2" s="1"/>
  <c r="AZ361" i="2"/>
  <c r="AX361" i="2" s="1"/>
  <c r="AW361" i="2"/>
  <c r="AV361" i="2"/>
  <c r="AU361" i="2"/>
  <c r="AT361" i="2"/>
  <c r="AR361" i="2"/>
  <c r="AM361" i="2"/>
  <c r="AI361" i="2"/>
  <c r="AE361" i="2"/>
  <c r="AA361" i="2"/>
  <c r="Z361" i="2"/>
  <c r="Y361" i="2"/>
  <c r="X361" i="2"/>
  <c r="BU360" i="2"/>
  <c r="BS360" i="2" s="1"/>
  <c r="BN360" i="2"/>
  <c r="BL360" i="2" s="1"/>
  <c r="BG360" i="2"/>
  <c r="BE360" i="2" s="1"/>
  <c r="AZ360" i="2"/>
  <c r="AX360" i="2" s="1"/>
  <c r="AW360" i="2"/>
  <c r="AV360" i="2"/>
  <c r="AU360" i="2"/>
  <c r="AT360" i="2"/>
  <c r="AR360" i="2"/>
  <c r="AM360" i="2"/>
  <c r="AI360" i="2"/>
  <c r="AE360" i="2"/>
  <c r="AA360" i="2"/>
  <c r="Z360" i="2"/>
  <c r="Y360" i="2"/>
  <c r="X360" i="2"/>
  <c r="BU359" i="2"/>
  <c r="BS359" i="2" s="1"/>
  <c r="BN359" i="2"/>
  <c r="BL359" i="2" s="1"/>
  <c r="BG359" i="2"/>
  <c r="BE359" i="2" s="1"/>
  <c r="AZ359" i="2"/>
  <c r="AX359" i="2" s="1"/>
  <c r="AW359" i="2"/>
  <c r="AV359" i="2"/>
  <c r="AU359" i="2"/>
  <c r="AT359" i="2"/>
  <c r="AR359" i="2"/>
  <c r="AM359" i="2"/>
  <c r="AI359" i="2"/>
  <c r="AE359" i="2"/>
  <c r="AA359" i="2"/>
  <c r="Z359" i="2"/>
  <c r="Y359" i="2"/>
  <c r="X359" i="2"/>
  <c r="BU358" i="2"/>
  <c r="BS358" i="2" s="1"/>
  <c r="BN358" i="2"/>
  <c r="BL358" i="2" s="1"/>
  <c r="BG358" i="2"/>
  <c r="AZ358" i="2"/>
  <c r="AW358" i="2"/>
  <c r="AV358" i="2"/>
  <c r="AU358" i="2"/>
  <c r="AT358" i="2"/>
  <c r="AR358" i="2"/>
  <c r="AM358" i="2"/>
  <c r="AI358" i="2"/>
  <c r="AE358" i="2"/>
  <c r="AA358" i="2"/>
  <c r="Z358" i="2"/>
  <c r="Y358" i="2"/>
  <c r="X358" i="2"/>
  <c r="BU357" i="2"/>
  <c r="BS357" i="2" s="1"/>
  <c r="BN357" i="2"/>
  <c r="BL357" i="2" s="1"/>
  <c r="BG357" i="2"/>
  <c r="BE357" i="2" s="1"/>
  <c r="AZ357" i="2"/>
  <c r="AX357" i="2" s="1"/>
  <c r="AW357" i="2"/>
  <c r="AV357" i="2"/>
  <c r="AU357" i="2"/>
  <c r="AT357" i="2"/>
  <c r="AR357" i="2"/>
  <c r="AM357" i="2"/>
  <c r="AI357" i="2"/>
  <c r="AE357" i="2"/>
  <c r="AA357" i="2"/>
  <c r="Z357" i="2"/>
  <c r="Y357" i="2"/>
  <c r="X357" i="2"/>
  <c r="BY356" i="2"/>
  <c r="BX356" i="2"/>
  <c r="BW356" i="2"/>
  <c r="BV356" i="2"/>
  <c r="BT356" i="2"/>
  <c r="BR356" i="2"/>
  <c r="BQ356" i="2"/>
  <c r="BP356" i="2"/>
  <c r="BO356" i="2"/>
  <c r="BM356" i="2"/>
  <c r="BK356" i="2"/>
  <c r="BJ356" i="2"/>
  <c r="BI356" i="2"/>
  <c r="BH356" i="2"/>
  <c r="BF356" i="2"/>
  <c r="BD356" i="2"/>
  <c r="BC356" i="2"/>
  <c r="BB356" i="2"/>
  <c r="BA356" i="2"/>
  <c r="AY356" i="2"/>
  <c r="AP356" i="2"/>
  <c r="AO356" i="2"/>
  <c r="AN356" i="2"/>
  <c r="AL356" i="2"/>
  <c r="AK356" i="2"/>
  <c r="AJ356" i="2"/>
  <c r="AH356" i="2"/>
  <c r="AG356" i="2"/>
  <c r="AF356" i="2"/>
  <c r="AD356" i="2"/>
  <c r="AC356" i="2"/>
  <c r="AB356" i="2"/>
  <c r="U356" i="2"/>
  <c r="K356" i="2"/>
  <c r="BU354" i="2"/>
  <c r="BS354" i="2" s="1"/>
  <c r="BN354" i="2"/>
  <c r="BL354" i="2" s="1"/>
  <c r="BG354" i="2"/>
  <c r="BE354" i="2" s="1"/>
  <c r="AZ354" i="2"/>
  <c r="AX354" i="2" s="1"/>
  <c r="AW354" i="2"/>
  <c r="AV354" i="2"/>
  <c r="AU354" i="2"/>
  <c r="AT354" i="2"/>
  <c r="AR354" i="2"/>
  <c r="AM354" i="2"/>
  <c r="AI354" i="2"/>
  <c r="AE354" i="2"/>
  <c r="AA354" i="2"/>
  <c r="Z354" i="2"/>
  <c r="Y354" i="2"/>
  <c r="X354" i="2"/>
  <c r="BU353" i="2"/>
  <c r="BS353" i="2" s="1"/>
  <c r="BN353" i="2"/>
  <c r="BL353" i="2" s="1"/>
  <c r="BG353" i="2"/>
  <c r="BE353" i="2" s="1"/>
  <c r="AZ353" i="2"/>
  <c r="AX353" i="2" s="1"/>
  <c r="AW353" i="2"/>
  <c r="AV353" i="2"/>
  <c r="AU353" i="2"/>
  <c r="AT353" i="2"/>
  <c r="AR353" i="2"/>
  <c r="AM353" i="2"/>
  <c r="AI353" i="2"/>
  <c r="AE353" i="2"/>
  <c r="AA353" i="2"/>
  <c r="Z353" i="2"/>
  <c r="Y353" i="2"/>
  <c r="X353" i="2"/>
  <c r="BU352" i="2"/>
  <c r="BS352" i="2" s="1"/>
  <c r="BN352" i="2"/>
  <c r="BL352" i="2" s="1"/>
  <c r="BG352" i="2"/>
  <c r="BE352" i="2" s="1"/>
  <c r="AZ352" i="2"/>
  <c r="AW352" i="2"/>
  <c r="AV352" i="2"/>
  <c r="AU352" i="2"/>
  <c r="AT352" i="2"/>
  <c r="AR352" i="2"/>
  <c r="AM352" i="2"/>
  <c r="AI352" i="2"/>
  <c r="AE352" i="2"/>
  <c r="AA352" i="2"/>
  <c r="Z352" i="2"/>
  <c r="Y352" i="2"/>
  <c r="X352" i="2"/>
  <c r="BU351" i="2"/>
  <c r="BS351" i="2" s="1"/>
  <c r="BN351" i="2"/>
  <c r="BL351" i="2" s="1"/>
  <c r="BG351" i="2"/>
  <c r="BE351" i="2" s="1"/>
  <c r="AZ351" i="2"/>
  <c r="AX351" i="2" s="1"/>
  <c r="AW351" i="2"/>
  <c r="AV351" i="2"/>
  <c r="AU351" i="2"/>
  <c r="AT351" i="2"/>
  <c r="AR351" i="2"/>
  <c r="AM351" i="2"/>
  <c r="AI351" i="2"/>
  <c r="AE351" i="2"/>
  <c r="AA351" i="2"/>
  <c r="Z351" i="2"/>
  <c r="Y351" i="2"/>
  <c r="X351" i="2"/>
  <c r="BU350" i="2"/>
  <c r="BS350" i="2" s="1"/>
  <c r="BN350" i="2"/>
  <c r="BL350" i="2" s="1"/>
  <c r="BG350" i="2"/>
  <c r="BE350" i="2" s="1"/>
  <c r="AZ350" i="2"/>
  <c r="AX350" i="2" s="1"/>
  <c r="AW350" i="2"/>
  <c r="AV350" i="2"/>
  <c r="AU350" i="2"/>
  <c r="AT350" i="2"/>
  <c r="AR350" i="2"/>
  <c r="AM350" i="2"/>
  <c r="AI350" i="2"/>
  <c r="AE350" i="2"/>
  <c r="AA350" i="2"/>
  <c r="Z350" i="2"/>
  <c r="Y350" i="2"/>
  <c r="X350" i="2"/>
  <c r="BU349" i="2"/>
  <c r="BS349" i="2" s="1"/>
  <c r="BN349" i="2"/>
  <c r="BL349" i="2" s="1"/>
  <c r="BG349" i="2"/>
  <c r="BE349" i="2" s="1"/>
  <c r="AZ349" i="2"/>
  <c r="AX349" i="2" s="1"/>
  <c r="AW349" i="2"/>
  <c r="AV349" i="2"/>
  <c r="AU349" i="2"/>
  <c r="AT349" i="2"/>
  <c r="AR349" i="2"/>
  <c r="AM349" i="2"/>
  <c r="AI349" i="2"/>
  <c r="AE349" i="2"/>
  <c r="AA349" i="2"/>
  <c r="Z349" i="2"/>
  <c r="Y349" i="2"/>
  <c r="X349" i="2"/>
  <c r="BU348" i="2"/>
  <c r="BN348" i="2"/>
  <c r="BL348" i="2" s="1"/>
  <c r="BG348" i="2"/>
  <c r="BE348" i="2" s="1"/>
  <c r="AZ348" i="2"/>
  <c r="AW348" i="2"/>
  <c r="AV348" i="2"/>
  <c r="AU348" i="2"/>
  <c r="AT348" i="2"/>
  <c r="AR348" i="2"/>
  <c r="AM348" i="2"/>
  <c r="AI348" i="2"/>
  <c r="AE348" i="2"/>
  <c r="AA348" i="2"/>
  <c r="Z348" i="2"/>
  <c r="Y348" i="2"/>
  <c r="X348" i="2"/>
  <c r="BU347" i="2"/>
  <c r="BS347" i="2" s="1"/>
  <c r="BN347" i="2"/>
  <c r="BG347" i="2"/>
  <c r="AZ347" i="2"/>
  <c r="AX347" i="2" s="1"/>
  <c r="AW347" i="2"/>
  <c r="AV347" i="2"/>
  <c r="AU347" i="2"/>
  <c r="AT347" i="2"/>
  <c r="AR347" i="2"/>
  <c r="AM347" i="2"/>
  <c r="AI347" i="2"/>
  <c r="AE347" i="2"/>
  <c r="AA347" i="2"/>
  <c r="Z347" i="2"/>
  <c r="Y347" i="2"/>
  <c r="X347" i="2"/>
  <c r="BY346" i="2"/>
  <c r="BX346" i="2"/>
  <c r="BW346" i="2"/>
  <c r="BV346" i="2"/>
  <c r="BT346" i="2"/>
  <c r="BR346" i="2"/>
  <c r="BQ346" i="2"/>
  <c r="BP346" i="2"/>
  <c r="BO346" i="2"/>
  <c r="BM346" i="2"/>
  <c r="BK346" i="2"/>
  <c r="BJ346" i="2"/>
  <c r="BI346" i="2"/>
  <c r="BH346" i="2"/>
  <c r="BF346" i="2"/>
  <c r="BD346" i="2"/>
  <c r="BC346" i="2"/>
  <c r="BB346" i="2"/>
  <c r="BA346" i="2"/>
  <c r="AY346" i="2"/>
  <c r="AP346" i="2"/>
  <c r="AO346" i="2"/>
  <c r="AN346" i="2"/>
  <c r="AL346" i="2"/>
  <c r="AK346" i="2"/>
  <c r="AJ346" i="2"/>
  <c r="AH346" i="2"/>
  <c r="AG346" i="2"/>
  <c r="AF346" i="2"/>
  <c r="AD346" i="2"/>
  <c r="AC346" i="2"/>
  <c r="AB346" i="2"/>
  <c r="U346" i="2"/>
  <c r="K346" i="2"/>
  <c r="BU344" i="2"/>
  <c r="BN344" i="2"/>
  <c r="BL344" i="2" s="1"/>
  <c r="BG344" i="2"/>
  <c r="BE344" i="2" s="1"/>
  <c r="AZ344" i="2"/>
  <c r="AW344" i="2"/>
  <c r="AV344" i="2"/>
  <c r="AU344" i="2"/>
  <c r="AT344" i="2"/>
  <c r="AR344" i="2"/>
  <c r="AM344" i="2"/>
  <c r="AI344" i="2"/>
  <c r="AE344" i="2"/>
  <c r="AA344" i="2"/>
  <c r="Z344" i="2"/>
  <c r="Y344" i="2"/>
  <c r="X344" i="2"/>
  <c r="BU343" i="2"/>
  <c r="BS343" i="2" s="1"/>
  <c r="BN343" i="2"/>
  <c r="BL343" i="2" s="1"/>
  <c r="BG343" i="2"/>
  <c r="BE343" i="2" s="1"/>
  <c r="AZ343" i="2"/>
  <c r="AX343" i="2" s="1"/>
  <c r="AW343" i="2"/>
  <c r="AV343" i="2"/>
  <c r="AU343" i="2"/>
  <c r="AT343" i="2"/>
  <c r="AR343" i="2"/>
  <c r="AM343" i="2"/>
  <c r="AI343" i="2"/>
  <c r="AE343" i="2"/>
  <c r="AA343" i="2"/>
  <c r="Z343" i="2"/>
  <c r="Y343" i="2"/>
  <c r="X343" i="2"/>
  <c r="BU342" i="2"/>
  <c r="BS342" i="2" s="1"/>
  <c r="BN342" i="2"/>
  <c r="BL342" i="2" s="1"/>
  <c r="BG342" i="2"/>
  <c r="BE342" i="2" s="1"/>
  <c r="AZ342" i="2"/>
  <c r="AX342" i="2" s="1"/>
  <c r="AW342" i="2"/>
  <c r="AV342" i="2"/>
  <c r="AU342" i="2"/>
  <c r="AT342" i="2"/>
  <c r="AR342" i="2"/>
  <c r="AM342" i="2"/>
  <c r="AI342" i="2"/>
  <c r="AE342" i="2"/>
  <c r="AA342" i="2"/>
  <c r="Z342" i="2"/>
  <c r="Y342" i="2"/>
  <c r="X342" i="2"/>
  <c r="BU341" i="2"/>
  <c r="BS341" i="2" s="1"/>
  <c r="BN341" i="2"/>
  <c r="BL341" i="2" s="1"/>
  <c r="BG341" i="2"/>
  <c r="BE341" i="2" s="1"/>
  <c r="AZ341" i="2"/>
  <c r="AX341" i="2" s="1"/>
  <c r="AW341" i="2"/>
  <c r="AV341" i="2"/>
  <c r="AU341" i="2"/>
  <c r="AT341" i="2"/>
  <c r="AR341" i="2"/>
  <c r="AM341" i="2"/>
  <c r="AI341" i="2"/>
  <c r="AE341" i="2"/>
  <c r="AA341" i="2"/>
  <c r="Z341" i="2"/>
  <c r="Y341" i="2"/>
  <c r="X341" i="2"/>
  <c r="BU340" i="2"/>
  <c r="BS340" i="2" s="1"/>
  <c r="BN340" i="2"/>
  <c r="BL340" i="2" s="1"/>
  <c r="BG340" i="2"/>
  <c r="BE340" i="2" s="1"/>
  <c r="AZ340" i="2"/>
  <c r="AW340" i="2"/>
  <c r="AV340" i="2"/>
  <c r="AU340" i="2"/>
  <c r="AT340" i="2"/>
  <c r="AR340" i="2"/>
  <c r="AM340" i="2"/>
  <c r="AI340" i="2"/>
  <c r="AE340" i="2"/>
  <c r="AA340" i="2"/>
  <c r="Z340" i="2"/>
  <c r="Y340" i="2"/>
  <c r="X340" i="2"/>
  <c r="BU339" i="2"/>
  <c r="BS339" i="2" s="1"/>
  <c r="BN339" i="2"/>
  <c r="BL339" i="2" s="1"/>
  <c r="BG339" i="2"/>
  <c r="BE339" i="2" s="1"/>
  <c r="AZ339" i="2"/>
  <c r="AX339" i="2" s="1"/>
  <c r="AW339" i="2"/>
  <c r="AV339" i="2"/>
  <c r="AU339" i="2"/>
  <c r="AT339" i="2"/>
  <c r="AR339" i="2"/>
  <c r="AM339" i="2"/>
  <c r="AI339" i="2"/>
  <c r="AE339" i="2"/>
  <c r="AA339" i="2"/>
  <c r="Z339" i="2"/>
  <c r="Y339" i="2"/>
  <c r="X339" i="2"/>
  <c r="BU338" i="2"/>
  <c r="BS338" i="2" s="1"/>
  <c r="BN338" i="2"/>
  <c r="BL338" i="2" s="1"/>
  <c r="BG338" i="2"/>
  <c r="AZ338" i="2"/>
  <c r="AW338" i="2"/>
  <c r="AV338" i="2"/>
  <c r="AU338" i="2"/>
  <c r="AT338" i="2"/>
  <c r="AR338" i="2"/>
  <c r="AM338" i="2"/>
  <c r="AI338" i="2"/>
  <c r="AE338" i="2"/>
  <c r="AA338" i="2"/>
  <c r="Z338" i="2"/>
  <c r="Y338" i="2"/>
  <c r="X338" i="2"/>
  <c r="BU337" i="2"/>
  <c r="BS337" i="2" s="1"/>
  <c r="BN337" i="2"/>
  <c r="BL337" i="2" s="1"/>
  <c r="BG337" i="2"/>
  <c r="BE337" i="2" s="1"/>
  <c r="AZ337" i="2"/>
  <c r="AX337" i="2" s="1"/>
  <c r="AW337" i="2"/>
  <c r="AV337" i="2"/>
  <c r="AU337" i="2"/>
  <c r="AT337" i="2"/>
  <c r="AR337" i="2"/>
  <c r="AM337" i="2"/>
  <c r="AI337" i="2"/>
  <c r="AE337" i="2"/>
  <c r="AA337" i="2"/>
  <c r="Z337" i="2"/>
  <c r="Y337" i="2"/>
  <c r="X337" i="2"/>
  <c r="BY336" i="2"/>
  <c r="BX336" i="2"/>
  <c r="BW336" i="2"/>
  <c r="BV336" i="2"/>
  <c r="BT336" i="2"/>
  <c r="BR336" i="2"/>
  <c r="BQ336" i="2"/>
  <c r="BP336" i="2"/>
  <c r="BO336" i="2"/>
  <c r="BM336" i="2"/>
  <c r="BK336" i="2"/>
  <c r="BJ336" i="2"/>
  <c r="BI336" i="2"/>
  <c r="BH336" i="2"/>
  <c r="BF336" i="2"/>
  <c r="BD336" i="2"/>
  <c r="BC336" i="2"/>
  <c r="BB336" i="2"/>
  <c r="BA336" i="2"/>
  <c r="AY336" i="2"/>
  <c r="AP336" i="2"/>
  <c r="AO336" i="2"/>
  <c r="AN336" i="2"/>
  <c r="AL336" i="2"/>
  <c r="AK336" i="2"/>
  <c r="AJ336" i="2"/>
  <c r="AH336" i="2"/>
  <c r="AG336" i="2"/>
  <c r="AF336" i="2"/>
  <c r="AD336" i="2"/>
  <c r="AC336" i="2"/>
  <c r="AB336" i="2"/>
  <c r="U336" i="2"/>
  <c r="K336" i="2"/>
  <c r="BU334" i="2"/>
  <c r="BS334" i="2" s="1"/>
  <c r="BN334" i="2"/>
  <c r="BL334" i="2" s="1"/>
  <c r="BG334" i="2"/>
  <c r="BE334" i="2" s="1"/>
  <c r="AZ334" i="2"/>
  <c r="AX334" i="2" s="1"/>
  <c r="AW334" i="2"/>
  <c r="AV334" i="2"/>
  <c r="AU334" i="2"/>
  <c r="AT334" i="2"/>
  <c r="AR334" i="2"/>
  <c r="AM334" i="2"/>
  <c r="AI334" i="2"/>
  <c r="AE334" i="2"/>
  <c r="AA334" i="2"/>
  <c r="Z334" i="2"/>
  <c r="Y334" i="2"/>
  <c r="X334" i="2"/>
  <c r="BU333" i="2"/>
  <c r="BS333" i="2" s="1"/>
  <c r="BN333" i="2"/>
  <c r="BL333" i="2" s="1"/>
  <c r="BG333" i="2"/>
  <c r="BE333" i="2" s="1"/>
  <c r="AZ333" i="2"/>
  <c r="AX333" i="2" s="1"/>
  <c r="AW333" i="2"/>
  <c r="AV333" i="2"/>
  <c r="AU333" i="2"/>
  <c r="AT333" i="2"/>
  <c r="AR333" i="2"/>
  <c r="AM333" i="2"/>
  <c r="AI333" i="2"/>
  <c r="AE333" i="2"/>
  <c r="AA333" i="2"/>
  <c r="Z333" i="2"/>
  <c r="Y333" i="2"/>
  <c r="X333" i="2"/>
  <c r="BU332" i="2"/>
  <c r="BS332" i="2" s="1"/>
  <c r="BN332" i="2"/>
  <c r="BL332" i="2" s="1"/>
  <c r="BG332" i="2"/>
  <c r="BE332" i="2" s="1"/>
  <c r="AZ332" i="2"/>
  <c r="AX332" i="2" s="1"/>
  <c r="AW332" i="2"/>
  <c r="AV332" i="2"/>
  <c r="AU332" i="2"/>
  <c r="AT332" i="2"/>
  <c r="AR332" i="2"/>
  <c r="AM332" i="2"/>
  <c r="AI332" i="2"/>
  <c r="AE332" i="2"/>
  <c r="AA332" i="2"/>
  <c r="Z332" i="2"/>
  <c r="Y332" i="2"/>
  <c r="X332" i="2"/>
  <c r="BU331" i="2"/>
  <c r="BS331" i="2" s="1"/>
  <c r="BN331" i="2"/>
  <c r="BL331" i="2" s="1"/>
  <c r="BG331" i="2"/>
  <c r="BE331" i="2" s="1"/>
  <c r="AZ331" i="2"/>
  <c r="AX331" i="2" s="1"/>
  <c r="AW331" i="2"/>
  <c r="AV331" i="2"/>
  <c r="AU331" i="2"/>
  <c r="AT331" i="2"/>
  <c r="AR331" i="2"/>
  <c r="AM331" i="2"/>
  <c r="AI331" i="2"/>
  <c r="AE331" i="2"/>
  <c r="AA331" i="2"/>
  <c r="Z331" i="2"/>
  <c r="Y331" i="2"/>
  <c r="X331" i="2"/>
  <c r="BU330" i="2"/>
  <c r="BS330" i="2" s="1"/>
  <c r="BN330" i="2"/>
  <c r="BL330" i="2" s="1"/>
  <c r="BG330" i="2"/>
  <c r="AZ330" i="2"/>
  <c r="AX330" i="2" s="1"/>
  <c r="AW330" i="2"/>
  <c r="AV330" i="2"/>
  <c r="AU330" i="2"/>
  <c r="AT330" i="2"/>
  <c r="AR330" i="2"/>
  <c r="AM330" i="2"/>
  <c r="AI330" i="2"/>
  <c r="AE330" i="2"/>
  <c r="AA330" i="2"/>
  <c r="Z330" i="2"/>
  <c r="Y330" i="2"/>
  <c r="X330" i="2"/>
  <c r="BU329" i="2"/>
  <c r="BS329" i="2" s="1"/>
  <c r="BN329" i="2"/>
  <c r="BL329" i="2" s="1"/>
  <c r="BG329" i="2"/>
  <c r="BE329" i="2" s="1"/>
  <c r="AZ329" i="2"/>
  <c r="AX329" i="2" s="1"/>
  <c r="AW329" i="2"/>
  <c r="AV329" i="2"/>
  <c r="AU329" i="2"/>
  <c r="AT329" i="2"/>
  <c r="AR329" i="2"/>
  <c r="AM329" i="2"/>
  <c r="AI329" i="2"/>
  <c r="AE329" i="2"/>
  <c r="AA329" i="2"/>
  <c r="Z329" i="2"/>
  <c r="Y329" i="2"/>
  <c r="X329" i="2"/>
  <c r="BU328" i="2"/>
  <c r="BN328" i="2"/>
  <c r="BL328" i="2" s="1"/>
  <c r="BG328" i="2"/>
  <c r="BE328" i="2" s="1"/>
  <c r="AZ328" i="2"/>
  <c r="AW328" i="2"/>
  <c r="AV328" i="2"/>
  <c r="AU328" i="2"/>
  <c r="AT328" i="2"/>
  <c r="AR328" i="2"/>
  <c r="AM328" i="2"/>
  <c r="AI328" i="2"/>
  <c r="AE328" i="2"/>
  <c r="AA328" i="2"/>
  <c r="Z328" i="2"/>
  <c r="Y328" i="2"/>
  <c r="X328" i="2"/>
  <c r="BU327" i="2"/>
  <c r="BS327" i="2" s="1"/>
  <c r="BN327" i="2"/>
  <c r="BL327" i="2" s="1"/>
  <c r="BG327" i="2"/>
  <c r="BE327" i="2" s="1"/>
  <c r="AZ327" i="2"/>
  <c r="AX327" i="2" s="1"/>
  <c r="AW327" i="2"/>
  <c r="AV327" i="2"/>
  <c r="AU327" i="2"/>
  <c r="AT327" i="2"/>
  <c r="AR327" i="2"/>
  <c r="AM327" i="2"/>
  <c r="AI327" i="2"/>
  <c r="AE327" i="2"/>
  <c r="AA327" i="2"/>
  <c r="Z327" i="2"/>
  <c r="Y327" i="2"/>
  <c r="X327" i="2"/>
  <c r="BY326" i="2"/>
  <c r="BX326" i="2"/>
  <c r="BW326" i="2"/>
  <c r="BV326" i="2"/>
  <c r="BT326" i="2"/>
  <c r="BR326" i="2"/>
  <c r="BQ326" i="2"/>
  <c r="BP326" i="2"/>
  <c r="BO326" i="2"/>
  <c r="BM326" i="2"/>
  <c r="BK326" i="2"/>
  <c r="BJ326" i="2"/>
  <c r="BI326" i="2"/>
  <c r="BH326" i="2"/>
  <c r="BF326" i="2"/>
  <c r="BD326" i="2"/>
  <c r="BC326" i="2"/>
  <c r="BB326" i="2"/>
  <c r="BA326" i="2"/>
  <c r="AY326" i="2"/>
  <c r="AP326" i="2"/>
  <c r="AO326" i="2"/>
  <c r="AN326" i="2"/>
  <c r="AL326" i="2"/>
  <c r="AK326" i="2"/>
  <c r="AJ326" i="2"/>
  <c r="AH326" i="2"/>
  <c r="AG326" i="2"/>
  <c r="AF326" i="2"/>
  <c r="AD326" i="2"/>
  <c r="AC326" i="2"/>
  <c r="AB326" i="2"/>
  <c r="U326" i="2"/>
  <c r="K326" i="2"/>
  <c r="BU322" i="2"/>
  <c r="BS322" i="2" s="1"/>
  <c r="BN322" i="2"/>
  <c r="BL322" i="2" s="1"/>
  <c r="BG322" i="2"/>
  <c r="BE322" i="2" s="1"/>
  <c r="AZ322" i="2"/>
  <c r="AX322" i="2" s="1"/>
  <c r="AW322" i="2"/>
  <c r="AV322" i="2"/>
  <c r="AU322" i="2"/>
  <c r="AT322" i="2"/>
  <c r="AR322" i="2"/>
  <c r="AM322" i="2"/>
  <c r="AI322" i="2"/>
  <c r="AE322" i="2"/>
  <c r="AA322" i="2"/>
  <c r="Z322" i="2"/>
  <c r="Y322" i="2"/>
  <c r="X322" i="2"/>
  <c r="BU321" i="2"/>
  <c r="BS321" i="2" s="1"/>
  <c r="BN321" i="2"/>
  <c r="BL321" i="2" s="1"/>
  <c r="BG321" i="2"/>
  <c r="BE321" i="2" s="1"/>
  <c r="AZ321" i="2"/>
  <c r="AX321" i="2" s="1"/>
  <c r="AW321" i="2"/>
  <c r="AV321" i="2"/>
  <c r="AU321" i="2"/>
  <c r="AT321" i="2"/>
  <c r="AR321" i="2"/>
  <c r="AM321" i="2"/>
  <c r="AI321" i="2"/>
  <c r="AE321" i="2"/>
  <c r="AA321" i="2"/>
  <c r="Z321" i="2"/>
  <c r="Y321" i="2"/>
  <c r="X321" i="2"/>
  <c r="BU320" i="2"/>
  <c r="BS320" i="2" s="1"/>
  <c r="BN320" i="2"/>
  <c r="BL320" i="2" s="1"/>
  <c r="BG320" i="2"/>
  <c r="BE320" i="2" s="1"/>
  <c r="AZ320" i="2"/>
  <c r="AX320" i="2" s="1"/>
  <c r="AW320" i="2"/>
  <c r="AV320" i="2"/>
  <c r="AU320" i="2"/>
  <c r="AT320" i="2"/>
  <c r="AR320" i="2"/>
  <c r="AM320" i="2"/>
  <c r="AI320" i="2"/>
  <c r="AE320" i="2"/>
  <c r="AA320" i="2"/>
  <c r="Z320" i="2"/>
  <c r="Y320" i="2"/>
  <c r="X320" i="2"/>
  <c r="BU319" i="2"/>
  <c r="BS319" i="2" s="1"/>
  <c r="BN319" i="2"/>
  <c r="BL319" i="2" s="1"/>
  <c r="BG319" i="2"/>
  <c r="BE319" i="2" s="1"/>
  <c r="AZ319" i="2"/>
  <c r="AX319" i="2" s="1"/>
  <c r="AW319" i="2"/>
  <c r="AV319" i="2"/>
  <c r="AU319" i="2"/>
  <c r="AT319" i="2"/>
  <c r="AR319" i="2"/>
  <c r="AM319" i="2"/>
  <c r="AI319" i="2"/>
  <c r="AE319" i="2"/>
  <c r="AA319" i="2"/>
  <c r="Z319" i="2"/>
  <c r="Y319" i="2"/>
  <c r="X319" i="2"/>
  <c r="BU318" i="2"/>
  <c r="BS318" i="2" s="1"/>
  <c r="BN318" i="2"/>
  <c r="BL318" i="2" s="1"/>
  <c r="BG318" i="2"/>
  <c r="BE318" i="2" s="1"/>
  <c r="AZ318" i="2"/>
  <c r="AX318" i="2" s="1"/>
  <c r="AW318" i="2"/>
  <c r="AV318" i="2"/>
  <c r="AU318" i="2"/>
  <c r="AT318" i="2"/>
  <c r="AR318" i="2"/>
  <c r="AM318" i="2"/>
  <c r="AI318" i="2"/>
  <c r="AE318" i="2"/>
  <c r="AA318" i="2"/>
  <c r="Z318" i="2"/>
  <c r="Y318" i="2"/>
  <c r="X318" i="2"/>
  <c r="BU317" i="2"/>
  <c r="BS317" i="2" s="1"/>
  <c r="BN317" i="2"/>
  <c r="BL317" i="2" s="1"/>
  <c r="BG317" i="2"/>
  <c r="BE317" i="2" s="1"/>
  <c r="AZ317" i="2"/>
  <c r="AX317" i="2" s="1"/>
  <c r="AW317" i="2"/>
  <c r="AV317" i="2"/>
  <c r="AU317" i="2"/>
  <c r="AT317" i="2"/>
  <c r="AR317" i="2"/>
  <c r="AM317" i="2"/>
  <c r="AI317" i="2"/>
  <c r="AE317" i="2"/>
  <c r="AA317" i="2"/>
  <c r="Z317" i="2"/>
  <c r="Y317" i="2"/>
  <c r="X317" i="2"/>
  <c r="BU316" i="2"/>
  <c r="BN316" i="2"/>
  <c r="BL316" i="2" s="1"/>
  <c r="BG316" i="2"/>
  <c r="AZ316" i="2"/>
  <c r="AW316" i="2"/>
  <c r="AV316" i="2"/>
  <c r="AU316" i="2"/>
  <c r="AT316" i="2"/>
  <c r="AR316" i="2"/>
  <c r="AM316" i="2"/>
  <c r="AI316" i="2"/>
  <c r="AE316" i="2"/>
  <c r="AA316" i="2"/>
  <c r="Z316" i="2"/>
  <c r="Y316" i="2"/>
  <c r="X316" i="2"/>
  <c r="BU315" i="2"/>
  <c r="BS315" i="2" s="1"/>
  <c r="BN315" i="2"/>
  <c r="BL315" i="2" s="1"/>
  <c r="BG315" i="2"/>
  <c r="BE315" i="2" s="1"/>
  <c r="AZ315" i="2"/>
  <c r="AX315" i="2" s="1"/>
  <c r="AW315" i="2"/>
  <c r="AV315" i="2"/>
  <c r="AU315" i="2"/>
  <c r="AT315" i="2"/>
  <c r="AR315" i="2"/>
  <c r="AM315" i="2"/>
  <c r="AI315" i="2"/>
  <c r="AE315" i="2"/>
  <c r="AA315" i="2"/>
  <c r="Z315" i="2"/>
  <c r="Y315" i="2"/>
  <c r="X315" i="2"/>
  <c r="BY314" i="2"/>
  <c r="BX314" i="2"/>
  <c r="BW314" i="2"/>
  <c r="BV314" i="2"/>
  <c r="BT314" i="2"/>
  <c r="BR314" i="2"/>
  <c r="BQ314" i="2"/>
  <c r="BP314" i="2"/>
  <c r="BO314" i="2"/>
  <c r="BM314" i="2"/>
  <c r="BK314" i="2"/>
  <c r="BJ314" i="2"/>
  <c r="BI314" i="2"/>
  <c r="BH314" i="2"/>
  <c r="BF314" i="2"/>
  <c r="BD314" i="2"/>
  <c r="BC314" i="2"/>
  <c r="BB314" i="2"/>
  <c r="BA314" i="2"/>
  <c r="AY314" i="2"/>
  <c r="AP314" i="2"/>
  <c r="AO314" i="2"/>
  <c r="AN314" i="2"/>
  <c r="AL314" i="2"/>
  <c r="AK314" i="2"/>
  <c r="AJ314" i="2"/>
  <c r="AH314" i="2"/>
  <c r="AG314" i="2"/>
  <c r="AF314" i="2"/>
  <c r="AD314" i="2"/>
  <c r="AC314" i="2"/>
  <c r="AB314" i="2"/>
  <c r="U314" i="2"/>
  <c r="K314" i="2"/>
  <c r="BU312" i="2"/>
  <c r="BS312" i="2" s="1"/>
  <c r="BN312" i="2"/>
  <c r="BL312" i="2" s="1"/>
  <c r="BG312" i="2"/>
  <c r="BE312" i="2" s="1"/>
  <c r="AZ312" i="2"/>
  <c r="AX312" i="2" s="1"/>
  <c r="AW312" i="2"/>
  <c r="AV312" i="2"/>
  <c r="AU312" i="2"/>
  <c r="AT312" i="2"/>
  <c r="AR312" i="2"/>
  <c r="AM312" i="2"/>
  <c r="AI312" i="2"/>
  <c r="AE312" i="2"/>
  <c r="AA312" i="2"/>
  <c r="Z312" i="2"/>
  <c r="Y312" i="2"/>
  <c r="X312" i="2"/>
  <c r="BU311" i="2"/>
  <c r="BS311" i="2" s="1"/>
  <c r="BN311" i="2"/>
  <c r="BL311" i="2" s="1"/>
  <c r="BG311" i="2"/>
  <c r="BE311" i="2" s="1"/>
  <c r="AZ311" i="2"/>
  <c r="AX311" i="2" s="1"/>
  <c r="AW311" i="2"/>
  <c r="AV311" i="2"/>
  <c r="AU311" i="2"/>
  <c r="AT311" i="2"/>
  <c r="AR311" i="2"/>
  <c r="AM311" i="2"/>
  <c r="AI311" i="2"/>
  <c r="AE311" i="2"/>
  <c r="AA311" i="2"/>
  <c r="Z311" i="2"/>
  <c r="Y311" i="2"/>
  <c r="X311" i="2"/>
  <c r="BU310" i="2"/>
  <c r="BS310" i="2" s="1"/>
  <c r="BN310" i="2"/>
  <c r="BL310" i="2" s="1"/>
  <c r="BG310" i="2"/>
  <c r="BE310" i="2" s="1"/>
  <c r="AZ310" i="2"/>
  <c r="AW310" i="2"/>
  <c r="AV310" i="2"/>
  <c r="AU310" i="2"/>
  <c r="AT310" i="2"/>
  <c r="AR310" i="2"/>
  <c r="AM310" i="2"/>
  <c r="AI310" i="2"/>
  <c r="AE310" i="2"/>
  <c r="AA310" i="2"/>
  <c r="Z310" i="2"/>
  <c r="Y310" i="2"/>
  <c r="X310" i="2"/>
  <c r="BU309" i="2"/>
  <c r="BS309" i="2" s="1"/>
  <c r="BN309" i="2"/>
  <c r="BL309" i="2" s="1"/>
  <c r="BG309" i="2"/>
  <c r="BE309" i="2" s="1"/>
  <c r="AZ309" i="2"/>
  <c r="AX309" i="2" s="1"/>
  <c r="AW309" i="2"/>
  <c r="AV309" i="2"/>
  <c r="AU309" i="2"/>
  <c r="AT309" i="2"/>
  <c r="AR309" i="2"/>
  <c r="AM309" i="2"/>
  <c r="AI309" i="2"/>
  <c r="AE309" i="2"/>
  <c r="AA309" i="2"/>
  <c r="Z309" i="2"/>
  <c r="Y309" i="2"/>
  <c r="X309" i="2"/>
  <c r="BU308" i="2"/>
  <c r="BS308" i="2" s="1"/>
  <c r="BN308" i="2"/>
  <c r="BL308" i="2" s="1"/>
  <c r="BG308" i="2"/>
  <c r="BE308" i="2" s="1"/>
  <c r="AZ308" i="2"/>
  <c r="AX308" i="2" s="1"/>
  <c r="AW308" i="2"/>
  <c r="AV308" i="2"/>
  <c r="AU308" i="2"/>
  <c r="AT308" i="2"/>
  <c r="AR308" i="2"/>
  <c r="AM308" i="2"/>
  <c r="AI308" i="2"/>
  <c r="AE308" i="2"/>
  <c r="AA308" i="2"/>
  <c r="Z308" i="2"/>
  <c r="Y308" i="2"/>
  <c r="X308" i="2"/>
  <c r="BU307" i="2"/>
  <c r="BS307" i="2" s="1"/>
  <c r="BN307" i="2"/>
  <c r="BL307" i="2" s="1"/>
  <c r="BG307" i="2"/>
  <c r="BE307" i="2" s="1"/>
  <c r="AZ307" i="2"/>
  <c r="AX307" i="2" s="1"/>
  <c r="AW307" i="2"/>
  <c r="AV307" i="2"/>
  <c r="AU307" i="2"/>
  <c r="AT307" i="2"/>
  <c r="AR307" i="2"/>
  <c r="AM307" i="2"/>
  <c r="AI307" i="2"/>
  <c r="AE307" i="2"/>
  <c r="AA307" i="2"/>
  <c r="Z307" i="2"/>
  <c r="Y307" i="2"/>
  <c r="X307" i="2"/>
  <c r="BU306" i="2"/>
  <c r="BN306" i="2"/>
  <c r="BL306" i="2" s="1"/>
  <c r="BG306" i="2"/>
  <c r="BE306" i="2" s="1"/>
  <c r="AZ306" i="2"/>
  <c r="AW306" i="2"/>
  <c r="AV306" i="2"/>
  <c r="AU306" i="2"/>
  <c r="AT306" i="2"/>
  <c r="AR306" i="2"/>
  <c r="AM306" i="2"/>
  <c r="AI306" i="2"/>
  <c r="AE306" i="2"/>
  <c r="AA306" i="2"/>
  <c r="Z306" i="2"/>
  <c r="Y306" i="2"/>
  <c r="X306" i="2"/>
  <c r="BU305" i="2"/>
  <c r="BS305" i="2" s="1"/>
  <c r="BN305" i="2"/>
  <c r="BL305" i="2" s="1"/>
  <c r="BG305" i="2"/>
  <c r="BE305" i="2" s="1"/>
  <c r="AZ305" i="2"/>
  <c r="AX305" i="2" s="1"/>
  <c r="AW305" i="2"/>
  <c r="AV305" i="2"/>
  <c r="AU305" i="2"/>
  <c r="AT305" i="2"/>
  <c r="AR305" i="2"/>
  <c r="AM305" i="2"/>
  <c r="AI305" i="2"/>
  <c r="AE305" i="2"/>
  <c r="AA305" i="2"/>
  <c r="Z305" i="2"/>
  <c r="Y305" i="2"/>
  <c r="X305" i="2"/>
  <c r="BY304" i="2"/>
  <c r="BX304" i="2"/>
  <c r="BW304" i="2"/>
  <c r="BV304" i="2"/>
  <c r="BT304" i="2"/>
  <c r="BR304" i="2"/>
  <c r="BQ304" i="2"/>
  <c r="BP304" i="2"/>
  <c r="BO304" i="2"/>
  <c r="BM304" i="2"/>
  <c r="BK304" i="2"/>
  <c r="BJ304" i="2"/>
  <c r="BI304" i="2"/>
  <c r="BH304" i="2"/>
  <c r="BF304" i="2"/>
  <c r="BD304" i="2"/>
  <c r="BC304" i="2"/>
  <c r="BB304" i="2"/>
  <c r="BA304" i="2"/>
  <c r="AY304" i="2"/>
  <c r="AP304" i="2"/>
  <c r="AO304" i="2"/>
  <c r="AN304" i="2"/>
  <c r="AL304" i="2"/>
  <c r="AK304" i="2"/>
  <c r="AJ304" i="2"/>
  <c r="AH304" i="2"/>
  <c r="AG304" i="2"/>
  <c r="AF304" i="2"/>
  <c r="AD304" i="2"/>
  <c r="AC304" i="2"/>
  <c r="AB304" i="2"/>
  <c r="U304" i="2"/>
  <c r="K304" i="2"/>
  <c r="BU302" i="2"/>
  <c r="BS302" i="2" s="1"/>
  <c r="BN302" i="2"/>
  <c r="BL302" i="2" s="1"/>
  <c r="BG302" i="2"/>
  <c r="BE302" i="2" s="1"/>
  <c r="AZ302" i="2"/>
  <c r="AW302" i="2"/>
  <c r="AV302" i="2"/>
  <c r="AU302" i="2"/>
  <c r="AT302" i="2"/>
  <c r="AR302" i="2"/>
  <c r="AM302" i="2"/>
  <c r="AI302" i="2"/>
  <c r="AE302" i="2"/>
  <c r="AA302" i="2"/>
  <c r="Z302" i="2"/>
  <c r="Y302" i="2"/>
  <c r="X302" i="2"/>
  <c r="BU301" i="2"/>
  <c r="BS301" i="2" s="1"/>
  <c r="BN301" i="2"/>
  <c r="BL301" i="2" s="1"/>
  <c r="BG301" i="2"/>
  <c r="BE301" i="2" s="1"/>
  <c r="AZ301" i="2"/>
  <c r="AX301" i="2" s="1"/>
  <c r="AW301" i="2"/>
  <c r="AV301" i="2"/>
  <c r="AU301" i="2"/>
  <c r="AT301" i="2"/>
  <c r="AR301" i="2"/>
  <c r="AM301" i="2"/>
  <c r="AI301" i="2"/>
  <c r="AE301" i="2"/>
  <c r="AA301" i="2"/>
  <c r="Z301" i="2"/>
  <c r="Y301" i="2"/>
  <c r="X301" i="2"/>
  <c r="BU300" i="2"/>
  <c r="BS300" i="2" s="1"/>
  <c r="BN300" i="2"/>
  <c r="BL300" i="2" s="1"/>
  <c r="BG300" i="2"/>
  <c r="BE300" i="2" s="1"/>
  <c r="AZ300" i="2"/>
  <c r="AX300" i="2" s="1"/>
  <c r="AW300" i="2"/>
  <c r="AV300" i="2"/>
  <c r="AU300" i="2"/>
  <c r="AT300" i="2"/>
  <c r="AR300" i="2"/>
  <c r="AM300" i="2"/>
  <c r="AI300" i="2"/>
  <c r="AE300" i="2"/>
  <c r="AA300" i="2"/>
  <c r="Z300" i="2"/>
  <c r="Y300" i="2"/>
  <c r="X300" i="2"/>
  <c r="BU299" i="2"/>
  <c r="BS299" i="2" s="1"/>
  <c r="BN299" i="2"/>
  <c r="BL299" i="2" s="1"/>
  <c r="BG299" i="2"/>
  <c r="BE299" i="2" s="1"/>
  <c r="AZ299" i="2"/>
  <c r="AX299" i="2" s="1"/>
  <c r="AW299" i="2"/>
  <c r="AV299" i="2"/>
  <c r="AU299" i="2"/>
  <c r="AT299" i="2"/>
  <c r="AR299" i="2"/>
  <c r="AM299" i="2"/>
  <c r="AI299" i="2"/>
  <c r="AE299" i="2"/>
  <c r="AA299" i="2"/>
  <c r="Z299" i="2"/>
  <c r="Y299" i="2"/>
  <c r="X299" i="2"/>
  <c r="BU298" i="2"/>
  <c r="BN298" i="2"/>
  <c r="BL298" i="2" s="1"/>
  <c r="BG298" i="2"/>
  <c r="BE298" i="2" s="1"/>
  <c r="AZ298" i="2"/>
  <c r="AW298" i="2"/>
  <c r="AV298" i="2"/>
  <c r="AU298" i="2"/>
  <c r="AT298" i="2"/>
  <c r="AR298" i="2"/>
  <c r="AM298" i="2"/>
  <c r="AI298" i="2"/>
  <c r="AE298" i="2"/>
  <c r="AA298" i="2"/>
  <c r="Z298" i="2"/>
  <c r="Y298" i="2"/>
  <c r="X298" i="2"/>
  <c r="BU297" i="2"/>
  <c r="BS297" i="2" s="1"/>
  <c r="BN297" i="2"/>
  <c r="BL297" i="2" s="1"/>
  <c r="BG297" i="2"/>
  <c r="BE297" i="2" s="1"/>
  <c r="AZ297" i="2"/>
  <c r="AX297" i="2" s="1"/>
  <c r="AW297" i="2"/>
  <c r="AV297" i="2"/>
  <c r="AU297" i="2"/>
  <c r="AT297" i="2"/>
  <c r="AR297" i="2"/>
  <c r="AM297" i="2"/>
  <c r="AI297" i="2"/>
  <c r="AE297" i="2"/>
  <c r="AA297" i="2"/>
  <c r="Z297" i="2"/>
  <c r="Y297" i="2"/>
  <c r="X297" i="2"/>
  <c r="BU296" i="2"/>
  <c r="BS296" i="2" s="1"/>
  <c r="BN296" i="2"/>
  <c r="BL296" i="2" s="1"/>
  <c r="BG296" i="2"/>
  <c r="AZ296" i="2"/>
  <c r="AW296" i="2"/>
  <c r="AV296" i="2"/>
  <c r="AU296" i="2"/>
  <c r="AT296" i="2"/>
  <c r="AR296" i="2"/>
  <c r="AM296" i="2"/>
  <c r="AI296" i="2"/>
  <c r="AE296" i="2"/>
  <c r="AA296" i="2"/>
  <c r="Z296" i="2"/>
  <c r="Y296" i="2"/>
  <c r="X296" i="2"/>
  <c r="BU295" i="2"/>
  <c r="BS295" i="2" s="1"/>
  <c r="BN295" i="2"/>
  <c r="BL295" i="2" s="1"/>
  <c r="BG295" i="2"/>
  <c r="BE295" i="2" s="1"/>
  <c r="AZ295" i="2"/>
  <c r="AX295" i="2" s="1"/>
  <c r="AW295" i="2"/>
  <c r="AV295" i="2"/>
  <c r="AU295" i="2"/>
  <c r="AT295" i="2"/>
  <c r="AR295" i="2"/>
  <c r="AM295" i="2"/>
  <c r="AI295" i="2"/>
  <c r="AE295" i="2"/>
  <c r="AA295" i="2"/>
  <c r="Z295" i="2"/>
  <c r="Y295" i="2"/>
  <c r="X295" i="2"/>
  <c r="BY294" i="2"/>
  <c r="BX294" i="2"/>
  <c r="BW294" i="2"/>
  <c r="BV294" i="2"/>
  <c r="BT294" i="2"/>
  <c r="BR294" i="2"/>
  <c r="BQ294" i="2"/>
  <c r="BP294" i="2"/>
  <c r="BO294" i="2"/>
  <c r="BM294" i="2"/>
  <c r="BK294" i="2"/>
  <c r="BJ294" i="2"/>
  <c r="BI294" i="2"/>
  <c r="BH294" i="2"/>
  <c r="BF294" i="2"/>
  <c r="BD294" i="2"/>
  <c r="BC294" i="2"/>
  <c r="BB294" i="2"/>
  <c r="BA294" i="2"/>
  <c r="AY294" i="2"/>
  <c r="AP294" i="2"/>
  <c r="AO294" i="2"/>
  <c r="AN294" i="2"/>
  <c r="AL294" i="2"/>
  <c r="AK294" i="2"/>
  <c r="AJ294" i="2"/>
  <c r="AH294" i="2"/>
  <c r="AG294" i="2"/>
  <c r="AF294" i="2"/>
  <c r="AD294" i="2"/>
  <c r="AC294" i="2"/>
  <c r="AB294" i="2"/>
  <c r="U294" i="2"/>
  <c r="K294" i="2"/>
  <c r="BU292" i="2"/>
  <c r="BS292" i="2" s="1"/>
  <c r="BN292" i="2"/>
  <c r="BL292" i="2" s="1"/>
  <c r="BG292" i="2"/>
  <c r="BE292" i="2" s="1"/>
  <c r="AZ292" i="2"/>
  <c r="AX292" i="2" s="1"/>
  <c r="AW292" i="2"/>
  <c r="AV292" i="2"/>
  <c r="AU292" i="2"/>
  <c r="AT292" i="2"/>
  <c r="AR292" i="2"/>
  <c r="AM292" i="2"/>
  <c r="AI292" i="2"/>
  <c r="AE292" i="2"/>
  <c r="AA292" i="2"/>
  <c r="Z292" i="2"/>
  <c r="Y292" i="2"/>
  <c r="X292" i="2"/>
  <c r="BU291" i="2"/>
  <c r="BS291" i="2" s="1"/>
  <c r="BN291" i="2"/>
  <c r="BL291" i="2" s="1"/>
  <c r="BG291" i="2"/>
  <c r="BE291" i="2" s="1"/>
  <c r="AZ291" i="2"/>
  <c r="AX291" i="2" s="1"/>
  <c r="AW291" i="2"/>
  <c r="AV291" i="2"/>
  <c r="AU291" i="2"/>
  <c r="AT291" i="2"/>
  <c r="AR291" i="2"/>
  <c r="AM291" i="2"/>
  <c r="AI291" i="2"/>
  <c r="AE291" i="2"/>
  <c r="AA291" i="2"/>
  <c r="Z291" i="2"/>
  <c r="Y291" i="2"/>
  <c r="X291" i="2"/>
  <c r="BU290" i="2"/>
  <c r="BS290" i="2" s="1"/>
  <c r="BN290" i="2"/>
  <c r="BL290" i="2" s="1"/>
  <c r="BG290" i="2"/>
  <c r="BE290" i="2" s="1"/>
  <c r="AZ290" i="2"/>
  <c r="AX290" i="2" s="1"/>
  <c r="AW290" i="2"/>
  <c r="AV290" i="2"/>
  <c r="AU290" i="2"/>
  <c r="AT290" i="2"/>
  <c r="AR290" i="2"/>
  <c r="AM290" i="2"/>
  <c r="AI290" i="2"/>
  <c r="AE290" i="2"/>
  <c r="AA290" i="2"/>
  <c r="Z290" i="2"/>
  <c r="Y290" i="2"/>
  <c r="X290" i="2"/>
  <c r="BU289" i="2"/>
  <c r="BS289" i="2" s="1"/>
  <c r="BN289" i="2"/>
  <c r="BL289" i="2" s="1"/>
  <c r="BG289" i="2"/>
  <c r="BE289" i="2" s="1"/>
  <c r="AZ289" i="2"/>
  <c r="AX289" i="2" s="1"/>
  <c r="AW289" i="2"/>
  <c r="AV289" i="2"/>
  <c r="AU289" i="2"/>
  <c r="AT289" i="2"/>
  <c r="AR289" i="2"/>
  <c r="AM289" i="2"/>
  <c r="AI289" i="2"/>
  <c r="AE289" i="2"/>
  <c r="AA289" i="2"/>
  <c r="Z289" i="2"/>
  <c r="Y289" i="2"/>
  <c r="X289" i="2"/>
  <c r="BU288" i="2"/>
  <c r="BS288" i="2" s="1"/>
  <c r="BN288" i="2"/>
  <c r="BL288" i="2" s="1"/>
  <c r="BG288" i="2"/>
  <c r="AZ288" i="2"/>
  <c r="AX288" i="2" s="1"/>
  <c r="AW288" i="2"/>
  <c r="AV288" i="2"/>
  <c r="AU288" i="2"/>
  <c r="AT288" i="2"/>
  <c r="AR288" i="2"/>
  <c r="AM288" i="2"/>
  <c r="AI288" i="2"/>
  <c r="AE288" i="2"/>
  <c r="AA288" i="2"/>
  <c r="Z288" i="2"/>
  <c r="Y288" i="2"/>
  <c r="X288" i="2"/>
  <c r="BU287" i="2"/>
  <c r="BS287" i="2" s="1"/>
  <c r="BN287" i="2"/>
  <c r="BL287" i="2" s="1"/>
  <c r="BG287" i="2"/>
  <c r="BE287" i="2" s="1"/>
  <c r="AZ287" i="2"/>
  <c r="AX287" i="2" s="1"/>
  <c r="AW287" i="2"/>
  <c r="AV287" i="2"/>
  <c r="AU287" i="2"/>
  <c r="AT287" i="2"/>
  <c r="AR287" i="2"/>
  <c r="AM287" i="2"/>
  <c r="AI287" i="2"/>
  <c r="AE287" i="2"/>
  <c r="AA287" i="2"/>
  <c r="Z287" i="2"/>
  <c r="Y287" i="2"/>
  <c r="X287" i="2"/>
  <c r="BU286" i="2"/>
  <c r="BN286" i="2"/>
  <c r="BL286" i="2" s="1"/>
  <c r="BG286" i="2"/>
  <c r="BE286" i="2" s="1"/>
  <c r="AZ286" i="2"/>
  <c r="AW286" i="2"/>
  <c r="AV286" i="2"/>
  <c r="AU286" i="2"/>
  <c r="AT286" i="2"/>
  <c r="AR286" i="2"/>
  <c r="AM286" i="2"/>
  <c r="AI286" i="2"/>
  <c r="AE286" i="2"/>
  <c r="AA286" i="2"/>
  <c r="Z286" i="2"/>
  <c r="Y286" i="2"/>
  <c r="X286" i="2"/>
  <c r="BU285" i="2"/>
  <c r="BS285" i="2" s="1"/>
  <c r="BN285" i="2"/>
  <c r="BG285" i="2"/>
  <c r="BE285" i="2" s="1"/>
  <c r="AZ285" i="2"/>
  <c r="AX285" i="2" s="1"/>
  <c r="AW285" i="2"/>
  <c r="AV285" i="2"/>
  <c r="AU285" i="2"/>
  <c r="AT285" i="2"/>
  <c r="AR285" i="2"/>
  <c r="AM285" i="2"/>
  <c r="AI285" i="2"/>
  <c r="AE285" i="2"/>
  <c r="AA285" i="2"/>
  <c r="Z285" i="2"/>
  <c r="Y285" i="2"/>
  <c r="X285" i="2"/>
  <c r="BY284" i="2"/>
  <c r="BX284" i="2"/>
  <c r="BW284" i="2"/>
  <c r="BV284" i="2"/>
  <c r="BT284" i="2"/>
  <c r="BR284" i="2"/>
  <c r="BQ284" i="2"/>
  <c r="BP284" i="2"/>
  <c r="BO284" i="2"/>
  <c r="BM284" i="2"/>
  <c r="BK284" i="2"/>
  <c r="BJ284" i="2"/>
  <c r="BI284" i="2"/>
  <c r="BH284" i="2"/>
  <c r="BF284" i="2"/>
  <c r="BD284" i="2"/>
  <c r="BC284" i="2"/>
  <c r="BB284" i="2"/>
  <c r="BA284" i="2"/>
  <c r="AY284" i="2"/>
  <c r="AP284" i="2"/>
  <c r="AO284" i="2"/>
  <c r="AN284" i="2"/>
  <c r="AL284" i="2"/>
  <c r="AK284" i="2"/>
  <c r="AJ284" i="2"/>
  <c r="AH284" i="2"/>
  <c r="AG284" i="2"/>
  <c r="AF284" i="2"/>
  <c r="AD284" i="2"/>
  <c r="AC284" i="2"/>
  <c r="AB284" i="2"/>
  <c r="U284" i="2"/>
  <c r="K284" i="2"/>
  <c r="BU282" i="2"/>
  <c r="BS282" i="2" s="1"/>
  <c r="BN282" i="2"/>
  <c r="BL282" i="2" s="1"/>
  <c r="BG282" i="2"/>
  <c r="AZ282" i="2"/>
  <c r="AX282" i="2" s="1"/>
  <c r="AW282" i="2"/>
  <c r="AV282" i="2"/>
  <c r="AU282" i="2"/>
  <c r="AT282" i="2"/>
  <c r="AR282" i="2"/>
  <c r="AM282" i="2"/>
  <c r="AI282" i="2"/>
  <c r="AE282" i="2"/>
  <c r="AA282" i="2"/>
  <c r="Z282" i="2"/>
  <c r="Y282" i="2"/>
  <c r="X282" i="2"/>
  <c r="BU281" i="2"/>
  <c r="BS281" i="2" s="1"/>
  <c r="BN281" i="2"/>
  <c r="BL281" i="2" s="1"/>
  <c r="BG281" i="2"/>
  <c r="BE281" i="2" s="1"/>
  <c r="AZ281" i="2"/>
  <c r="AX281" i="2" s="1"/>
  <c r="AW281" i="2"/>
  <c r="AV281" i="2"/>
  <c r="AU281" i="2"/>
  <c r="AT281" i="2"/>
  <c r="AR281" i="2"/>
  <c r="AM281" i="2"/>
  <c r="AI281" i="2"/>
  <c r="AE281" i="2"/>
  <c r="AA281" i="2"/>
  <c r="Z281" i="2"/>
  <c r="Y281" i="2"/>
  <c r="X281" i="2"/>
  <c r="BU280" i="2"/>
  <c r="BS280" i="2" s="1"/>
  <c r="BN280" i="2"/>
  <c r="BL280" i="2" s="1"/>
  <c r="BG280" i="2"/>
  <c r="BE280" i="2" s="1"/>
  <c r="AZ280" i="2"/>
  <c r="AX280" i="2" s="1"/>
  <c r="AW280" i="2"/>
  <c r="AV280" i="2"/>
  <c r="AU280" i="2"/>
  <c r="AT280" i="2"/>
  <c r="AR280" i="2"/>
  <c r="AM280" i="2"/>
  <c r="AI280" i="2"/>
  <c r="AE280" i="2"/>
  <c r="AA280" i="2"/>
  <c r="Z280" i="2"/>
  <c r="Y280" i="2"/>
  <c r="X280" i="2"/>
  <c r="BU279" i="2"/>
  <c r="BS279" i="2" s="1"/>
  <c r="BN279" i="2"/>
  <c r="BL279" i="2" s="1"/>
  <c r="BG279" i="2"/>
  <c r="BE279" i="2" s="1"/>
  <c r="AZ279" i="2"/>
  <c r="AX279" i="2" s="1"/>
  <c r="AW279" i="2"/>
  <c r="AV279" i="2"/>
  <c r="AU279" i="2"/>
  <c r="AT279" i="2"/>
  <c r="AR279" i="2"/>
  <c r="AM279" i="2"/>
  <c r="AI279" i="2"/>
  <c r="AE279" i="2"/>
  <c r="AA279" i="2"/>
  <c r="Z279" i="2"/>
  <c r="Y279" i="2"/>
  <c r="X279" i="2"/>
  <c r="BU278" i="2"/>
  <c r="BS278" i="2" s="1"/>
  <c r="BN278" i="2"/>
  <c r="BL278" i="2" s="1"/>
  <c r="BG278" i="2"/>
  <c r="AZ278" i="2"/>
  <c r="AX278" i="2" s="1"/>
  <c r="AW278" i="2"/>
  <c r="AV278" i="2"/>
  <c r="AU278" i="2"/>
  <c r="AT278" i="2"/>
  <c r="AR278" i="2"/>
  <c r="AM278" i="2"/>
  <c r="AI278" i="2"/>
  <c r="AE278" i="2"/>
  <c r="AA278" i="2"/>
  <c r="Z278" i="2"/>
  <c r="Y278" i="2"/>
  <c r="X278" i="2"/>
  <c r="BU277" i="2"/>
  <c r="BS277" i="2" s="1"/>
  <c r="BN277" i="2"/>
  <c r="BL277" i="2" s="1"/>
  <c r="BG277" i="2"/>
  <c r="BE277" i="2" s="1"/>
  <c r="AZ277" i="2"/>
  <c r="AX277" i="2" s="1"/>
  <c r="AW277" i="2"/>
  <c r="AV277" i="2"/>
  <c r="AU277" i="2"/>
  <c r="AT277" i="2"/>
  <c r="AR277" i="2"/>
  <c r="AM277" i="2"/>
  <c r="AI277" i="2"/>
  <c r="AE277" i="2"/>
  <c r="AA277" i="2"/>
  <c r="Z277" i="2"/>
  <c r="Y277" i="2"/>
  <c r="X277" i="2"/>
  <c r="BU276" i="2"/>
  <c r="BS276" i="2" s="1"/>
  <c r="BN276" i="2"/>
  <c r="BL276" i="2" s="1"/>
  <c r="BG276" i="2"/>
  <c r="BE276" i="2" s="1"/>
  <c r="AZ276" i="2"/>
  <c r="AW276" i="2"/>
  <c r="AV276" i="2"/>
  <c r="AU276" i="2"/>
  <c r="AT276" i="2"/>
  <c r="AR276" i="2"/>
  <c r="AM276" i="2"/>
  <c r="AI276" i="2"/>
  <c r="AE276" i="2"/>
  <c r="AA276" i="2"/>
  <c r="Z276" i="2"/>
  <c r="Y276" i="2"/>
  <c r="X276" i="2"/>
  <c r="BU275" i="2"/>
  <c r="BN275" i="2"/>
  <c r="BL275" i="2" s="1"/>
  <c r="BG275" i="2"/>
  <c r="BE275" i="2" s="1"/>
  <c r="AZ275" i="2"/>
  <c r="AX275" i="2" s="1"/>
  <c r="AW275" i="2"/>
  <c r="AV275" i="2"/>
  <c r="AU275" i="2"/>
  <c r="AT275" i="2"/>
  <c r="AR275" i="2"/>
  <c r="AM275" i="2"/>
  <c r="AI275" i="2"/>
  <c r="AE275" i="2"/>
  <c r="AA275" i="2"/>
  <c r="Z275" i="2"/>
  <c r="Y275" i="2"/>
  <c r="X275" i="2"/>
  <c r="BY274" i="2"/>
  <c r="BX274" i="2"/>
  <c r="BW274" i="2"/>
  <c r="BV274" i="2"/>
  <c r="BT274" i="2"/>
  <c r="BR274" i="2"/>
  <c r="BQ274" i="2"/>
  <c r="BP274" i="2"/>
  <c r="BO274" i="2"/>
  <c r="BM274" i="2"/>
  <c r="BK274" i="2"/>
  <c r="BJ274" i="2"/>
  <c r="BI274" i="2"/>
  <c r="BH274" i="2"/>
  <c r="BF274" i="2"/>
  <c r="BD274" i="2"/>
  <c r="BC274" i="2"/>
  <c r="BB274" i="2"/>
  <c r="BA274" i="2"/>
  <c r="AY274" i="2"/>
  <c r="AP274" i="2"/>
  <c r="AO274" i="2"/>
  <c r="AN274" i="2"/>
  <c r="AL274" i="2"/>
  <c r="AK274" i="2"/>
  <c r="AJ274" i="2"/>
  <c r="AH274" i="2"/>
  <c r="AG274" i="2"/>
  <c r="AF274" i="2"/>
  <c r="AD274" i="2"/>
  <c r="AC274" i="2"/>
  <c r="AB274" i="2"/>
  <c r="U274" i="2"/>
  <c r="K274" i="2"/>
  <c r="BU272" i="2"/>
  <c r="BS272" i="2" s="1"/>
  <c r="BN272" i="2"/>
  <c r="BL272" i="2" s="1"/>
  <c r="BG272" i="2"/>
  <c r="BE272" i="2" s="1"/>
  <c r="AZ272" i="2"/>
  <c r="AX272" i="2" s="1"/>
  <c r="AW272" i="2"/>
  <c r="AV272" i="2"/>
  <c r="AU272" i="2"/>
  <c r="AT272" i="2"/>
  <c r="AR272" i="2"/>
  <c r="AM272" i="2"/>
  <c r="AI272" i="2"/>
  <c r="AE272" i="2"/>
  <c r="AA272" i="2"/>
  <c r="Z272" i="2"/>
  <c r="Y272" i="2"/>
  <c r="X272" i="2"/>
  <c r="BU271" i="2"/>
  <c r="BS271" i="2" s="1"/>
  <c r="BN271" i="2"/>
  <c r="BL271" i="2" s="1"/>
  <c r="BG271" i="2"/>
  <c r="BE271" i="2" s="1"/>
  <c r="AZ271" i="2"/>
  <c r="AX271" i="2" s="1"/>
  <c r="AW271" i="2"/>
  <c r="AV271" i="2"/>
  <c r="AU271" i="2"/>
  <c r="AT271" i="2"/>
  <c r="AR271" i="2"/>
  <c r="AM271" i="2"/>
  <c r="AI271" i="2"/>
  <c r="AE271" i="2"/>
  <c r="AA271" i="2"/>
  <c r="Z271" i="2"/>
  <c r="Y271" i="2"/>
  <c r="X271" i="2"/>
  <c r="BU270" i="2"/>
  <c r="BS270" i="2" s="1"/>
  <c r="BN270" i="2"/>
  <c r="BL270" i="2" s="1"/>
  <c r="BG270" i="2"/>
  <c r="BE270" i="2" s="1"/>
  <c r="AZ270" i="2"/>
  <c r="AX270" i="2" s="1"/>
  <c r="AW270" i="2"/>
  <c r="AV270" i="2"/>
  <c r="AU270" i="2"/>
  <c r="AT270" i="2"/>
  <c r="AR270" i="2"/>
  <c r="AM270" i="2"/>
  <c r="AI270" i="2"/>
  <c r="AE270" i="2"/>
  <c r="AA270" i="2"/>
  <c r="Z270" i="2"/>
  <c r="Y270" i="2"/>
  <c r="X270" i="2"/>
  <c r="BU269" i="2"/>
  <c r="BS269" i="2" s="1"/>
  <c r="BN269" i="2"/>
  <c r="BL269" i="2" s="1"/>
  <c r="BG269" i="2"/>
  <c r="BE269" i="2" s="1"/>
  <c r="AZ269" i="2"/>
  <c r="AX269" i="2" s="1"/>
  <c r="AW269" i="2"/>
  <c r="AV269" i="2"/>
  <c r="AU269" i="2"/>
  <c r="AT269" i="2"/>
  <c r="AR269" i="2"/>
  <c r="AM269" i="2"/>
  <c r="AI269" i="2"/>
  <c r="AE269" i="2"/>
  <c r="AA269" i="2"/>
  <c r="Z269" i="2"/>
  <c r="Y269" i="2"/>
  <c r="X269" i="2"/>
  <c r="BU268" i="2"/>
  <c r="BS268" i="2" s="1"/>
  <c r="BN268" i="2"/>
  <c r="BL268" i="2" s="1"/>
  <c r="BG268" i="2"/>
  <c r="BE268" i="2" s="1"/>
  <c r="AZ268" i="2"/>
  <c r="AX268" i="2" s="1"/>
  <c r="AW268" i="2"/>
  <c r="AV268" i="2"/>
  <c r="AU268" i="2"/>
  <c r="AT268" i="2"/>
  <c r="AR268" i="2"/>
  <c r="AM268" i="2"/>
  <c r="AI268" i="2"/>
  <c r="AE268" i="2"/>
  <c r="AA268" i="2"/>
  <c r="Z268" i="2"/>
  <c r="Y268" i="2"/>
  <c r="X268" i="2"/>
  <c r="BU267" i="2"/>
  <c r="BS267" i="2" s="1"/>
  <c r="BN267" i="2"/>
  <c r="BL267" i="2" s="1"/>
  <c r="BG267" i="2"/>
  <c r="BE267" i="2" s="1"/>
  <c r="AZ267" i="2"/>
  <c r="AX267" i="2" s="1"/>
  <c r="AW267" i="2"/>
  <c r="AV267" i="2"/>
  <c r="AU267" i="2"/>
  <c r="AT267" i="2"/>
  <c r="AR267" i="2"/>
  <c r="AM267" i="2"/>
  <c r="AI267" i="2"/>
  <c r="AE267" i="2"/>
  <c r="AA267" i="2"/>
  <c r="Z267" i="2"/>
  <c r="Y267" i="2"/>
  <c r="X267" i="2"/>
  <c r="BU266" i="2"/>
  <c r="BN266" i="2"/>
  <c r="BL266" i="2" s="1"/>
  <c r="BG266" i="2"/>
  <c r="AZ266" i="2"/>
  <c r="AX266" i="2" s="1"/>
  <c r="AW266" i="2"/>
  <c r="AV266" i="2"/>
  <c r="AU266" i="2"/>
  <c r="AT266" i="2"/>
  <c r="AR266" i="2"/>
  <c r="AM266" i="2"/>
  <c r="AI266" i="2"/>
  <c r="AE266" i="2"/>
  <c r="AA266" i="2"/>
  <c r="Z266" i="2"/>
  <c r="Y266" i="2"/>
  <c r="X266" i="2"/>
  <c r="BU265" i="2"/>
  <c r="BS265" i="2" s="1"/>
  <c r="BN265" i="2"/>
  <c r="BG265" i="2"/>
  <c r="BE265" i="2" s="1"/>
  <c r="AZ265" i="2"/>
  <c r="AX265" i="2" s="1"/>
  <c r="AW265" i="2"/>
  <c r="AV265" i="2"/>
  <c r="AU265" i="2"/>
  <c r="AT265" i="2"/>
  <c r="AR265" i="2"/>
  <c r="AM265" i="2"/>
  <c r="AI265" i="2"/>
  <c r="AE265" i="2"/>
  <c r="AA265" i="2"/>
  <c r="Z265" i="2"/>
  <c r="Y265" i="2"/>
  <c r="X265" i="2"/>
  <c r="BY264" i="2"/>
  <c r="BX264" i="2"/>
  <c r="BW264" i="2"/>
  <c r="BV264" i="2"/>
  <c r="BT264" i="2"/>
  <c r="BR264" i="2"/>
  <c r="BQ264" i="2"/>
  <c r="BP264" i="2"/>
  <c r="BO264" i="2"/>
  <c r="BM264" i="2"/>
  <c r="BK264" i="2"/>
  <c r="BJ264" i="2"/>
  <c r="BI264" i="2"/>
  <c r="BH264" i="2"/>
  <c r="BF264" i="2"/>
  <c r="BD264" i="2"/>
  <c r="BC264" i="2"/>
  <c r="BB264" i="2"/>
  <c r="BA264" i="2"/>
  <c r="AY264" i="2"/>
  <c r="AP264" i="2"/>
  <c r="AO264" i="2"/>
  <c r="AN264" i="2"/>
  <c r="AL264" i="2"/>
  <c r="AK264" i="2"/>
  <c r="AJ264" i="2"/>
  <c r="AH264" i="2"/>
  <c r="AG264" i="2"/>
  <c r="AF264" i="2"/>
  <c r="AD264" i="2"/>
  <c r="AC264" i="2"/>
  <c r="AB264" i="2"/>
  <c r="U264" i="2"/>
  <c r="K264" i="2"/>
  <c r="BU260" i="2"/>
  <c r="BS260" i="2" s="1"/>
  <c r="BN260" i="2"/>
  <c r="BL260" i="2" s="1"/>
  <c r="BG260" i="2"/>
  <c r="BE260" i="2" s="1"/>
  <c r="AZ260" i="2"/>
  <c r="AX260" i="2" s="1"/>
  <c r="AW260" i="2"/>
  <c r="AV260" i="2"/>
  <c r="AU260" i="2"/>
  <c r="AT260" i="2"/>
  <c r="AR260" i="2"/>
  <c r="AM260" i="2"/>
  <c r="AI260" i="2"/>
  <c r="AE260" i="2"/>
  <c r="AA260" i="2"/>
  <c r="Z260" i="2"/>
  <c r="Y260" i="2"/>
  <c r="X260" i="2"/>
  <c r="BU259" i="2"/>
  <c r="BS259" i="2" s="1"/>
  <c r="BN259" i="2"/>
  <c r="BL259" i="2" s="1"/>
  <c r="BG259" i="2"/>
  <c r="BE259" i="2" s="1"/>
  <c r="AZ259" i="2"/>
  <c r="AX259" i="2" s="1"/>
  <c r="AW259" i="2"/>
  <c r="AV259" i="2"/>
  <c r="AU259" i="2"/>
  <c r="AT259" i="2"/>
  <c r="AR259" i="2"/>
  <c r="AM259" i="2"/>
  <c r="AI259" i="2"/>
  <c r="AE259" i="2"/>
  <c r="AA259" i="2"/>
  <c r="Z259" i="2"/>
  <c r="Y259" i="2"/>
  <c r="X259" i="2"/>
  <c r="BU258" i="2"/>
  <c r="BS258" i="2" s="1"/>
  <c r="BN258" i="2"/>
  <c r="BL258" i="2" s="1"/>
  <c r="BG258" i="2"/>
  <c r="BE258" i="2" s="1"/>
  <c r="AZ258" i="2"/>
  <c r="AX258" i="2" s="1"/>
  <c r="AW258" i="2"/>
  <c r="AV258" i="2"/>
  <c r="AU258" i="2"/>
  <c r="AT258" i="2"/>
  <c r="AR258" i="2"/>
  <c r="AM258" i="2"/>
  <c r="AI258" i="2"/>
  <c r="AE258" i="2"/>
  <c r="AA258" i="2"/>
  <c r="Z258" i="2"/>
  <c r="Y258" i="2"/>
  <c r="X258" i="2"/>
  <c r="BU257" i="2"/>
  <c r="BS257" i="2" s="1"/>
  <c r="BN257" i="2"/>
  <c r="BL257" i="2" s="1"/>
  <c r="BG257" i="2"/>
  <c r="BE257" i="2" s="1"/>
  <c r="AZ257" i="2"/>
  <c r="AX257" i="2" s="1"/>
  <c r="AW257" i="2"/>
  <c r="AV257" i="2"/>
  <c r="AU257" i="2"/>
  <c r="AT257" i="2"/>
  <c r="AR257" i="2"/>
  <c r="AM257" i="2"/>
  <c r="AI257" i="2"/>
  <c r="AE257" i="2"/>
  <c r="AA257" i="2"/>
  <c r="Z257" i="2"/>
  <c r="Y257" i="2"/>
  <c r="X257" i="2"/>
  <c r="BU256" i="2"/>
  <c r="BS256" i="2" s="1"/>
  <c r="BN256" i="2"/>
  <c r="BL256" i="2" s="1"/>
  <c r="BG256" i="2"/>
  <c r="BE256" i="2" s="1"/>
  <c r="AZ256" i="2"/>
  <c r="AX256" i="2" s="1"/>
  <c r="AW256" i="2"/>
  <c r="AV256" i="2"/>
  <c r="AU256" i="2"/>
  <c r="AT256" i="2"/>
  <c r="AR256" i="2"/>
  <c r="AM256" i="2"/>
  <c r="AI256" i="2"/>
  <c r="AE256" i="2"/>
  <c r="AA256" i="2"/>
  <c r="Z256" i="2"/>
  <c r="Y256" i="2"/>
  <c r="X256" i="2"/>
  <c r="BU255" i="2"/>
  <c r="BS255" i="2" s="1"/>
  <c r="BN255" i="2"/>
  <c r="BL255" i="2" s="1"/>
  <c r="BG255" i="2"/>
  <c r="BE255" i="2" s="1"/>
  <c r="AZ255" i="2"/>
  <c r="AX255" i="2" s="1"/>
  <c r="AW255" i="2"/>
  <c r="AV255" i="2"/>
  <c r="AU255" i="2"/>
  <c r="AT255" i="2"/>
  <c r="AR255" i="2"/>
  <c r="AM255" i="2"/>
  <c r="AI255" i="2"/>
  <c r="AE255" i="2"/>
  <c r="AA255" i="2"/>
  <c r="Z255" i="2"/>
  <c r="Y255" i="2"/>
  <c r="X255" i="2"/>
  <c r="BU254" i="2"/>
  <c r="BN254" i="2"/>
  <c r="BG254" i="2"/>
  <c r="BE254" i="2" s="1"/>
  <c r="AZ254" i="2"/>
  <c r="AW254" i="2"/>
  <c r="AV254" i="2"/>
  <c r="AU254" i="2"/>
  <c r="AT254" i="2"/>
  <c r="AR254" i="2"/>
  <c r="AM254" i="2"/>
  <c r="AI254" i="2"/>
  <c r="AE254" i="2"/>
  <c r="AA254" i="2"/>
  <c r="Z254" i="2"/>
  <c r="Y254" i="2"/>
  <c r="X254" i="2"/>
  <c r="BU253" i="2"/>
  <c r="BS253" i="2" s="1"/>
  <c r="BN253" i="2"/>
  <c r="BL253" i="2" s="1"/>
  <c r="BG253" i="2"/>
  <c r="BE253" i="2" s="1"/>
  <c r="AZ253" i="2"/>
  <c r="AX253" i="2" s="1"/>
  <c r="AW253" i="2"/>
  <c r="AV253" i="2"/>
  <c r="AU253" i="2"/>
  <c r="AT253" i="2"/>
  <c r="AR253" i="2"/>
  <c r="AM253" i="2"/>
  <c r="AI253" i="2"/>
  <c r="AE253" i="2"/>
  <c r="AA253" i="2"/>
  <c r="Z253" i="2"/>
  <c r="Y253" i="2"/>
  <c r="X253" i="2"/>
  <c r="BY252" i="2"/>
  <c r="BX252" i="2"/>
  <c r="BW252" i="2"/>
  <c r="BV252" i="2"/>
  <c r="BT252" i="2"/>
  <c r="BR252" i="2"/>
  <c r="BQ252" i="2"/>
  <c r="BP252" i="2"/>
  <c r="BO252" i="2"/>
  <c r="BM252" i="2"/>
  <c r="BK252" i="2"/>
  <c r="BJ252" i="2"/>
  <c r="BI252" i="2"/>
  <c r="BH252" i="2"/>
  <c r="BF252" i="2"/>
  <c r="BD252" i="2"/>
  <c r="BC252" i="2"/>
  <c r="BB252" i="2"/>
  <c r="BA252" i="2"/>
  <c r="AY252" i="2"/>
  <c r="AP252" i="2"/>
  <c r="AO252" i="2"/>
  <c r="AN252" i="2"/>
  <c r="AL252" i="2"/>
  <c r="AK252" i="2"/>
  <c r="AJ252" i="2"/>
  <c r="AH252" i="2"/>
  <c r="AG252" i="2"/>
  <c r="AF252" i="2"/>
  <c r="AD252" i="2"/>
  <c r="AC252" i="2"/>
  <c r="AB252" i="2"/>
  <c r="U252" i="2"/>
  <c r="K252" i="2"/>
  <c r="BU250" i="2"/>
  <c r="BS250" i="2" s="1"/>
  <c r="BN250" i="2"/>
  <c r="BL250" i="2" s="1"/>
  <c r="BG250" i="2"/>
  <c r="BE250" i="2" s="1"/>
  <c r="AZ250" i="2"/>
  <c r="AX250" i="2" s="1"/>
  <c r="AW250" i="2"/>
  <c r="AV250" i="2"/>
  <c r="AU250" i="2"/>
  <c r="AT250" i="2"/>
  <c r="AR250" i="2"/>
  <c r="AM250" i="2"/>
  <c r="AI250" i="2"/>
  <c r="AE250" i="2"/>
  <c r="AA250" i="2"/>
  <c r="Z250" i="2"/>
  <c r="Y250" i="2"/>
  <c r="X250" i="2"/>
  <c r="BU249" i="2"/>
  <c r="BS249" i="2" s="1"/>
  <c r="BN249" i="2"/>
  <c r="BL249" i="2" s="1"/>
  <c r="BG249" i="2"/>
  <c r="BE249" i="2" s="1"/>
  <c r="AZ249" i="2"/>
  <c r="AX249" i="2" s="1"/>
  <c r="AW249" i="2"/>
  <c r="AV249" i="2"/>
  <c r="AU249" i="2"/>
  <c r="AT249" i="2"/>
  <c r="AR249" i="2"/>
  <c r="AM249" i="2"/>
  <c r="AI249" i="2"/>
  <c r="AE249" i="2"/>
  <c r="AA249" i="2"/>
  <c r="Z249" i="2"/>
  <c r="Y249" i="2"/>
  <c r="X249" i="2"/>
  <c r="BU248" i="2"/>
  <c r="BS248" i="2" s="1"/>
  <c r="BN248" i="2"/>
  <c r="BL248" i="2" s="1"/>
  <c r="BG248" i="2"/>
  <c r="BE248" i="2" s="1"/>
  <c r="AZ248" i="2"/>
  <c r="AX248" i="2" s="1"/>
  <c r="AW248" i="2"/>
  <c r="AV248" i="2"/>
  <c r="AU248" i="2"/>
  <c r="AT248" i="2"/>
  <c r="AR248" i="2"/>
  <c r="AM248" i="2"/>
  <c r="AI248" i="2"/>
  <c r="AE248" i="2"/>
  <c r="AA248" i="2"/>
  <c r="Z248" i="2"/>
  <c r="Y248" i="2"/>
  <c r="X248" i="2"/>
  <c r="BU247" i="2"/>
  <c r="BS247" i="2" s="1"/>
  <c r="BN247" i="2"/>
  <c r="BL247" i="2" s="1"/>
  <c r="BG247" i="2"/>
  <c r="BE247" i="2" s="1"/>
  <c r="AZ247" i="2"/>
  <c r="AX247" i="2" s="1"/>
  <c r="AW247" i="2"/>
  <c r="AV247" i="2"/>
  <c r="AU247" i="2"/>
  <c r="AT247" i="2"/>
  <c r="AR247" i="2"/>
  <c r="AM247" i="2"/>
  <c r="AI247" i="2"/>
  <c r="AE247" i="2"/>
  <c r="AA247" i="2"/>
  <c r="Z247" i="2"/>
  <c r="Y247" i="2"/>
  <c r="X247" i="2"/>
  <c r="BU246" i="2"/>
  <c r="BS246" i="2" s="1"/>
  <c r="BN246" i="2"/>
  <c r="BL246" i="2" s="1"/>
  <c r="BG246" i="2"/>
  <c r="BE246" i="2" s="1"/>
  <c r="AZ246" i="2"/>
  <c r="AX246" i="2" s="1"/>
  <c r="AW246" i="2"/>
  <c r="AV246" i="2"/>
  <c r="AU246" i="2"/>
  <c r="AT246" i="2"/>
  <c r="AR246" i="2"/>
  <c r="AM246" i="2"/>
  <c r="AI246" i="2"/>
  <c r="AE246" i="2"/>
  <c r="AA246" i="2"/>
  <c r="Z246" i="2"/>
  <c r="Y246" i="2"/>
  <c r="X246" i="2"/>
  <c r="BU245" i="2"/>
  <c r="BS245" i="2" s="1"/>
  <c r="BN245" i="2"/>
  <c r="BL245" i="2" s="1"/>
  <c r="BG245" i="2"/>
  <c r="BE245" i="2" s="1"/>
  <c r="AZ245" i="2"/>
  <c r="AX245" i="2" s="1"/>
  <c r="AW245" i="2"/>
  <c r="AV245" i="2"/>
  <c r="AU245" i="2"/>
  <c r="AT245" i="2"/>
  <c r="AR245" i="2"/>
  <c r="AM245" i="2"/>
  <c r="AI245" i="2"/>
  <c r="AE245" i="2"/>
  <c r="AA245" i="2"/>
  <c r="Z245" i="2"/>
  <c r="Y245" i="2"/>
  <c r="X245" i="2"/>
  <c r="BU244" i="2"/>
  <c r="BN244" i="2"/>
  <c r="BL244" i="2" s="1"/>
  <c r="BG244" i="2"/>
  <c r="BE244" i="2" s="1"/>
  <c r="AZ244" i="2"/>
  <c r="AW244" i="2"/>
  <c r="AV244" i="2"/>
  <c r="AU244" i="2"/>
  <c r="AT244" i="2"/>
  <c r="AR244" i="2"/>
  <c r="AM244" i="2"/>
  <c r="AI244" i="2"/>
  <c r="AE244" i="2"/>
  <c r="AA244" i="2"/>
  <c r="Z244" i="2"/>
  <c r="Y244" i="2"/>
  <c r="X244" i="2"/>
  <c r="BU243" i="2"/>
  <c r="BS243" i="2" s="1"/>
  <c r="BN243" i="2"/>
  <c r="BL243" i="2" s="1"/>
  <c r="BG243" i="2"/>
  <c r="BE243" i="2" s="1"/>
  <c r="AZ243" i="2"/>
  <c r="AX243" i="2" s="1"/>
  <c r="AW243" i="2"/>
  <c r="AV243" i="2"/>
  <c r="AU243" i="2"/>
  <c r="AT243" i="2"/>
  <c r="AR243" i="2"/>
  <c r="AM243" i="2"/>
  <c r="AI243" i="2"/>
  <c r="AE243" i="2"/>
  <c r="AA243" i="2"/>
  <c r="Z243" i="2"/>
  <c r="Y243" i="2"/>
  <c r="X243" i="2"/>
  <c r="BY242" i="2"/>
  <c r="BX242" i="2"/>
  <c r="BW242" i="2"/>
  <c r="BV242" i="2"/>
  <c r="BT242" i="2"/>
  <c r="BR242" i="2"/>
  <c r="BQ242" i="2"/>
  <c r="BP242" i="2"/>
  <c r="BO242" i="2"/>
  <c r="BM242" i="2"/>
  <c r="BK242" i="2"/>
  <c r="BJ242" i="2"/>
  <c r="BI242" i="2"/>
  <c r="BH242" i="2"/>
  <c r="BF242" i="2"/>
  <c r="BD242" i="2"/>
  <c r="BC242" i="2"/>
  <c r="BB242" i="2"/>
  <c r="BA242" i="2"/>
  <c r="AY242" i="2"/>
  <c r="AP242" i="2"/>
  <c r="AO242" i="2"/>
  <c r="AN242" i="2"/>
  <c r="AL242" i="2"/>
  <c r="AK242" i="2"/>
  <c r="AJ242" i="2"/>
  <c r="AH242" i="2"/>
  <c r="AG242" i="2"/>
  <c r="AF242" i="2"/>
  <c r="AD242" i="2"/>
  <c r="AC242" i="2"/>
  <c r="AB242" i="2"/>
  <c r="U242" i="2"/>
  <c r="K242" i="2"/>
  <c r="BU240" i="2"/>
  <c r="BS240" i="2" s="1"/>
  <c r="BN240" i="2"/>
  <c r="BL240" i="2" s="1"/>
  <c r="BG240" i="2"/>
  <c r="BE240" i="2" s="1"/>
  <c r="AZ240" i="2"/>
  <c r="AX240" i="2" s="1"/>
  <c r="AW240" i="2"/>
  <c r="AV240" i="2"/>
  <c r="AU240" i="2"/>
  <c r="AT240" i="2"/>
  <c r="AR240" i="2"/>
  <c r="AM240" i="2"/>
  <c r="AI240" i="2"/>
  <c r="AE240" i="2"/>
  <c r="AA240" i="2"/>
  <c r="Z240" i="2"/>
  <c r="Y240" i="2"/>
  <c r="X240" i="2"/>
  <c r="BU239" i="2"/>
  <c r="BS239" i="2" s="1"/>
  <c r="BN239" i="2"/>
  <c r="BL239" i="2" s="1"/>
  <c r="BG239" i="2"/>
  <c r="BE239" i="2" s="1"/>
  <c r="AZ239" i="2"/>
  <c r="AX239" i="2" s="1"/>
  <c r="AW239" i="2"/>
  <c r="AV239" i="2"/>
  <c r="AU239" i="2"/>
  <c r="AT239" i="2"/>
  <c r="AR239" i="2"/>
  <c r="AM239" i="2"/>
  <c r="AI239" i="2"/>
  <c r="AE239" i="2"/>
  <c r="AA239" i="2"/>
  <c r="Z239" i="2"/>
  <c r="Y239" i="2"/>
  <c r="X239" i="2"/>
  <c r="BU238" i="2"/>
  <c r="BS238" i="2" s="1"/>
  <c r="BN238" i="2"/>
  <c r="BL238" i="2" s="1"/>
  <c r="BG238" i="2"/>
  <c r="BE238" i="2" s="1"/>
  <c r="AZ238" i="2"/>
  <c r="AX238" i="2" s="1"/>
  <c r="AW238" i="2"/>
  <c r="AV238" i="2"/>
  <c r="AU238" i="2"/>
  <c r="AT238" i="2"/>
  <c r="AR238" i="2"/>
  <c r="AM238" i="2"/>
  <c r="AI238" i="2"/>
  <c r="AE238" i="2"/>
  <c r="AA238" i="2"/>
  <c r="Z238" i="2"/>
  <c r="Y238" i="2"/>
  <c r="X238" i="2"/>
  <c r="BU237" i="2"/>
  <c r="BS237" i="2" s="1"/>
  <c r="BN237" i="2"/>
  <c r="BL237" i="2" s="1"/>
  <c r="BG237" i="2"/>
  <c r="BE237" i="2" s="1"/>
  <c r="AZ237" i="2"/>
  <c r="AX237" i="2" s="1"/>
  <c r="AW237" i="2"/>
  <c r="AV237" i="2"/>
  <c r="AU237" i="2"/>
  <c r="AT237" i="2"/>
  <c r="AR237" i="2"/>
  <c r="AM237" i="2"/>
  <c r="AI237" i="2"/>
  <c r="AE237" i="2"/>
  <c r="AA237" i="2"/>
  <c r="Z237" i="2"/>
  <c r="Y237" i="2"/>
  <c r="X237" i="2"/>
  <c r="BU236" i="2"/>
  <c r="BS236" i="2" s="1"/>
  <c r="BN236" i="2"/>
  <c r="BL236" i="2" s="1"/>
  <c r="BG236" i="2"/>
  <c r="BE236" i="2" s="1"/>
  <c r="AZ236" i="2"/>
  <c r="AX236" i="2" s="1"/>
  <c r="AW236" i="2"/>
  <c r="AV236" i="2"/>
  <c r="AU236" i="2"/>
  <c r="AT236" i="2"/>
  <c r="AR236" i="2"/>
  <c r="AM236" i="2"/>
  <c r="AI236" i="2"/>
  <c r="AE236" i="2"/>
  <c r="AA236" i="2"/>
  <c r="Z236" i="2"/>
  <c r="Y236" i="2"/>
  <c r="X236" i="2"/>
  <c r="BU235" i="2"/>
  <c r="BS235" i="2" s="1"/>
  <c r="BN235" i="2"/>
  <c r="BL235" i="2" s="1"/>
  <c r="BG235" i="2"/>
  <c r="BE235" i="2" s="1"/>
  <c r="AZ235" i="2"/>
  <c r="AX235" i="2" s="1"/>
  <c r="AW235" i="2"/>
  <c r="AV235" i="2"/>
  <c r="AU235" i="2"/>
  <c r="AT235" i="2"/>
  <c r="AR235" i="2"/>
  <c r="AM235" i="2"/>
  <c r="AI235" i="2"/>
  <c r="AE235" i="2"/>
  <c r="AA235" i="2"/>
  <c r="Z235" i="2"/>
  <c r="Y235" i="2"/>
  <c r="X235" i="2"/>
  <c r="BU234" i="2"/>
  <c r="BN234" i="2"/>
  <c r="BG234" i="2"/>
  <c r="BE234" i="2" s="1"/>
  <c r="AZ234" i="2"/>
  <c r="AW234" i="2"/>
  <c r="AV234" i="2"/>
  <c r="AU234" i="2"/>
  <c r="AT234" i="2"/>
  <c r="AR234" i="2"/>
  <c r="AM234" i="2"/>
  <c r="AI234" i="2"/>
  <c r="AE234" i="2"/>
  <c r="AA234" i="2"/>
  <c r="Z234" i="2"/>
  <c r="Y234" i="2"/>
  <c r="X234" i="2"/>
  <c r="BU233" i="2"/>
  <c r="BS233" i="2" s="1"/>
  <c r="BN233" i="2"/>
  <c r="BL233" i="2" s="1"/>
  <c r="BG233" i="2"/>
  <c r="BE233" i="2" s="1"/>
  <c r="AZ233" i="2"/>
  <c r="AX233" i="2" s="1"/>
  <c r="AW233" i="2"/>
  <c r="AV233" i="2"/>
  <c r="AU233" i="2"/>
  <c r="AT233" i="2"/>
  <c r="AR233" i="2"/>
  <c r="AM233" i="2"/>
  <c r="AI233" i="2"/>
  <c r="AE233" i="2"/>
  <c r="AA233" i="2"/>
  <c r="Z233" i="2"/>
  <c r="Y233" i="2"/>
  <c r="X233" i="2"/>
  <c r="BY232" i="2"/>
  <c r="BX232" i="2"/>
  <c r="BW232" i="2"/>
  <c r="BV232" i="2"/>
  <c r="BT232" i="2"/>
  <c r="BR232" i="2"/>
  <c r="BQ232" i="2"/>
  <c r="BP232" i="2"/>
  <c r="BO232" i="2"/>
  <c r="BM232" i="2"/>
  <c r="BK232" i="2"/>
  <c r="BJ232" i="2"/>
  <c r="BI232" i="2"/>
  <c r="BH232" i="2"/>
  <c r="BF232" i="2"/>
  <c r="BD232" i="2"/>
  <c r="BC232" i="2"/>
  <c r="BB232" i="2"/>
  <c r="BA232" i="2"/>
  <c r="AY232" i="2"/>
  <c r="AP232" i="2"/>
  <c r="AO232" i="2"/>
  <c r="AN232" i="2"/>
  <c r="AL232" i="2"/>
  <c r="AK232" i="2"/>
  <c r="AJ232" i="2"/>
  <c r="AH232" i="2"/>
  <c r="AG232" i="2"/>
  <c r="AF232" i="2"/>
  <c r="AD232" i="2"/>
  <c r="AC232" i="2"/>
  <c r="AB232" i="2"/>
  <c r="U232" i="2"/>
  <c r="K232" i="2"/>
  <c r="BU230" i="2"/>
  <c r="BS230" i="2" s="1"/>
  <c r="BN230" i="2"/>
  <c r="BL230" i="2" s="1"/>
  <c r="BG230" i="2"/>
  <c r="BE230" i="2" s="1"/>
  <c r="AZ230" i="2"/>
  <c r="AX230" i="2" s="1"/>
  <c r="AW230" i="2"/>
  <c r="AV230" i="2"/>
  <c r="AU230" i="2"/>
  <c r="AT230" i="2"/>
  <c r="AR230" i="2"/>
  <c r="AM230" i="2"/>
  <c r="AI230" i="2"/>
  <c r="AE230" i="2"/>
  <c r="AA230" i="2"/>
  <c r="Z230" i="2"/>
  <c r="Y230" i="2"/>
  <c r="X230" i="2"/>
  <c r="BU229" i="2"/>
  <c r="BS229" i="2" s="1"/>
  <c r="BN229" i="2"/>
  <c r="BL229" i="2" s="1"/>
  <c r="BG229" i="2"/>
  <c r="BE229" i="2" s="1"/>
  <c r="AZ229" i="2"/>
  <c r="AX229" i="2" s="1"/>
  <c r="AW229" i="2"/>
  <c r="AV229" i="2"/>
  <c r="AU229" i="2"/>
  <c r="AT229" i="2"/>
  <c r="AR229" i="2"/>
  <c r="AM229" i="2"/>
  <c r="AI229" i="2"/>
  <c r="AE229" i="2"/>
  <c r="AA229" i="2"/>
  <c r="Z229" i="2"/>
  <c r="Y229" i="2"/>
  <c r="X229" i="2"/>
  <c r="BU228" i="2"/>
  <c r="BS228" i="2" s="1"/>
  <c r="BN228" i="2"/>
  <c r="BL228" i="2" s="1"/>
  <c r="BG228" i="2"/>
  <c r="BE228" i="2" s="1"/>
  <c r="AZ228" i="2"/>
  <c r="AX228" i="2" s="1"/>
  <c r="AW228" i="2"/>
  <c r="AV228" i="2"/>
  <c r="AU228" i="2"/>
  <c r="AT228" i="2"/>
  <c r="AR228" i="2"/>
  <c r="AM228" i="2"/>
  <c r="AI228" i="2"/>
  <c r="AE228" i="2"/>
  <c r="AA228" i="2"/>
  <c r="Z228" i="2"/>
  <c r="Y228" i="2"/>
  <c r="X228" i="2"/>
  <c r="BU227" i="2"/>
  <c r="BS227" i="2" s="1"/>
  <c r="BN227" i="2"/>
  <c r="BL227" i="2" s="1"/>
  <c r="BG227" i="2"/>
  <c r="BE227" i="2" s="1"/>
  <c r="AZ227" i="2"/>
  <c r="AX227" i="2" s="1"/>
  <c r="AW227" i="2"/>
  <c r="AV227" i="2"/>
  <c r="AU227" i="2"/>
  <c r="AT227" i="2"/>
  <c r="AR227" i="2"/>
  <c r="AM227" i="2"/>
  <c r="AI227" i="2"/>
  <c r="AE227" i="2"/>
  <c r="AA227" i="2"/>
  <c r="Z227" i="2"/>
  <c r="Y227" i="2"/>
  <c r="X227" i="2"/>
  <c r="BU226" i="2"/>
  <c r="BS226" i="2" s="1"/>
  <c r="BN226" i="2"/>
  <c r="BL226" i="2" s="1"/>
  <c r="BG226" i="2"/>
  <c r="AZ226" i="2"/>
  <c r="AX226" i="2" s="1"/>
  <c r="AW226" i="2"/>
  <c r="AV226" i="2"/>
  <c r="AU226" i="2"/>
  <c r="AT226" i="2"/>
  <c r="AR226" i="2"/>
  <c r="AM226" i="2"/>
  <c r="AI226" i="2"/>
  <c r="AE226" i="2"/>
  <c r="AA226" i="2"/>
  <c r="Z226" i="2"/>
  <c r="Y226" i="2"/>
  <c r="X226" i="2"/>
  <c r="BU225" i="2"/>
  <c r="BS225" i="2" s="1"/>
  <c r="BN225" i="2"/>
  <c r="BL225" i="2" s="1"/>
  <c r="BG225" i="2"/>
  <c r="BE225" i="2" s="1"/>
  <c r="AZ225" i="2"/>
  <c r="AX225" i="2" s="1"/>
  <c r="AW225" i="2"/>
  <c r="AV225" i="2"/>
  <c r="AU225" i="2"/>
  <c r="AT225" i="2"/>
  <c r="AR225" i="2"/>
  <c r="AM225" i="2"/>
  <c r="AI225" i="2"/>
  <c r="AE225" i="2"/>
  <c r="AA225" i="2"/>
  <c r="Z225" i="2"/>
  <c r="Y225" i="2"/>
  <c r="X225" i="2"/>
  <c r="BU224" i="2"/>
  <c r="BN224" i="2"/>
  <c r="BL224" i="2" s="1"/>
  <c r="BG224" i="2"/>
  <c r="BE224" i="2" s="1"/>
  <c r="AZ224" i="2"/>
  <c r="AW224" i="2"/>
  <c r="AV224" i="2"/>
  <c r="AU224" i="2"/>
  <c r="AT224" i="2"/>
  <c r="AR224" i="2"/>
  <c r="AM224" i="2"/>
  <c r="AI224" i="2"/>
  <c r="AE224" i="2"/>
  <c r="AA224" i="2"/>
  <c r="Z224" i="2"/>
  <c r="Y224" i="2"/>
  <c r="X224" i="2"/>
  <c r="BU223" i="2"/>
  <c r="BS223" i="2" s="1"/>
  <c r="BN223" i="2"/>
  <c r="BL223" i="2" s="1"/>
  <c r="BG223" i="2"/>
  <c r="BE223" i="2" s="1"/>
  <c r="AZ223" i="2"/>
  <c r="AX223" i="2" s="1"/>
  <c r="AW223" i="2"/>
  <c r="AV223" i="2"/>
  <c r="AU223" i="2"/>
  <c r="AT223" i="2"/>
  <c r="AR223" i="2"/>
  <c r="AM223" i="2"/>
  <c r="AI223" i="2"/>
  <c r="AE223" i="2"/>
  <c r="AA223" i="2"/>
  <c r="Z223" i="2"/>
  <c r="Y223" i="2"/>
  <c r="X223" i="2"/>
  <c r="BY222" i="2"/>
  <c r="BX222" i="2"/>
  <c r="BW222" i="2"/>
  <c r="BV222" i="2"/>
  <c r="BT222" i="2"/>
  <c r="BR222" i="2"/>
  <c r="BQ222" i="2"/>
  <c r="BP222" i="2"/>
  <c r="BO222" i="2"/>
  <c r="BM222" i="2"/>
  <c r="BK222" i="2"/>
  <c r="BJ222" i="2"/>
  <c r="BI222" i="2"/>
  <c r="BH222" i="2"/>
  <c r="BF222" i="2"/>
  <c r="BD222" i="2"/>
  <c r="BC222" i="2"/>
  <c r="BB222" i="2"/>
  <c r="BA222" i="2"/>
  <c r="AY222" i="2"/>
  <c r="AP222" i="2"/>
  <c r="AO222" i="2"/>
  <c r="AN222" i="2"/>
  <c r="AL222" i="2"/>
  <c r="AK222" i="2"/>
  <c r="AJ222" i="2"/>
  <c r="AH222" i="2"/>
  <c r="AG222" i="2"/>
  <c r="AF222" i="2"/>
  <c r="AD222" i="2"/>
  <c r="AC222" i="2"/>
  <c r="AB222" i="2"/>
  <c r="U222" i="2"/>
  <c r="K222" i="2"/>
  <c r="BU220" i="2"/>
  <c r="BS220" i="2" s="1"/>
  <c r="BN220" i="2"/>
  <c r="BL220" i="2" s="1"/>
  <c r="BG220" i="2"/>
  <c r="BE220" i="2" s="1"/>
  <c r="AZ220" i="2"/>
  <c r="AX220" i="2" s="1"/>
  <c r="AW220" i="2"/>
  <c r="AV220" i="2"/>
  <c r="AU220" i="2"/>
  <c r="AT220" i="2"/>
  <c r="AR220" i="2"/>
  <c r="AM220" i="2"/>
  <c r="AI220" i="2"/>
  <c r="AE220" i="2"/>
  <c r="AA220" i="2"/>
  <c r="Z220" i="2"/>
  <c r="Y220" i="2"/>
  <c r="X220" i="2"/>
  <c r="BU219" i="2"/>
  <c r="BS219" i="2" s="1"/>
  <c r="BN219" i="2"/>
  <c r="BL219" i="2" s="1"/>
  <c r="BG219" i="2"/>
  <c r="BE219" i="2" s="1"/>
  <c r="AZ219" i="2"/>
  <c r="AX219" i="2" s="1"/>
  <c r="AW219" i="2"/>
  <c r="AV219" i="2"/>
  <c r="AU219" i="2"/>
  <c r="AT219" i="2"/>
  <c r="AR219" i="2"/>
  <c r="AM219" i="2"/>
  <c r="AI219" i="2"/>
  <c r="AE219" i="2"/>
  <c r="AA219" i="2"/>
  <c r="Z219" i="2"/>
  <c r="Y219" i="2"/>
  <c r="X219" i="2"/>
  <c r="BU218" i="2"/>
  <c r="BS218" i="2" s="1"/>
  <c r="BN218" i="2"/>
  <c r="BL218" i="2" s="1"/>
  <c r="BG218" i="2"/>
  <c r="BE218" i="2" s="1"/>
  <c r="AZ218" i="2"/>
  <c r="AX218" i="2" s="1"/>
  <c r="AW218" i="2"/>
  <c r="AV218" i="2"/>
  <c r="AU218" i="2"/>
  <c r="AT218" i="2"/>
  <c r="AR218" i="2"/>
  <c r="AM218" i="2"/>
  <c r="AI218" i="2"/>
  <c r="AE218" i="2"/>
  <c r="AA218" i="2"/>
  <c r="Z218" i="2"/>
  <c r="Y218" i="2"/>
  <c r="X218" i="2"/>
  <c r="BU217" i="2"/>
  <c r="BS217" i="2" s="1"/>
  <c r="BN217" i="2"/>
  <c r="BL217" i="2" s="1"/>
  <c r="BG217" i="2"/>
  <c r="BE217" i="2" s="1"/>
  <c r="AZ217" i="2"/>
  <c r="AX217" i="2" s="1"/>
  <c r="AW217" i="2"/>
  <c r="AV217" i="2"/>
  <c r="AU217" i="2"/>
  <c r="AT217" i="2"/>
  <c r="AR217" i="2"/>
  <c r="AM217" i="2"/>
  <c r="AI217" i="2"/>
  <c r="AE217" i="2"/>
  <c r="AA217" i="2"/>
  <c r="Z217" i="2"/>
  <c r="Y217" i="2"/>
  <c r="X217" i="2"/>
  <c r="BU216" i="2"/>
  <c r="BS216" i="2" s="1"/>
  <c r="BN216" i="2"/>
  <c r="BL216" i="2" s="1"/>
  <c r="BG216" i="2"/>
  <c r="AZ216" i="2"/>
  <c r="AX216" i="2" s="1"/>
  <c r="AW216" i="2"/>
  <c r="AV216" i="2"/>
  <c r="AU216" i="2"/>
  <c r="AT216" i="2"/>
  <c r="AR216" i="2"/>
  <c r="AM216" i="2"/>
  <c r="AI216" i="2"/>
  <c r="AE216" i="2"/>
  <c r="AA216" i="2"/>
  <c r="Z216" i="2"/>
  <c r="Y216" i="2"/>
  <c r="X216" i="2"/>
  <c r="BU215" i="2"/>
  <c r="BS215" i="2" s="1"/>
  <c r="BN215" i="2"/>
  <c r="BL215" i="2" s="1"/>
  <c r="BG215" i="2"/>
  <c r="BE215" i="2" s="1"/>
  <c r="AZ215" i="2"/>
  <c r="AX215" i="2" s="1"/>
  <c r="AW215" i="2"/>
  <c r="AV215" i="2"/>
  <c r="AU215" i="2"/>
  <c r="AT215" i="2"/>
  <c r="AR215" i="2"/>
  <c r="AM215" i="2"/>
  <c r="AI215" i="2"/>
  <c r="AE215" i="2"/>
  <c r="AA215" i="2"/>
  <c r="Z215" i="2"/>
  <c r="Y215" i="2"/>
  <c r="X215" i="2"/>
  <c r="BU214" i="2"/>
  <c r="BN214" i="2"/>
  <c r="BG214" i="2"/>
  <c r="BE214" i="2" s="1"/>
  <c r="AZ214" i="2"/>
  <c r="AW214" i="2"/>
  <c r="AV214" i="2"/>
  <c r="AU214" i="2"/>
  <c r="AT214" i="2"/>
  <c r="AR214" i="2"/>
  <c r="AM214" i="2"/>
  <c r="AI214" i="2"/>
  <c r="AE214" i="2"/>
  <c r="AA214" i="2"/>
  <c r="Z214" i="2"/>
  <c r="Y214" i="2"/>
  <c r="X214" i="2"/>
  <c r="BU213" i="2"/>
  <c r="BS213" i="2" s="1"/>
  <c r="BN213" i="2"/>
  <c r="BL213" i="2" s="1"/>
  <c r="BG213" i="2"/>
  <c r="BE213" i="2" s="1"/>
  <c r="AZ213" i="2"/>
  <c r="AX213" i="2" s="1"/>
  <c r="AW213" i="2"/>
  <c r="AV213" i="2"/>
  <c r="AU213" i="2"/>
  <c r="AT213" i="2"/>
  <c r="AR213" i="2"/>
  <c r="AM213" i="2"/>
  <c r="AI213" i="2"/>
  <c r="AE213" i="2"/>
  <c r="AA213" i="2"/>
  <c r="Z213" i="2"/>
  <c r="Y213" i="2"/>
  <c r="X213" i="2"/>
  <c r="BY212" i="2"/>
  <c r="BX212" i="2"/>
  <c r="BW212" i="2"/>
  <c r="BV212" i="2"/>
  <c r="BT212" i="2"/>
  <c r="BR212" i="2"/>
  <c r="BQ212" i="2"/>
  <c r="BP212" i="2"/>
  <c r="BO212" i="2"/>
  <c r="BM212" i="2"/>
  <c r="BK212" i="2"/>
  <c r="BJ212" i="2"/>
  <c r="BI212" i="2"/>
  <c r="BH212" i="2"/>
  <c r="BF212" i="2"/>
  <c r="BD212" i="2"/>
  <c r="BC212" i="2"/>
  <c r="BB212" i="2"/>
  <c r="BA212" i="2"/>
  <c r="AY212" i="2"/>
  <c r="AP212" i="2"/>
  <c r="AO212" i="2"/>
  <c r="AN212" i="2"/>
  <c r="AL212" i="2"/>
  <c r="AK212" i="2"/>
  <c r="AJ212" i="2"/>
  <c r="AH212" i="2"/>
  <c r="AG212" i="2"/>
  <c r="AF212" i="2"/>
  <c r="AD212" i="2"/>
  <c r="AC212" i="2"/>
  <c r="AB212" i="2"/>
  <c r="U212" i="2"/>
  <c r="K212" i="2"/>
  <c r="BU210" i="2"/>
  <c r="BS210" i="2" s="1"/>
  <c r="BN210" i="2"/>
  <c r="BL210" i="2" s="1"/>
  <c r="BG210" i="2"/>
  <c r="BE210" i="2" s="1"/>
  <c r="AZ210" i="2"/>
  <c r="AX210" i="2" s="1"/>
  <c r="AW210" i="2"/>
  <c r="AV210" i="2"/>
  <c r="AU210" i="2"/>
  <c r="AT210" i="2"/>
  <c r="AR210" i="2"/>
  <c r="AM210" i="2"/>
  <c r="AI210" i="2"/>
  <c r="AE210" i="2"/>
  <c r="AA210" i="2"/>
  <c r="Z210" i="2"/>
  <c r="Y210" i="2"/>
  <c r="X210" i="2"/>
  <c r="BU209" i="2"/>
  <c r="BS209" i="2" s="1"/>
  <c r="BN209" i="2"/>
  <c r="BL209" i="2" s="1"/>
  <c r="BG209" i="2"/>
  <c r="BE209" i="2" s="1"/>
  <c r="AZ209" i="2"/>
  <c r="AX209" i="2" s="1"/>
  <c r="AW209" i="2"/>
  <c r="AV209" i="2"/>
  <c r="AU209" i="2"/>
  <c r="AT209" i="2"/>
  <c r="AR209" i="2"/>
  <c r="AM209" i="2"/>
  <c r="AI209" i="2"/>
  <c r="AE209" i="2"/>
  <c r="AA209" i="2"/>
  <c r="Z209" i="2"/>
  <c r="Y209" i="2"/>
  <c r="X209" i="2"/>
  <c r="BU208" i="2"/>
  <c r="BS208" i="2" s="1"/>
  <c r="BN208" i="2"/>
  <c r="BL208" i="2" s="1"/>
  <c r="BG208" i="2"/>
  <c r="BE208" i="2" s="1"/>
  <c r="AZ208" i="2"/>
  <c r="AX208" i="2" s="1"/>
  <c r="AW208" i="2"/>
  <c r="AV208" i="2"/>
  <c r="AU208" i="2"/>
  <c r="AT208" i="2"/>
  <c r="AR208" i="2"/>
  <c r="AM208" i="2"/>
  <c r="AI208" i="2"/>
  <c r="AE208" i="2"/>
  <c r="AA208" i="2"/>
  <c r="Z208" i="2"/>
  <c r="Y208" i="2"/>
  <c r="X208" i="2"/>
  <c r="BU207" i="2"/>
  <c r="BS207" i="2" s="1"/>
  <c r="BN207" i="2"/>
  <c r="BL207" i="2" s="1"/>
  <c r="BG207" i="2"/>
  <c r="BE207" i="2" s="1"/>
  <c r="AZ207" i="2"/>
  <c r="AX207" i="2" s="1"/>
  <c r="AW207" i="2"/>
  <c r="AV207" i="2"/>
  <c r="AU207" i="2"/>
  <c r="AT207" i="2"/>
  <c r="AR207" i="2"/>
  <c r="AM207" i="2"/>
  <c r="AI207" i="2"/>
  <c r="AE207" i="2"/>
  <c r="AA207" i="2"/>
  <c r="Z207" i="2"/>
  <c r="Y207" i="2"/>
  <c r="X207" i="2"/>
  <c r="BU206" i="2"/>
  <c r="BS206" i="2" s="1"/>
  <c r="BN206" i="2"/>
  <c r="BL206" i="2" s="1"/>
  <c r="BG206" i="2"/>
  <c r="AZ206" i="2"/>
  <c r="AX206" i="2" s="1"/>
  <c r="AW206" i="2"/>
  <c r="AV206" i="2"/>
  <c r="AU206" i="2"/>
  <c r="AT206" i="2"/>
  <c r="AR206" i="2"/>
  <c r="AM206" i="2"/>
  <c r="AI206" i="2"/>
  <c r="AE206" i="2"/>
  <c r="AA206" i="2"/>
  <c r="Z206" i="2"/>
  <c r="Y206" i="2"/>
  <c r="X206" i="2"/>
  <c r="BU205" i="2"/>
  <c r="BS205" i="2" s="1"/>
  <c r="BN205" i="2"/>
  <c r="BL205" i="2" s="1"/>
  <c r="BG205" i="2"/>
  <c r="BE205" i="2" s="1"/>
  <c r="AZ205" i="2"/>
  <c r="AX205" i="2" s="1"/>
  <c r="AW205" i="2"/>
  <c r="AV205" i="2"/>
  <c r="AU205" i="2"/>
  <c r="AT205" i="2"/>
  <c r="AR205" i="2"/>
  <c r="AM205" i="2"/>
  <c r="AI205" i="2"/>
  <c r="AE205" i="2"/>
  <c r="AA205" i="2"/>
  <c r="Z205" i="2"/>
  <c r="Y205" i="2"/>
  <c r="X205" i="2"/>
  <c r="BU204" i="2"/>
  <c r="BN204" i="2"/>
  <c r="BL204" i="2" s="1"/>
  <c r="BG204" i="2"/>
  <c r="BE204" i="2" s="1"/>
  <c r="AZ204" i="2"/>
  <c r="AW204" i="2"/>
  <c r="AV204" i="2"/>
  <c r="AU204" i="2"/>
  <c r="AT204" i="2"/>
  <c r="AR204" i="2"/>
  <c r="AM204" i="2"/>
  <c r="AI204" i="2"/>
  <c r="AE204" i="2"/>
  <c r="AA204" i="2"/>
  <c r="Z204" i="2"/>
  <c r="Y204" i="2"/>
  <c r="X204" i="2"/>
  <c r="BU203" i="2"/>
  <c r="BS203" i="2" s="1"/>
  <c r="BN203" i="2"/>
  <c r="BL203" i="2" s="1"/>
  <c r="BG203" i="2"/>
  <c r="BE203" i="2" s="1"/>
  <c r="AZ203" i="2"/>
  <c r="AX203" i="2" s="1"/>
  <c r="AW203" i="2"/>
  <c r="AV203" i="2"/>
  <c r="AU203" i="2"/>
  <c r="AT203" i="2"/>
  <c r="AR203" i="2"/>
  <c r="AM203" i="2"/>
  <c r="AI203" i="2"/>
  <c r="AE203" i="2"/>
  <c r="AA203" i="2"/>
  <c r="Z203" i="2"/>
  <c r="Y203" i="2"/>
  <c r="X203" i="2"/>
  <c r="BY202" i="2"/>
  <c r="BX202" i="2"/>
  <c r="BW202" i="2"/>
  <c r="BV202" i="2"/>
  <c r="BT202" i="2"/>
  <c r="BR202" i="2"/>
  <c r="BQ202" i="2"/>
  <c r="BP202" i="2"/>
  <c r="BO202" i="2"/>
  <c r="BM202" i="2"/>
  <c r="BK202" i="2"/>
  <c r="BJ202" i="2"/>
  <c r="BI202" i="2"/>
  <c r="BH202" i="2"/>
  <c r="BF202" i="2"/>
  <c r="BD202" i="2"/>
  <c r="BC202" i="2"/>
  <c r="BB202" i="2"/>
  <c r="BA202" i="2"/>
  <c r="AY202" i="2"/>
  <c r="AP202" i="2"/>
  <c r="AO202" i="2"/>
  <c r="AN202" i="2"/>
  <c r="AL202" i="2"/>
  <c r="AK202" i="2"/>
  <c r="AJ202" i="2"/>
  <c r="AH202" i="2"/>
  <c r="AG202" i="2"/>
  <c r="AF202" i="2"/>
  <c r="AD202" i="2"/>
  <c r="AC202" i="2"/>
  <c r="AB202" i="2"/>
  <c r="U202" i="2"/>
  <c r="K202" i="2"/>
  <c r="BU198" i="2"/>
  <c r="BS198" i="2" s="1"/>
  <c r="BN198" i="2"/>
  <c r="BL198" i="2" s="1"/>
  <c r="BG198" i="2"/>
  <c r="BE198" i="2" s="1"/>
  <c r="AZ198" i="2"/>
  <c r="AX198" i="2" s="1"/>
  <c r="AW198" i="2"/>
  <c r="AV198" i="2"/>
  <c r="AU198" i="2"/>
  <c r="AT198" i="2"/>
  <c r="AR198" i="2"/>
  <c r="AM198" i="2"/>
  <c r="AI198" i="2"/>
  <c r="AE198" i="2"/>
  <c r="AA198" i="2"/>
  <c r="Z198" i="2"/>
  <c r="Y198" i="2"/>
  <c r="X198" i="2"/>
  <c r="BU197" i="2"/>
  <c r="BS197" i="2" s="1"/>
  <c r="BN197" i="2"/>
  <c r="BL197" i="2" s="1"/>
  <c r="BG197" i="2"/>
  <c r="BE197" i="2" s="1"/>
  <c r="AZ197" i="2"/>
  <c r="AX197" i="2" s="1"/>
  <c r="AW197" i="2"/>
  <c r="AV197" i="2"/>
  <c r="AU197" i="2"/>
  <c r="AT197" i="2"/>
  <c r="AR197" i="2"/>
  <c r="AM197" i="2"/>
  <c r="AI197" i="2"/>
  <c r="AE197" i="2"/>
  <c r="AA197" i="2"/>
  <c r="Z197" i="2"/>
  <c r="Y197" i="2"/>
  <c r="X197" i="2"/>
  <c r="BU196" i="2"/>
  <c r="BS196" i="2" s="1"/>
  <c r="BN196" i="2"/>
  <c r="BL196" i="2" s="1"/>
  <c r="BG196" i="2"/>
  <c r="BE196" i="2" s="1"/>
  <c r="AZ196" i="2"/>
  <c r="AX196" i="2" s="1"/>
  <c r="AW196" i="2"/>
  <c r="AV196" i="2"/>
  <c r="AU196" i="2"/>
  <c r="AT196" i="2"/>
  <c r="AR196" i="2"/>
  <c r="AM196" i="2"/>
  <c r="AI196" i="2"/>
  <c r="AE196" i="2"/>
  <c r="AA196" i="2"/>
  <c r="Z196" i="2"/>
  <c r="Y196" i="2"/>
  <c r="X196" i="2"/>
  <c r="BU195" i="2"/>
  <c r="BS195" i="2" s="1"/>
  <c r="BN195" i="2"/>
  <c r="BL195" i="2" s="1"/>
  <c r="BG195" i="2"/>
  <c r="BE195" i="2" s="1"/>
  <c r="AZ195" i="2"/>
  <c r="AX195" i="2" s="1"/>
  <c r="AW195" i="2"/>
  <c r="AV195" i="2"/>
  <c r="AU195" i="2"/>
  <c r="AT195" i="2"/>
  <c r="AR195" i="2"/>
  <c r="AM195" i="2"/>
  <c r="AI195" i="2"/>
  <c r="AE195" i="2"/>
  <c r="AA195" i="2"/>
  <c r="Z195" i="2"/>
  <c r="Y195" i="2"/>
  <c r="X195" i="2"/>
  <c r="BU194" i="2"/>
  <c r="BS194" i="2" s="1"/>
  <c r="BN194" i="2"/>
  <c r="BL194" i="2" s="1"/>
  <c r="BG194" i="2"/>
  <c r="AZ194" i="2"/>
  <c r="AX194" i="2" s="1"/>
  <c r="AW194" i="2"/>
  <c r="AV194" i="2"/>
  <c r="AU194" i="2"/>
  <c r="AT194" i="2"/>
  <c r="AR194" i="2"/>
  <c r="AM194" i="2"/>
  <c r="AI194" i="2"/>
  <c r="AE194" i="2"/>
  <c r="AA194" i="2"/>
  <c r="Z194" i="2"/>
  <c r="Y194" i="2"/>
  <c r="X194" i="2"/>
  <c r="BU193" i="2"/>
  <c r="BS193" i="2" s="1"/>
  <c r="BN193" i="2"/>
  <c r="BL193" i="2" s="1"/>
  <c r="BG193" i="2"/>
  <c r="BE193" i="2" s="1"/>
  <c r="AZ193" i="2"/>
  <c r="AX193" i="2" s="1"/>
  <c r="AW193" i="2"/>
  <c r="AV193" i="2"/>
  <c r="AU193" i="2"/>
  <c r="AT193" i="2"/>
  <c r="AR193" i="2"/>
  <c r="AM193" i="2"/>
  <c r="AI193" i="2"/>
  <c r="AE193" i="2"/>
  <c r="AA193" i="2"/>
  <c r="Z193" i="2"/>
  <c r="Y193" i="2"/>
  <c r="X193" i="2"/>
  <c r="BU192" i="2"/>
  <c r="BN192" i="2"/>
  <c r="BG192" i="2"/>
  <c r="BE192" i="2" s="1"/>
  <c r="AZ192" i="2"/>
  <c r="AW192" i="2"/>
  <c r="AV192" i="2"/>
  <c r="AU192" i="2"/>
  <c r="AT192" i="2"/>
  <c r="AR192" i="2"/>
  <c r="AM192" i="2"/>
  <c r="AI192" i="2"/>
  <c r="AE192" i="2"/>
  <c r="AA192" i="2"/>
  <c r="Z192" i="2"/>
  <c r="Y192" i="2"/>
  <c r="X192" i="2"/>
  <c r="BU191" i="2"/>
  <c r="BS191" i="2" s="1"/>
  <c r="BN191" i="2"/>
  <c r="BL191" i="2" s="1"/>
  <c r="BG191" i="2"/>
  <c r="BE191" i="2" s="1"/>
  <c r="AZ191" i="2"/>
  <c r="AX191" i="2" s="1"/>
  <c r="AW191" i="2"/>
  <c r="AV191" i="2"/>
  <c r="AU191" i="2"/>
  <c r="AT191" i="2"/>
  <c r="AR191" i="2"/>
  <c r="AM191" i="2"/>
  <c r="AI191" i="2"/>
  <c r="AE191" i="2"/>
  <c r="AA191" i="2"/>
  <c r="Z191" i="2"/>
  <c r="Y191" i="2"/>
  <c r="X191" i="2"/>
  <c r="BY190" i="2"/>
  <c r="BX190" i="2"/>
  <c r="BW190" i="2"/>
  <c r="BV190" i="2"/>
  <c r="BT190" i="2"/>
  <c r="BR190" i="2"/>
  <c r="BQ190" i="2"/>
  <c r="BP190" i="2"/>
  <c r="BO190" i="2"/>
  <c r="BM190" i="2"/>
  <c r="BK190" i="2"/>
  <c r="BJ190" i="2"/>
  <c r="BI190" i="2"/>
  <c r="BH190" i="2"/>
  <c r="BF190" i="2"/>
  <c r="BD190" i="2"/>
  <c r="BC190" i="2"/>
  <c r="BB190" i="2"/>
  <c r="BA190" i="2"/>
  <c r="AY190" i="2"/>
  <c r="AP190" i="2"/>
  <c r="AO190" i="2"/>
  <c r="AN190" i="2"/>
  <c r="AL190" i="2"/>
  <c r="AK190" i="2"/>
  <c r="AJ190" i="2"/>
  <c r="AH190" i="2"/>
  <c r="AG190" i="2"/>
  <c r="AF190" i="2"/>
  <c r="AD190" i="2"/>
  <c r="AC190" i="2"/>
  <c r="AB190" i="2"/>
  <c r="U190" i="2"/>
  <c r="K190" i="2"/>
  <c r="BU188" i="2"/>
  <c r="BS188" i="2" s="1"/>
  <c r="BN188" i="2"/>
  <c r="BL188" i="2" s="1"/>
  <c r="BG188" i="2"/>
  <c r="BE188" i="2" s="1"/>
  <c r="AZ188" i="2"/>
  <c r="AX188" i="2" s="1"/>
  <c r="AW188" i="2"/>
  <c r="AV188" i="2"/>
  <c r="AU188" i="2"/>
  <c r="AT188" i="2"/>
  <c r="AR188" i="2"/>
  <c r="AM188" i="2"/>
  <c r="AI188" i="2"/>
  <c r="AE188" i="2"/>
  <c r="AA188" i="2"/>
  <c r="Z188" i="2"/>
  <c r="Y188" i="2"/>
  <c r="X188" i="2"/>
  <c r="BU187" i="2"/>
  <c r="BS187" i="2" s="1"/>
  <c r="BN187" i="2"/>
  <c r="BL187" i="2" s="1"/>
  <c r="BG187" i="2"/>
  <c r="BE187" i="2" s="1"/>
  <c r="AZ187" i="2"/>
  <c r="AX187" i="2" s="1"/>
  <c r="AW187" i="2"/>
  <c r="AV187" i="2"/>
  <c r="AU187" i="2"/>
  <c r="AT187" i="2"/>
  <c r="AR187" i="2"/>
  <c r="AM187" i="2"/>
  <c r="AI187" i="2"/>
  <c r="AE187" i="2"/>
  <c r="AA187" i="2"/>
  <c r="Z187" i="2"/>
  <c r="Y187" i="2"/>
  <c r="X187" i="2"/>
  <c r="BU186" i="2"/>
  <c r="BS186" i="2" s="1"/>
  <c r="BN186" i="2"/>
  <c r="BL186" i="2" s="1"/>
  <c r="BG186" i="2"/>
  <c r="BE186" i="2" s="1"/>
  <c r="AZ186" i="2"/>
  <c r="AX186" i="2" s="1"/>
  <c r="AW186" i="2"/>
  <c r="AV186" i="2"/>
  <c r="AU186" i="2"/>
  <c r="AT186" i="2"/>
  <c r="AR186" i="2"/>
  <c r="AM186" i="2"/>
  <c r="AI186" i="2"/>
  <c r="AE186" i="2"/>
  <c r="AA186" i="2"/>
  <c r="Z186" i="2"/>
  <c r="Y186" i="2"/>
  <c r="X186" i="2"/>
  <c r="BU185" i="2"/>
  <c r="BS185" i="2" s="1"/>
  <c r="BN185" i="2"/>
  <c r="BL185" i="2" s="1"/>
  <c r="BG185" i="2"/>
  <c r="BE185" i="2" s="1"/>
  <c r="AZ185" i="2"/>
  <c r="AX185" i="2" s="1"/>
  <c r="AW185" i="2"/>
  <c r="AV185" i="2"/>
  <c r="AU185" i="2"/>
  <c r="AT185" i="2"/>
  <c r="AR185" i="2"/>
  <c r="AM185" i="2"/>
  <c r="AI185" i="2"/>
  <c r="AE185" i="2"/>
  <c r="AA185" i="2"/>
  <c r="Z185" i="2"/>
  <c r="Y185" i="2"/>
  <c r="X185" i="2"/>
  <c r="BU184" i="2"/>
  <c r="BS184" i="2" s="1"/>
  <c r="BN184" i="2"/>
  <c r="BL184" i="2" s="1"/>
  <c r="BG184" i="2"/>
  <c r="AZ184" i="2"/>
  <c r="AW184" i="2"/>
  <c r="AV184" i="2"/>
  <c r="AU184" i="2"/>
  <c r="AT184" i="2"/>
  <c r="AR184" i="2"/>
  <c r="AM184" i="2"/>
  <c r="AI184" i="2"/>
  <c r="AE184" i="2"/>
  <c r="AA184" i="2"/>
  <c r="Z184" i="2"/>
  <c r="Y184" i="2"/>
  <c r="X184" i="2"/>
  <c r="BU183" i="2"/>
  <c r="BS183" i="2" s="1"/>
  <c r="BN183" i="2"/>
  <c r="BL183" i="2" s="1"/>
  <c r="BG183" i="2"/>
  <c r="BE183" i="2" s="1"/>
  <c r="AZ183" i="2"/>
  <c r="AX183" i="2" s="1"/>
  <c r="AW183" i="2"/>
  <c r="AV183" i="2"/>
  <c r="AU183" i="2"/>
  <c r="AT183" i="2"/>
  <c r="AR183" i="2"/>
  <c r="AM183" i="2"/>
  <c r="AI183" i="2"/>
  <c r="AE183" i="2"/>
  <c r="AA183" i="2"/>
  <c r="Z183" i="2"/>
  <c r="Y183" i="2"/>
  <c r="X183" i="2"/>
  <c r="BU182" i="2"/>
  <c r="BN182" i="2"/>
  <c r="BL182" i="2" s="1"/>
  <c r="BG182" i="2"/>
  <c r="BE182" i="2" s="1"/>
  <c r="AZ182" i="2"/>
  <c r="AW182" i="2"/>
  <c r="AV182" i="2"/>
  <c r="AU182" i="2"/>
  <c r="AT182" i="2"/>
  <c r="AR182" i="2"/>
  <c r="AM182" i="2"/>
  <c r="AI182" i="2"/>
  <c r="AE182" i="2"/>
  <c r="AA182" i="2"/>
  <c r="Z182" i="2"/>
  <c r="Y182" i="2"/>
  <c r="X182" i="2"/>
  <c r="BU181" i="2"/>
  <c r="BS181" i="2" s="1"/>
  <c r="BN181" i="2"/>
  <c r="BL181" i="2" s="1"/>
  <c r="BG181" i="2"/>
  <c r="BE181" i="2" s="1"/>
  <c r="AZ181" i="2"/>
  <c r="AX181" i="2" s="1"/>
  <c r="AW181" i="2"/>
  <c r="AV181" i="2"/>
  <c r="AU181" i="2"/>
  <c r="AT181" i="2"/>
  <c r="AR181" i="2"/>
  <c r="AM181" i="2"/>
  <c r="AI181" i="2"/>
  <c r="AE181" i="2"/>
  <c r="AA181" i="2"/>
  <c r="Z181" i="2"/>
  <c r="Y181" i="2"/>
  <c r="X181" i="2"/>
  <c r="BY180" i="2"/>
  <c r="BX180" i="2"/>
  <c r="BW180" i="2"/>
  <c r="BV180" i="2"/>
  <c r="BT180" i="2"/>
  <c r="BR180" i="2"/>
  <c r="BQ180" i="2"/>
  <c r="BP180" i="2"/>
  <c r="BO180" i="2"/>
  <c r="BM180" i="2"/>
  <c r="BK180" i="2"/>
  <c r="BJ180" i="2"/>
  <c r="BI180" i="2"/>
  <c r="BH180" i="2"/>
  <c r="BF180" i="2"/>
  <c r="BD180" i="2"/>
  <c r="BC180" i="2"/>
  <c r="BB180" i="2"/>
  <c r="BA180" i="2"/>
  <c r="AY180" i="2"/>
  <c r="AP180" i="2"/>
  <c r="AO180" i="2"/>
  <c r="AN180" i="2"/>
  <c r="AL180" i="2"/>
  <c r="AK180" i="2"/>
  <c r="AJ180" i="2"/>
  <c r="AH180" i="2"/>
  <c r="AG180" i="2"/>
  <c r="AF180" i="2"/>
  <c r="AD180" i="2"/>
  <c r="AC180" i="2"/>
  <c r="AB180" i="2"/>
  <c r="U180" i="2"/>
  <c r="K180" i="2"/>
  <c r="BU178" i="2"/>
  <c r="BS178" i="2" s="1"/>
  <c r="BN178" i="2"/>
  <c r="BL178" i="2" s="1"/>
  <c r="BG178" i="2"/>
  <c r="BE178" i="2" s="1"/>
  <c r="AZ178" i="2"/>
  <c r="AW178" i="2"/>
  <c r="AV178" i="2"/>
  <c r="AU178" i="2"/>
  <c r="AT178" i="2"/>
  <c r="AR178" i="2"/>
  <c r="AM178" i="2"/>
  <c r="AI178" i="2"/>
  <c r="AE178" i="2"/>
  <c r="AA178" i="2"/>
  <c r="Z178" i="2"/>
  <c r="Y178" i="2"/>
  <c r="X178" i="2"/>
  <c r="BU177" i="2"/>
  <c r="BS177" i="2" s="1"/>
  <c r="BN177" i="2"/>
  <c r="BL177" i="2" s="1"/>
  <c r="BG177" i="2"/>
  <c r="BE177" i="2" s="1"/>
  <c r="AZ177" i="2"/>
  <c r="AX177" i="2" s="1"/>
  <c r="AW177" i="2"/>
  <c r="AV177" i="2"/>
  <c r="AU177" i="2"/>
  <c r="AT177" i="2"/>
  <c r="AR177" i="2"/>
  <c r="AM177" i="2"/>
  <c r="AI177" i="2"/>
  <c r="AE177" i="2"/>
  <c r="AA177" i="2"/>
  <c r="Z177" i="2"/>
  <c r="Y177" i="2"/>
  <c r="X177" i="2"/>
  <c r="BU176" i="2"/>
  <c r="BS176" i="2" s="1"/>
  <c r="BN176" i="2"/>
  <c r="BG176" i="2"/>
  <c r="BE176" i="2" s="1"/>
  <c r="AZ176" i="2"/>
  <c r="AX176" i="2" s="1"/>
  <c r="AW176" i="2"/>
  <c r="AV176" i="2"/>
  <c r="AU176" i="2"/>
  <c r="AT176" i="2"/>
  <c r="AR176" i="2"/>
  <c r="AM176" i="2"/>
  <c r="AI176" i="2"/>
  <c r="AE176" i="2"/>
  <c r="AA176" i="2"/>
  <c r="Z176" i="2"/>
  <c r="Y176" i="2"/>
  <c r="X176" i="2"/>
  <c r="BU175" i="2"/>
  <c r="BS175" i="2" s="1"/>
  <c r="BN175" i="2"/>
  <c r="BL175" i="2" s="1"/>
  <c r="BG175" i="2"/>
  <c r="BE175" i="2" s="1"/>
  <c r="AZ175" i="2"/>
  <c r="AX175" i="2" s="1"/>
  <c r="AW175" i="2"/>
  <c r="AV175" i="2"/>
  <c r="AU175" i="2"/>
  <c r="AT175" i="2"/>
  <c r="AR175" i="2"/>
  <c r="AM175" i="2"/>
  <c r="AI175" i="2"/>
  <c r="AE175" i="2"/>
  <c r="AA175" i="2"/>
  <c r="Z175" i="2"/>
  <c r="Y175" i="2"/>
  <c r="X175" i="2"/>
  <c r="BU174" i="2"/>
  <c r="BS174" i="2" s="1"/>
  <c r="BN174" i="2"/>
  <c r="BL174" i="2" s="1"/>
  <c r="BG174" i="2"/>
  <c r="BE174" i="2" s="1"/>
  <c r="AZ174" i="2"/>
  <c r="AW174" i="2"/>
  <c r="AV174" i="2"/>
  <c r="AU174" i="2"/>
  <c r="AT174" i="2"/>
  <c r="AR174" i="2"/>
  <c r="AM174" i="2"/>
  <c r="AI174" i="2"/>
  <c r="AE174" i="2"/>
  <c r="AA174" i="2"/>
  <c r="Z174" i="2"/>
  <c r="Y174" i="2"/>
  <c r="X174" i="2"/>
  <c r="BU173" i="2"/>
  <c r="BS173" i="2" s="1"/>
  <c r="BN173" i="2"/>
  <c r="BL173" i="2" s="1"/>
  <c r="BG173" i="2"/>
  <c r="BE173" i="2" s="1"/>
  <c r="AZ173" i="2"/>
  <c r="AX173" i="2" s="1"/>
  <c r="AW173" i="2"/>
  <c r="AV173" i="2"/>
  <c r="AU173" i="2"/>
  <c r="AT173" i="2"/>
  <c r="AR173" i="2"/>
  <c r="AM173" i="2"/>
  <c r="AI173" i="2"/>
  <c r="AE173" i="2"/>
  <c r="AA173" i="2"/>
  <c r="Z173" i="2"/>
  <c r="Y173" i="2"/>
  <c r="X173" i="2"/>
  <c r="BU172" i="2"/>
  <c r="BN172" i="2"/>
  <c r="BG172" i="2"/>
  <c r="BE172" i="2" s="1"/>
  <c r="AZ172" i="2"/>
  <c r="AW172" i="2"/>
  <c r="AV172" i="2"/>
  <c r="AU172" i="2"/>
  <c r="AT172" i="2"/>
  <c r="AR172" i="2"/>
  <c r="AM172" i="2"/>
  <c r="AI172" i="2"/>
  <c r="AE172" i="2"/>
  <c r="AA172" i="2"/>
  <c r="Z172" i="2"/>
  <c r="Y172" i="2"/>
  <c r="X172" i="2"/>
  <c r="BU171" i="2"/>
  <c r="BS171" i="2" s="1"/>
  <c r="BN171" i="2"/>
  <c r="BL171" i="2" s="1"/>
  <c r="BG171" i="2"/>
  <c r="BE171" i="2" s="1"/>
  <c r="AZ171" i="2"/>
  <c r="AX171" i="2" s="1"/>
  <c r="AW171" i="2"/>
  <c r="AV171" i="2"/>
  <c r="AU171" i="2"/>
  <c r="AT171" i="2"/>
  <c r="AR171" i="2"/>
  <c r="AM171" i="2"/>
  <c r="AI171" i="2"/>
  <c r="AE171" i="2"/>
  <c r="AA171" i="2"/>
  <c r="Z171" i="2"/>
  <c r="Y171" i="2"/>
  <c r="X171" i="2"/>
  <c r="BY170" i="2"/>
  <c r="BX170" i="2"/>
  <c r="BW170" i="2"/>
  <c r="BV170" i="2"/>
  <c r="BT170" i="2"/>
  <c r="BR170" i="2"/>
  <c r="BQ170" i="2"/>
  <c r="BP170" i="2"/>
  <c r="BO170" i="2"/>
  <c r="BM170" i="2"/>
  <c r="BK170" i="2"/>
  <c r="BJ170" i="2"/>
  <c r="BI170" i="2"/>
  <c r="BH170" i="2"/>
  <c r="BF170" i="2"/>
  <c r="BD170" i="2"/>
  <c r="BC170" i="2"/>
  <c r="BB170" i="2"/>
  <c r="BA170" i="2"/>
  <c r="AY170" i="2"/>
  <c r="AP170" i="2"/>
  <c r="AO170" i="2"/>
  <c r="AN170" i="2"/>
  <c r="AL170" i="2"/>
  <c r="AK170" i="2"/>
  <c r="AJ170" i="2"/>
  <c r="AH170" i="2"/>
  <c r="AG170" i="2"/>
  <c r="AF170" i="2"/>
  <c r="AD170" i="2"/>
  <c r="AC170" i="2"/>
  <c r="AB170" i="2"/>
  <c r="U170" i="2"/>
  <c r="K170" i="2"/>
  <c r="BU168" i="2"/>
  <c r="BS168" i="2" s="1"/>
  <c r="BN168" i="2"/>
  <c r="BL168" i="2" s="1"/>
  <c r="BG168" i="2"/>
  <c r="BE168" i="2" s="1"/>
  <c r="AZ168" i="2"/>
  <c r="AX168" i="2" s="1"/>
  <c r="AW168" i="2"/>
  <c r="AV168" i="2"/>
  <c r="AU168" i="2"/>
  <c r="AT168" i="2"/>
  <c r="AR168" i="2"/>
  <c r="AM168" i="2"/>
  <c r="AI168" i="2"/>
  <c r="AE168" i="2"/>
  <c r="AA168" i="2"/>
  <c r="Z168" i="2"/>
  <c r="Y168" i="2"/>
  <c r="X168" i="2"/>
  <c r="BU167" i="2"/>
  <c r="BS167" i="2" s="1"/>
  <c r="BN167" i="2"/>
  <c r="BL167" i="2" s="1"/>
  <c r="BG167" i="2"/>
  <c r="BE167" i="2" s="1"/>
  <c r="AZ167" i="2"/>
  <c r="AX167" i="2" s="1"/>
  <c r="AW167" i="2"/>
  <c r="AV167" i="2"/>
  <c r="AU167" i="2"/>
  <c r="AT167" i="2"/>
  <c r="AR167" i="2"/>
  <c r="AM167" i="2"/>
  <c r="AI167" i="2"/>
  <c r="AE167" i="2"/>
  <c r="AA167" i="2"/>
  <c r="Z167" i="2"/>
  <c r="Y167" i="2"/>
  <c r="X167" i="2"/>
  <c r="BU166" i="2"/>
  <c r="BS166" i="2" s="1"/>
  <c r="BN166" i="2"/>
  <c r="BL166" i="2" s="1"/>
  <c r="BG166" i="2"/>
  <c r="BE166" i="2" s="1"/>
  <c r="AZ166" i="2"/>
  <c r="AX166" i="2" s="1"/>
  <c r="AW166" i="2"/>
  <c r="AV166" i="2"/>
  <c r="AU166" i="2"/>
  <c r="AT166" i="2"/>
  <c r="AR166" i="2"/>
  <c r="AM166" i="2"/>
  <c r="AI166" i="2"/>
  <c r="AE166" i="2"/>
  <c r="AA166" i="2"/>
  <c r="Z166" i="2"/>
  <c r="Y166" i="2"/>
  <c r="X166" i="2"/>
  <c r="BU165" i="2"/>
  <c r="BS165" i="2" s="1"/>
  <c r="BN165" i="2"/>
  <c r="BL165" i="2" s="1"/>
  <c r="BG165" i="2"/>
  <c r="BE165" i="2" s="1"/>
  <c r="AZ165" i="2"/>
  <c r="AX165" i="2" s="1"/>
  <c r="AW165" i="2"/>
  <c r="AV165" i="2"/>
  <c r="AU165" i="2"/>
  <c r="AT165" i="2"/>
  <c r="AR165" i="2"/>
  <c r="AM165" i="2"/>
  <c r="AI165" i="2"/>
  <c r="AE165" i="2"/>
  <c r="AA165" i="2"/>
  <c r="Z165" i="2"/>
  <c r="Y165" i="2"/>
  <c r="X165" i="2"/>
  <c r="BU164" i="2"/>
  <c r="BS164" i="2" s="1"/>
  <c r="BN164" i="2"/>
  <c r="BL164" i="2" s="1"/>
  <c r="BG164" i="2"/>
  <c r="AZ164" i="2"/>
  <c r="AX164" i="2" s="1"/>
  <c r="AW164" i="2"/>
  <c r="AV164" i="2"/>
  <c r="AU164" i="2"/>
  <c r="AT164" i="2"/>
  <c r="AR164" i="2"/>
  <c r="AM164" i="2"/>
  <c r="AI164" i="2"/>
  <c r="AE164" i="2"/>
  <c r="AA164" i="2"/>
  <c r="Z164" i="2"/>
  <c r="Y164" i="2"/>
  <c r="X164" i="2"/>
  <c r="BU163" i="2"/>
  <c r="BS163" i="2" s="1"/>
  <c r="BN163" i="2"/>
  <c r="BL163" i="2" s="1"/>
  <c r="BG163" i="2"/>
  <c r="BE163" i="2" s="1"/>
  <c r="AZ163" i="2"/>
  <c r="AX163" i="2" s="1"/>
  <c r="AW163" i="2"/>
  <c r="AV163" i="2"/>
  <c r="AU163" i="2"/>
  <c r="AT163" i="2"/>
  <c r="AR163" i="2"/>
  <c r="AM163" i="2"/>
  <c r="AI163" i="2"/>
  <c r="AE163" i="2"/>
  <c r="AA163" i="2"/>
  <c r="Z163" i="2"/>
  <c r="Y163" i="2"/>
  <c r="X163" i="2"/>
  <c r="BU162" i="2"/>
  <c r="BN162" i="2"/>
  <c r="BG162" i="2"/>
  <c r="BE162" i="2" s="1"/>
  <c r="AZ162" i="2"/>
  <c r="AW162" i="2"/>
  <c r="AV162" i="2"/>
  <c r="AU162" i="2"/>
  <c r="AT162" i="2"/>
  <c r="AR162" i="2"/>
  <c r="AM162" i="2"/>
  <c r="AI162" i="2"/>
  <c r="AE162" i="2"/>
  <c r="AA162" i="2"/>
  <c r="Z162" i="2"/>
  <c r="Y162" i="2"/>
  <c r="X162" i="2"/>
  <c r="BU161" i="2"/>
  <c r="BS161" i="2" s="1"/>
  <c r="BN161" i="2"/>
  <c r="BL161" i="2" s="1"/>
  <c r="BG161" i="2"/>
  <c r="BE161" i="2" s="1"/>
  <c r="AZ161" i="2"/>
  <c r="AX161" i="2" s="1"/>
  <c r="AW161" i="2"/>
  <c r="AV161" i="2"/>
  <c r="AU161" i="2"/>
  <c r="AT161" i="2"/>
  <c r="AR161" i="2"/>
  <c r="AM161" i="2"/>
  <c r="AI161" i="2"/>
  <c r="AE161" i="2"/>
  <c r="AA161" i="2"/>
  <c r="Z161" i="2"/>
  <c r="Y161" i="2"/>
  <c r="X161" i="2"/>
  <c r="BY160" i="2"/>
  <c r="BX160" i="2"/>
  <c r="BW160" i="2"/>
  <c r="BV160" i="2"/>
  <c r="BT160" i="2"/>
  <c r="BR160" i="2"/>
  <c r="BQ160" i="2"/>
  <c r="BP160" i="2"/>
  <c r="BO160" i="2"/>
  <c r="BM160" i="2"/>
  <c r="BK160" i="2"/>
  <c r="BJ160" i="2"/>
  <c r="BI160" i="2"/>
  <c r="BH160" i="2"/>
  <c r="BF160" i="2"/>
  <c r="BD160" i="2"/>
  <c r="BC160" i="2"/>
  <c r="BB160" i="2"/>
  <c r="BA160" i="2"/>
  <c r="AY160" i="2"/>
  <c r="AP160" i="2"/>
  <c r="AO160" i="2"/>
  <c r="AN160" i="2"/>
  <c r="AL160" i="2"/>
  <c r="AK160" i="2"/>
  <c r="AJ160" i="2"/>
  <c r="AH160" i="2"/>
  <c r="AG160" i="2"/>
  <c r="AF160" i="2"/>
  <c r="AD160" i="2"/>
  <c r="AC160" i="2"/>
  <c r="AB160" i="2"/>
  <c r="U160" i="2"/>
  <c r="K160" i="2"/>
  <c r="BU156" i="2"/>
  <c r="BS156" i="2" s="1"/>
  <c r="BN156" i="2"/>
  <c r="BL156" i="2" s="1"/>
  <c r="BG156" i="2"/>
  <c r="BE156" i="2" s="1"/>
  <c r="AZ156" i="2"/>
  <c r="AX156" i="2" s="1"/>
  <c r="AW156" i="2"/>
  <c r="AV156" i="2"/>
  <c r="AU156" i="2"/>
  <c r="AT156" i="2"/>
  <c r="AR156" i="2"/>
  <c r="AM156" i="2"/>
  <c r="AI156" i="2"/>
  <c r="AE156" i="2"/>
  <c r="AA156" i="2"/>
  <c r="Z156" i="2"/>
  <c r="Y156" i="2"/>
  <c r="X156" i="2"/>
  <c r="BU155" i="2"/>
  <c r="BS155" i="2" s="1"/>
  <c r="BN155" i="2"/>
  <c r="BL155" i="2" s="1"/>
  <c r="BG155" i="2"/>
  <c r="BE155" i="2" s="1"/>
  <c r="AZ155" i="2"/>
  <c r="AX155" i="2" s="1"/>
  <c r="AW155" i="2"/>
  <c r="AV155" i="2"/>
  <c r="AU155" i="2"/>
  <c r="AT155" i="2"/>
  <c r="AR155" i="2"/>
  <c r="AM155" i="2"/>
  <c r="AI155" i="2"/>
  <c r="AE155" i="2"/>
  <c r="AA155" i="2"/>
  <c r="Z155" i="2"/>
  <c r="Y155" i="2"/>
  <c r="X155" i="2"/>
  <c r="BU154" i="2"/>
  <c r="BS154" i="2" s="1"/>
  <c r="BN154" i="2"/>
  <c r="BL154" i="2" s="1"/>
  <c r="BG154" i="2"/>
  <c r="AZ154" i="2"/>
  <c r="AX154" i="2" s="1"/>
  <c r="AW154" i="2"/>
  <c r="AV154" i="2"/>
  <c r="AU154" i="2"/>
  <c r="AT154" i="2"/>
  <c r="AR154" i="2"/>
  <c r="AM154" i="2"/>
  <c r="AI154" i="2"/>
  <c r="AE154" i="2"/>
  <c r="AA154" i="2"/>
  <c r="Z154" i="2"/>
  <c r="Y154" i="2"/>
  <c r="X154" i="2"/>
  <c r="BU153" i="2"/>
  <c r="BN153" i="2"/>
  <c r="BL153" i="2" s="1"/>
  <c r="BG153" i="2"/>
  <c r="BE153" i="2" s="1"/>
  <c r="AZ153" i="2"/>
  <c r="AX153" i="2" s="1"/>
  <c r="AW153" i="2"/>
  <c r="AV153" i="2"/>
  <c r="AU153" i="2"/>
  <c r="AT153" i="2"/>
  <c r="AR153" i="2"/>
  <c r="AM153" i="2"/>
  <c r="AI153" i="2"/>
  <c r="AE153" i="2"/>
  <c r="AA153" i="2"/>
  <c r="Z153" i="2"/>
  <c r="Y153" i="2"/>
  <c r="X153" i="2"/>
  <c r="BU152" i="2"/>
  <c r="BS152" i="2" s="1"/>
  <c r="BN152" i="2"/>
  <c r="BL152" i="2" s="1"/>
  <c r="BG152" i="2"/>
  <c r="BE152" i="2" s="1"/>
  <c r="AZ152" i="2"/>
  <c r="AX152" i="2" s="1"/>
  <c r="AW152" i="2"/>
  <c r="AV152" i="2"/>
  <c r="AU152" i="2"/>
  <c r="AT152" i="2"/>
  <c r="AR152" i="2"/>
  <c r="AM152" i="2"/>
  <c r="AI152" i="2"/>
  <c r="AE152" i="2"/>
  <c r="AA152" i="2"/>
  <c r="Z152" i="2"/>
  <c r="Y152" i="2"/>
  <c r="X152" i="2"/>
  <c r="BU151" i="2"/>
  <c r="BS151" i="2" s="1"/>
  <c r="BN151" i="2"/>
  <c r="BL151" i="2" s="1"/>
  <c r="BG151" i="2"/>
  <c r="BE151" i="2" s="1"/>
  <c r="AZ151" i="2"/>
  <c r="AX151" i="2" s="1"/>
  <c r="AW151" i="2"/>
  <c r="AV151" i="2"/>
  <c r="AU151" i="2"/>
  <c r="AT151" i="2"/>
  <c r="AR151" i="2"/>
  <c r="AM151" i="2"/>
  <c r="AI151" i="2"/>
  <c r="AE151" i="2"/>
  <c r="AA151" i="2"/>
  <c r="Z151" i="2"/>
  <c r="Y151" i="2"/>
  <c r="X151" i="2"/>
  <c r="BU150" i="2"/>
  <c r="BN150" i="2"/>
  <c r="BG150" i="2"/>
  <c r="AZ150" i="2"/>
  <c r="AX150" i="2" s="1"/>
  <c r="AW150" i="2"/>
  <c r="AV150" i="2"/>
  <c r="AU150" i="2"/>
  <c r="AT150" i="2"/>
  <c r="AR150" i="2"/>
  <c r="AM150" i="2"/>
  <c r="AI150" i="2"/>
  <c r="AE150" i="2"/>
  <c r="AA150" i="2"/>
  <c r="Z150" i="2"/>
  <c r="Y150" i="2"/>
  <c r="X150" i="2"/>
  <c r="BU149" i="2"/>
  <c r="BS149" i="2" s="1"/>
  <c r="BN149" i="2"/>
  <c r="BL149" i="2" s="1"/>
  <c r="BG149" i="2"/>
  <c r="BE149" i="2" s="1"/>
  <c r="AZ149" i="2"/>
  <c r="AX149" i="2" s="1"/>
  <c r="AW149" i="2"/>
  <c r="AV149" i="2"/>
  <c r="AU149" i="2"/>
  <c r="AT149" i="2"/>
  <c r="AR149" i="2"/>
  <c r="AM149" i="2"/>
  <c r="AI149" i="2"/>
  <c r="AE149" i="2"/>
  <c r="AA149" i="2"/>
  <c r="Z149" i="2"/>
  <c r="Y149" i="2"/>
  <c r="X149" i="2"/>
  <c r="BY148" i="2"/>
  <c r="BX148" i="2"/>
  <c r="BW148" i="2"/>
  <c r="BV148" i="2"/>
  <c r="BT148" i="2"/>
  <c r="BR148" i="2"/>
  <c r="BQ148" i="2"/>
  <c r="BP148" i="2"/>
  <c r="BO148" i="2"/>
  <c r="BM148" i="2"/>
  <c r="BK148" i="2"/>
  <c r="BJ148" i="2"/>
  <c r="BI148" i="2"/>
  <c r="BH148" i="2"/>
  <c r="BF148" i="2"/>
  <c r="BD148" i="2"/>
  <c r="BC148" i="2"/>
  <c r="BB148" i="2"/>
  <c r="BA148" i="2"/>
  <c r="AY148" i="2"/>
  <c r="AP148" i="2"/>
  <c r="AO148" i="2"/>
  <c r="AN148" i="2"/>
  <c r="AL148" i="2"/>
  <c r="AK148" i="2"/>
  <c r="AJ148" i="2"/>
  <c r="AH148" i="2"/>
  <c r="AG148" i="2"/>
  <c r="AF148" i="2"/>
  <c r="AD148" i="2"/>
  <c r="AC148" i="2"/>
  <c r="AB148" i="2"/>
  <c r="U148" i="2"/>
  <c r="K148" i="2"/>
  <c r="BU146" i="2"/>
  <c r="BS146" i="2" s="1"/>
  <c r="BN146" i="2"/>
  <c r="BL146" i="2" s="1"/>
  <c r="BG146" i="2"/>
  <c r="BE146" i="2" s="1"/>
  <c r="AZ146" i="2"/>
  <c r="AW146" i="2"/>
  <c r="AV146" i="2"/>
  <c r="AU146" i="2"/>
  <c r="AT146" i="2"/>
  <c r="AR146" i="2"/>
  <c r="AM146" i="2"/>
  <c r="AI146" i="2"/>
  <c r="AE146" i="2"/>
  <c r="AA146" i="2"/>
  <c r="Z146" i="2"/>
  <c r="Y146" i="2"/>
  <c r="X146" i="2"/>
  <c r="BU145" i="2"/>
  <c r="BS145" i="2" s="1"/>
  <c r="BN145" i="2"/>
  <c r="BL145" i="2" s="1"/>
  <c r="BG145" i="2"/>
  <c r="BE145" i="2" s="1"/>
  <c r="AZ145" i="2"/>
  <c r="AX145" i="2" s="1"/>
  <c r="AW145" i="2"/>
  <c r="AV145" i="2"/>
  <c r="AU145" i="2"/>
  <c r="AT145" i="2"/>
  <c r="AR145" i="2"/>
  <c r="AM145" i="2"/>
  <c r="AI145" i="2"/>
  <c r="AE145" i="2"/>
  <c r="AA145" i="2"/>
  <c r="Z145" i="2"/>
  <c r="Y145" i="2"/>
  <c r="X145" i="2"/>
  <c r="BU144" i="2"/>
  <c r="BS144" i="2" s="1"/>
  <c r="BN144" i="2"/>
  <c r="BL144" i="2" s="1"/>
  <c r="BG144" i="2"/>
  <c r="BE144" i="2" s="1"/>
  <c r="AZ144" i="2"/>
  <c r="AW144" i="2"/>
  <c r="AV144" i="2"/>
  <c r="AU144" i="2"/>
  <c r="AT144" i="2"/>
  <c r="AR144" i="2"/>
  <c r="AM144" i="2"/>
  <c r="AI144" i="2"/>
  <c r="AE144" i="2"/>
  <c r="AA144" i="2"/>
  <c r="Z144" i="2"/>
  <c r="Y144" i="2"/>
  <c r="X144" i="2"/>
  <c r="BU143" i="2"/>
  <c r="BS143" i="2" s="1"/>
  <c r="BN143" i="2"/>
  <c r="BL143" i="2" s="1"/>
  <c r="BG143" i="2"/>
  <c r="BE143" i="2" s="1"/>
  <c r="AZ143" i="2"/>
  <c r="AX143" i="2" s="1"/>
  <c r="AW143" i="2"/>
  <c r="AV143" i="2"/>
  <c r="AU143" i="2"/>
  <c r="AT143" i="2"/>
  <c r="AR143" i="2"/>
  <c r="AM143" i="2"/>
  <c r="AI143" i="2"/>
  <c r="AE143" i="2"/>
  <c r="AA143" i="2"/>
  <c r="Z143" i="2"/>
  <c r="Y143" i="2"/>
  <c r="X143" i="2"/>
  <c r="BU142" i="2"/>
  <c r="BS142" i="2" s="1"/>
  <c r="BN142" i="2"/>
  <c r="BL142" i="2" s="1"/>
  <c r="BG142" i="2"/>
  <c r="BE142" i="2" s="1"/>
  <c r="AZ142" i="2"/>
  <c r="AW142" i="2"/>
  <c r="AV142" i="2"/>
  <c r="AU142" i="2"/>
  <c r="AT142" i="2"/>
  <c r="AR142" i="2"/>
  <c r="AM142" i="2"/>
  <c r="AI142" i="2"/>
  <c r="AE142" i="2"/>
  <c r="AA142" i="2"/>
  <c r="Z142" i="2"/>
  <c r="Y142" i="2"/>
  <c r="X142" i="2"/>
  <c r="BU141" i="2"/>
  <c r="BS141" i="2" s="1"/>
  <c r="BN141" i="2"/>
  <c r="BL141" i="2" s="1"/>
  <c r="BG141" i="2"/>
  <c r="BE141" i="2" s="1"/>
  <c r="AZ141" i="2"/>
  <c r="AX141" i="2" s="1"/>
  <c r="AW141" i="2"/>
  <c r="AV141" i="2"/>
  <c r="AU141" i="2"/>
  <c r="AT141" i="2"/>
  <c r="AR141" i="2"/>
  <c r="AM141" i="2"/>
  <c r="AI141" i="2"/>
  <c r="AE141" i="2"/>
  <c r="AA141" i="2"/>
  <c r="Z141" i="2"/>
  <c r="Y141" i="2"/>
  <c r="X141" i="2"/>
  <c r="BU140" i="2"/>
  <c r="BS140" i="2" s="1"/>
  <c r="BN140" i="2"/>
  <c r="BL140" i="2" s="1"/>
  <c r="BG140" i="2"/>
  <c r="BE140" i="2" s="1"/>
  <c r="AZ140" i="2"/>
  <c r="AW140" i="2"/>
  <c r="AV140" i="2"/>
  <c r="AU140" i="2"/>
  <c r="AT140" i="2"/>
  <c r="AR140" i="2"/>
  <c r="AM140" i="2"/>
  <c r="AI140" i="2"/>
  <c r="AE140" i="2"/>
  <c r="AA140" i="2"/>
  <c r="Z140" i="2"/>
  <c r="Y140" i="2"/>
  <c r="X140" i="2"/>
  <c r="BU139" i="2"/>
  <c r="BS139" i="2" s="1"/>
  <c r="BN139" i="2"/>
  <c r="BL139" i="2" s="1"/>
  <c r="BG139" i="2"/>
  <c r="BE139" i="2" s="1"/>
  <c r="AZ139" i="2"/>
  <c r="AX139" i="2" s="1"/>
  <c r="AW139" i="2"/>
  <c r="AV139" i="2"/>
  <c r="AU139" i="2"/>
  <c r="AT139" i="2"/>
  <c r="AR139" i="2"/>
  <c r="AM139" i="2"/>
  <c r="AI139" i="2"/>
  <c r="AE139" i="2"/>
  <c r="AA139" i="2"/>
  <c r="Z139" i="2"/>
  <c r="Y139" i="2"/>
  <c r="X139" i="2"/>
  <c r="BY138" i="2"/>
  <c r="BX138" i="2"/>
  <c r="BW138" i="2"/>
  <c r="BV138" i="2"/>
  <c r="BT138" i="2"/>
  <c r="BR138" i="2"/>
  <c r="BQ138" i="2"/>
  <c r="BP138" i="2"/>
  <c r="BO138" i="2"/>
  <c r="BM138" i="2"/>
  <c r="BK138" i="2"/>
  <c r="BJ138" i="2"/>
  <c r="BI138" i="2"/>
  <c r="BH138" i="2"/>
  <c r="BF138" i="2"/>
  <c r="BD138" i="2"/>
  <c r="BC138" i="2"/>
  <c r="BB138" i="2"/>
  <c r="BA138" i="2"/>
  <c r="AY138" i="2"/>
  <c r="AP138" i="2"/>
  <c r="AO138" i="2"/>
  <c r="AN138" i="2"/>
  <c r="AL138" i="2"/>
  <c r="AK138" i="2"/>
  <c r="AJ138" i="2"/>
  <c r="AH138" i="2"/>
  <c r="AG138" i="2"/>
  <c r="AF138" i="2"/>
  <c r="AD138" i="2"/>
  <c r="AC138" i="2"/>
  <c r="AB138" i="2"/>
  <c r="U138" i="2"/>
  <c r="K138" i="2"/>
  <c r="BU136" i="2"/>
  <c r="BS136" i="2" s="1"/>
  <c r="BN136" i="2"/>
  <c r="BL136" i="2" s="1"/>
  <c r="BG136" i="2"/>
  <c r="BE136" i="2" s="1"/>
  <c r="AZ136" i="2"/>
  <c r="AX136" i="2" s="1"/>
  <c r="AW136" i="2"/>
  <c r="AV136" i="2"/>
  <c r="AU136" i="2"/>
  <c r="AT136" i="2"/>
  <c r="AR136" i="2"/>
  <c r="AM136" i="2"/>
  <c r="AI136" i="2"/>
  <c r="AE136" i="2"/>
  <c r="AA136" i="2"/>
  <c r="Z136" i="2"/>
  <c r="Y136" i="2"/>
  <c r="X136" i="2"/>
  <c r="BU135" i="2"/>
  <c r="BS135" i="2" s="1"/>
  <c r="BN135" i="2"/>
  <c r="BL135" i="2" s="1"/>
  <c r="BG135" i="2"/>
  <c r="BE135" i="2" s="1"/>
  <c r="AZ135" i="2"/>
  <c r="AX135" i="2" s="1"/>
  <c r="AW135" i="2"/>
  <c r="AV135" i="2"/>
  <c r="AU135" i="2"/>
  <c r="AT135" i="2"/>
  <c r="AR135" i="2"/>
  <c r="AM135" i="2"/>
  <c r="AI135" i="2"/>
  <c r="AE135" i="2"/>
  <c r="AA135" i="2"/>
  <c r="Z135" i="2"/>
  <c r="Y135" i="2"/>
  <c r="X135" i="2"/>
  <c r="BU134" i="2"/>
  <c r="BS134" i="2" s="1"/>
  <c r="BN134" i="2"/>
  <c r="BL134" i="2" s="1"/>
  <c r="BG134" i="2"/>
  <c r="BE134" i="2" s="1"/>
  <c r="AZ134" i="2"/>
  <c r="AX134" i="2" s="1"/>
  <c r="AW134" i="2"/>
  <c r="AV134" i="2"/>
  <c r="AU134" i="2"/>
  <c r="AT134" i="2"/>
  <c r="AR134" i="2"/>
  <c r="AM134" i="2"/>
  <c r="AI134" i="2"/>
  <c r="AE134" i="2"/>
  <c r="AA134" i="2"/>
  <c r="Z134" i="2"/>
  <c r="Y134" i="2"/>
  <c r="X134" i="2"/>
  <c r="BU133" i="2"/>
  <c r="BS133" i="2" s="1"/>
  <c r="BN133" i="2"/>
  <c r="BL133" i="2" s="1"/>
  <c r="BG133" i="2"/>
  <c r="BE133" i="2" s="1"/>
  <c r="AZ133" i="2"/>
  <c r="AX133" i="2" s="1"/>
  <c r="AW133" i="2"/>
  <c r="AV133" i="2"/>
  <c r="AU133" i="2"/>
  <c r="AT133" i="2"/>
  <c r="AR133" i="2"/>
  <c r="AM133" i="2"/>
  <c r="AI133" i="2"/>
  <c r="AE133" i="2"/>
  <c r="AA133" i="2"/>
  <c r="Z133" i="2"/>
  <c r="Y133" i="2"/>
  <c r="X133" i="2"/>
  <c r="BU132" i="2"/>
  <c r="BS132" i="2" s="1"/>
  <c r="BN132" i="2"/>
  <c r="BL132" i="2" s="1"/>
  <c r="BG132" i="2"/>
  <c r="BE132" i="2" s="1"/>
  <c r="AZ132" i="2"/>
  <c r="AX132" i="2" s="1"/>
  <c r="AW132" i="2"/>
  <c r="AV132" i="2"/>
  <c r="AU132" i="2"/>
  <c r="AT132" i="2"/>
  <c r="AR132" i="2"/>
  <c r="AM132" i="2"/>
  <c r="AI132" i="2"/>
  <c r="AE132" i="2"/>
  <c r="AA132" i="2"/>
  <c r="Z132" i="2"/>
  <c r="Y132" i="2"/>
  <c r="X132" i="2"/>
  <c r="BU131" i="2"/>
  <c r="BS131" i="2" s="1"/>
  <c r="BN131" i="2"/>
  <c r="BL131" i="2" s="1"/>
  <c r="BG131" i="2"/>
  <c r="BE131" i="2" s="1"/>
  <c r="AZ131" i="2"/>
  <c r="AX131" i="2" s="1"/>
  <c r="AW131" i="2"/>
  <c r="AV131" i="2"/>
  <c r="AU131" i="2"/>
  <c r="AT131" i="2"/>
  <c r="AR131" i="2"/>
  <c r="AM131" i="2"/>
  <c r="AI131" i="2"/>
  <c r="AE131" i="2"/>
  <c r="AA131" i="2"/>
  <c r="Z131" i="2"/>
  <c r="Y131" i="2"/>
  <c r="X131" i="2"/>
  <c r="BU130" i="2"/>
  <c r="BS130" i="2" s="1"/>
  <c r="BN130" i="2"/>
  <c r="BL130" i="2" s="1"/>
  <c r="BG130" i="2"/>
  <c r="BE130" i="2" s="1"/>
  <c r="AZ130" i="2"/>
  <c r="AX130" i="2" s="1"/>
  <c r="AW130" i="2"/>
  <c r="AV130" i="2"/>
  <c r="AU130" i="2"/>
  <c r="AT130" i="2"/>
  <c r="AR130" i="2"/>
  <c r="AM130" i="2"/>
  <c r="AI130" i="2"/>
  <c r="AE130" i="2"/>
  <c r="AA130" i="2"/>
  <c r="Z130" i="2"/>
  <c r="Y130" i="2"/>
  <c r="X130" i="2"/>
  <c r="BU129" i="2"/>
  <c r="BS129" i="2" s="1"/>
  <c r="BN129" i="2"/>
  <c r="BL129" i="2" s="1"/>
  <c r="BG129" i="2"/>
  <c r="BE129" i="2" s="1"/>
  <c r="AZ129" i="2"/>
  <c r="AW129" i="2"/>
  <c r="AV129" i="2"/>
  <c r="AU129" i="2"/>
  <c r="AT129" i="2"/>
  <c r="AR129" i="2"/>
  <c r="AM129" i="2"/>
  <c r="AI129" i="2"/>
  <c r="AE129" i="2"/>
  <c r="AA129" i="2"/>
  <c r="Z129" i="2"/>
  <c r="Y129" i="2"/>
  <c r="X129" i="2"/>
  <c r="BY128" i="2"/>
  <c r="BX128" i="2"/>
  <c r="BW128" i="2"/>
  <c r="BV128" i="2"/>
  <c r="BT128" i="2"/>
  <c r="BR128" i="2"/>
  <c r="BQ128" i="2"/>
  <c r="BP128" i="2"/>
  <c r="BO128" i="2"/>
  <c r="BM128" i="2"/>
  <c r="BK128" i="2"/>
  <c r="BJ128" i="2"/>
  <c r="BI128" i="2"/>
  <c r="BH128" i="2"/>
  <c r="BF128" i="2"/>
  <c r="BD128" i="2"/>
  <c r="BC128" i="2"/>
  <c r="BB128" i="2"/>
  <c r="BA128" i="2"/>
  <c r="AY128" i="2"/>
  <c r="AP128" i="2"/>
  <c r="AO128" i="2"/>
  <c r="AN128" i="2"/>
  <c r="AL128" i="2"/>
  <c r="AK128" i="2"/>
  <c r="AJ128" i="2"/>
  <c r="AH128" i="2"/>
  <c r="AG128" i="2"/>
  <c r="AF128" i="2"/>
  <c r="AD128" i="2"/>
  <c r="AC128" i="2"/>
  <c r="AB128" i="2"/>
  <c r="U128" i="2"/>
  <c r="K128" i="2"/>
  <c r="BU126" i="2"/>
  <c r="BS126" i="2" s="1"/>
  <c r="BN126" i="2"/>
  <c r="BL126" i="2" s="1"/>
  <c r="BG126" i="2"/>
  <c r="BE126" i="2" s="1"/>
  <c r="AZ126" i="2"/>
  <c r="AX126" i="2" s="1"/>
  <c r="AW126" i="2"/>
  <c r="AV126" i="2"/>
  <c r="AU126" i="2"/>
  <c r="AT126" i="2"/>
  <c r="AR126" i="2"/>
  <c r="AM126" i="2"/>
  <c r="AI126" i="2"/>
  <c r="AE126" i="2"/>
  <c r="AA126" i="2"/>
  <c r="Z126" i="2"/>
  <c r="Y126" i="2"/>
  <c r="X126" i="2"/>
  <c r="BU125" i="2"/>
  <c r="BS125" i="2" s="1"/>
  <c r="BN125" i="2"/>
  <c r="BL125" i="2" s="1"/>
  <c r="BG125" i="2"/>
  <c r="BE125" i="2" s="1"/>
  <c r="AZ125" i="2"/>
  <c r="AX125" i="2" s="1"/>
  <c r="AW125" i="2"/>
  <c r="AV125" i="2"/>
  <c r="AU125" i="2"/>
  <c r="AT125" i="2"/>
  <c r="AR125" i="2"/>
  <c r="AM125" i="2"/>
  <c r="AI125" i="2"/>
  <c r="AE125" i="2"/>
  <c r="AA125" i="2"/>
  <c r="Z125" i="2"/>
  <c r="Y125" i="2"/>
  <c r="X125" i="2"/>
  <c r="BU124" i="2"/>
  <c r="BS124" i="2" s="1"/>
  <c r="BN124" i="2"/>
  <c r="BL124" i="2" s="1"/>
  <c r="BG124" i="2"/>
  <c r="BE124" i="2" s="1"/>
  <c r="AZ124" i="2"/>
  <c r="AX124" i="2" s="1"/>
  <c r="AW124" i="2"/>
  <c r="AV124" i="2"/>
  <c r="AU124" i="2"/>
  <c r="AT124" i="2"/>
  <c r="AR124" i="2"/>
  <c r="AM124" i="2"/>
  <c r="AI124" i="2"/>
  <c r="AE124" i="2"/>
  <c r="AA124" i="2"/>
  <c r="Z124" i="2"/>
  <c r="Y124" i="2"/>
  <c r="X124" i="2"/>
  <c r="BU123" i="2"/>
  <c r="BS123" i="2" s="1"/>
  <c r="BN123" i="2"/>
  <c r="BL123" i="2" s="1"/>
  <c r="BG123" i="2"/>
  <c r="BE123" i="2" s="1"/>
  <c r="AZ123" i="2"/>
  <c r="AX123" i="2" s="1"/>
  <c r="AW123" i="2"/>
  <c r="AV123" i="2"/>
  <c r="AU123" i="2"/>
  <c r="AT123" i="2"/>
  <c r="AR123" i="2"/>
  <c r="AM123" i="2"/>
  <c r="AI123" i="2"/>
  <c r="AE123" i="2"/>
  <c r="AA123" i="2"/>
  <c r="Z123" i="2"/>
  <c r="Y123" i="2"/>
  <c r="X123" i="2"/>
  <c r="BU122" i="2"/>
  <c r="BS122" i="2" s="1"/>
  <c r="BN122" i="2"/>
  <c r="BL122" i="2" s="1"/>
  <c r="BG122" i="2"/>
  <c r="BE122" i="2" s="1"/>
  <c r="AZ122" i="2"/>
  <c r="AX122" i="2" s="1"/>
  <c r="AW122" i="2"/>
  <c r="AV122" i="2"/>
  <c r="AU122" i="2"/>
  <c r="AT122" i="2"/>
  <c r="AR122" i="2"/>
  <c r="AM122" i="2"/>
  <c r="AI122" i="2"/>
  <c r="AE122" i="2"/>
  <c r="AA122" i="2"/>
  <c r="Z122" i="2"/>
  <c r="Y122" i="2"/>
  <c r="X122" i="2"/>
  <c r="BU121" i="2"/>
  <c r="BS121" i="2" s="1"/>
  <c r="BN121" i="2"/>
  <c r="BL121" i="2" s="1"/>
  <c r="BG121" i="2"/>
  <c r="BE121" i="2" s="1"/>
  <c r="AZ121" i="2"/>
  <c r="AX121" i="2" s="1"/>
  <c r="AW121" i="2"/>
  <c r="AV121" i="2"/>
  <c r="AU121" i="2"/>
  <c r="AT121" i="2"/>
  <c r="AR121" i="2"/>
  <c r="AM121" i="2"/>
  <c r="AI121" i="2"/>
  <c r="AE121" i="2"/>
  <c r="AA121" i="2"/>
  <c r="Z121" i="2"/>
  <c r="Y121" i="2"/>
  <c r="X121" i="2"/>
  <c r="BU120" i="2"/>
  <c r="BS120" i="2" s="1"/>
  <c r="BN120" i="2"/>
  <c r="BL120" i="2" s="1"/>
  <c r="BG120" i="2"/>
  <c r="BE120" i="2" s="1"/>
  <c r="AZ120" i="2"/>
  <c r="AX120" i="2" s="1"/>
  <c r="AW120" i="2"/>
  <c r="AV120" i="2"/>
  <c r="AU120" i="2"/>
  <c r="AT120" i="2"/>
  <c r="AR120" i="2"/>
  <c r="AM120" i="2"/>
  <c r="AI120" i="2"/>
  <c r="AE120" i="2"/>
  <c r="AA120" i="2"/>
  <c r="Z120" i="2"/>
  <c r="Y120" i="2"/>
  <c r="X120" i="2"/>
  <c r="BU119" i="2"/>
  <c r="BS119" i="2" s="1"/>
  <c r="BN119" i="2"/>
  <c r="BG119" i="2"/>
  <c r="BE119" i="2" s="1"/>
  <c r="AZ119" i="2"/>
  <c r="AX119" i="2" s="1"/>
  <c r="AW119" i="2"/>
  <c r="AV119" i="2"/>
  <c r="AU119" i="2"/>
  <c r="AT119" i="2"/>
  <c r="AR119" i="2"/>
  <c r="AM119" i="2"/>
  <c r="AI119" i="2"/>
  <c r="AE119" i="2"/>
  <c r="AA119" i="2"/>
  <c r="Z119" i="2"/>
  <c r="Y119" i="2"/>
  <c r="X119" i="2"/>
  <c r="BY118" i="2"/>
  <c r="BX118" i="2"/>
  <c r="BW118" i="2"/>
  <c r="BV118" i="2"/>
  <c r="BT118" i="2"/>
  <c r="BR118" i="2"/>
  <c r="BQ118" i="2"/>
  <c r="BP118" i="2"/>
  <c r="BO118" i="2"/>
  <c r="BM118" i="2"/>
  <c r="BK118" i="2"/>
  <c r="BJ118" i="2"/>
  <c r="BI118" i="2"/>
  <c r="BH118" i="2"/>
  <c r="BF118" i="2"/>
  <c r="BD118" i="2"/>
  <c r="BC118" i="2"/>
  <c r="BB118" i="2"/>
  <c r="BA118" i="2"/>
  <c r="AY118" i="2"/>
  <c r="AP118" i="2"/>
  <c r="AO118" i="2"/>
  <c r="AN118" i="2"/>
  <c r="AL118" i="2"/>
  <c r="AK118" i="2"/>
  <c r="AJ118" i="2"/>
  <c r="AH118" i="2"/>
  <c r="AG118" i="2"/>
  <c r="AF118" i="2"/>
  <c r="AD118" i="2"/>
  <c r="AC118" i="2"/>
  <c r="AB118" i="2"/>
  <c r="U118" i="2"/>
  <c r="K118" i="2"/>
  <c r="BU116" i="2"/>
  <c r="BS116" i="2" s="1"/>
  <c r="BN116" i="2"/>
  <c r="BL116" i="2" s="1"/>
  <c r="BG116" i="2"/>
  <c r="BE116" i="2" s="1"/>
  <c r="AZ116" i="2"/>
  <c r="AX116" i="2" s="1"/>
  <c r="AW116" i="2"/>
  <c r="AV116" i="2"/>
  <c r="AU116" i="2"/>
  <c r="AT116" i="2"/>
  <c r="AR116" i="2"/>
  <c r="AM116" i="2"/>
  <c r="AI116" i="2"/>
  <c r="AE116" i="2"/>
  <c r="AA116" i="2"/>
  <c r="Z116" i="2"/>
  <c r="Y116" i="2"/>
  <c r="X116" i="2"/>
  <c r="BU115" i="2"/>
  <c r="BS115" i="2" s="1"/>
  <c r="BN115" i="2"/>
  <c r="BL115" i="2" s="1"/>
  <c r="BG115" i="2"/>
  <c r="BE115" i="2" s="1"/>
  <c r="AZ115" i="2"/>
  <c r="AX115" i="2" s="1"/>
  <c r="AW115" i="2"/>
  <c r="AV115" i="2"/>
  <c r="AU115" i="2"/>
  <c r="AT115" i="2"/>
  <c r="AR115" i="2"/>
  <c r="AM115" i="2"/>
  <c r="AI115" i="2"/>
  <c r="AE115" i="2"/>
  <c r="AA115" i="2"/>
  <c r="Z115" i="2"/>
  <c r="Y115" i="2"/>
  <c r="X115" i="2"/>
  <c r="BU114" i="2"/>
  <c r="BS114" i="2" s="1"/>
  <c r="BN114" i="2"/>
  <c r="BL114" i="2" s="1"/>
  <c r="BG114" i="2"/>
  <c r="BE114" i="2" s="1"/>
  <c r="AZ114" i="2"/>
  <c r="AX114" i="2" s="1"/>
  <c r="AW114" i="2"/>
  <c r="AV114" i="2"/>
  <c r="AU114" i="2"/>
  <c r="AT114" i="2"/>
  <c r="AR114" i="2"/>
  <c r="AM114" i="2"/>
  <c r="AI114" i="2"/>
  <c r="AE114" i="2"/>
  <c r="AA114" i="2"/>
  <c r="Z114" i="2"/>
  <c r="Y114" i="2"/>
  <c r="X114" i="2"/>
  <c r="BU113" i="2"/>
  <c r="BS113" i="2" s="1"/>
  <c r="BN113" i="2"/>
  <c r="BL113" i="2" s="1"/>
  <c r="BG113" i="2"/>
  <c r="BE113" i="2" s="1"/>
  <c r="AZ113" i="2"/>
  <c r="AX113" i="2" s="1"/>
  <c r="AW113" i="2"/>
  <c r="AV113" i="2"/>
  <c r="AU113" i="2"/>
  <c r="AT113" i="2"/>
  <c r="AR113" i="2"/>
  <c r="AM113" i="2"/>
  <c r="AI113" i="2"/>
  <c r="AE113" i="2"/>
  <c r="AA113" i="2"/>
  <c r="Z113" i="2"/>
  <c r="Y113" i="2"/>
  <c r="X113" i="2"/>
  <c r="BU112" i="2"/>
  <c r="BS112" i="2" s="1"/>
  <c r="BN112" i="2"/>
  <c r="BL112" i="2" s="1"/>
  <c r="BG112" i="2"/>
  <c r="BE112" i="2" s="1"/>
  <c r="AZ112" i="2"/>
  <c r="AX112" i="2" s="1"/>
  <c r="AW112" i="2"/>
  <c r="AV112" i="2"/>
  <c r="AU112" i="2"/>
  <c r="AT112" i="2"/>
  <c r="AR112" i="2"/>
  <c r="AM112" i="2"/>
  <c r="AI112" i="2"/>
  <c r="AE112" i="2"/>
  <c r="AA112" i="2"/>
  <c r="Z112" i="2"/>
  <c r="Y112" i="2"/>
  <c r="X112" i="2"/>
  <c r="BU111" i="2"/>
  <c r="BS111" i="2" s="1"/>
  <c r="BN111" i="2"/>
  <c r="BL111" i="2" s="1"/>
  <c r="BG111" i="2"/>
  <c r="BE111" i="2" s="1"/>
  <c r="AZ111" i="2"/>
  <c r="AX111" i="2" s="1"/>
  <c r="AW111" i="2"/>
  <c r="AV111" i="2"/>
  <c r="AU111" i="2"/>
  <c r="AT111" i="2"/>
  <c r="AR111" i="2"/>
  <c r="AM111" i="2"/>
  <c r="AI111" i="2"/>
  <c r="AE111" i="2"/>
  <c r="AA111" i="2"/>
  <c r="Z111" i="2"/>
  <c r="Y111" i="2"/>
  <c r="X111" i="2"/>
  <c r="BU110" i="2"/>
  <c r="BS110" i="2" s="1"/>
  <c r="BN110" i="2"/>
  <c r="BL110" i="2" s="1"/>
  <c r="BG110" i="2"/>
  <c r="BE110" i="2" s="1"/>
  <c r="AZ110" i="2"/>
  <c r="AX110" i="2" s="1"/>
  <c r="AW110" i="2"/>
  <c r="AV110" i="2"/>
  <c r="AU110" i="2"/>
  <c r="AT110" i="2"/>
  <c r="AR110" i="2"/>
  <c r="AM110" i="2"/>
  <c r="AI110" i="2"/>
  <c r="AE110" i="2"/>
  <c r="AA110" i="2"/>
  <c r="Z110" i="2"/>
  <c r="Y110" i="2"/>
  <c r="X110" i="2"/>
  <c r="BU109" i="2"/>
  <c r="BS109" i="2" s="1"/>
  <c r="BN109" i="2"/>
  <c r="BL109" i="2" s="1"/>
  <c r="BG109" i="2"/>
  <c r="BE109" i="2" s="1"/>
  <c r="AZ109" i="2"/>
  <c r="AX109" i="2" s="1"/>
  <c r="AW109" i="2"/>
  <c r="AV109" i="2"/>
  <c r="AU109" i="2"/>
  <c r="AT109" i="2"/>
  <c r="AR109" i="2"/>
  <c r="AM109" i="2"/>
  <c r="AI109" i="2"/>
  <c r="AE109" i="2"/>
  <c r="AA109" i="2"/>
  <c r="Z109" i="2"/>
  <c r="Y109" i="2"/>
  <c r="X109" i="2"/>
  <c r="BY108" i="2"/>
  <c r="BX108" i="2"/>
  <c r="BW108" i="2"/>
  <c r="BV108" i="2"/>
  <c r="BT108" i="2"/>
  <c r="BR108" i="2"/>
  <c r="BQ108" i="2"/>
  <c r="BP108" i="2"/>
  <c r="BO108" i="2"/>
  <c r="BM108" i="2"/>
  <c r="BK108" i="2"/>
  <c r="BJ108" i="2"/>
  <c r="BI108" i="2"/>
  <c r="BH108" i="2"/>
  <c r="BF108" i="2"/>
  <c r="BD108" i="2"/>
  <c r="BC108" i="2"/>
  <c r="BB108" i="2"/>
  <c r="BA108" i="2"/>
  <c r="AY108" i="2"/>
  <c r="AP108" i="2"/>
  <c r="AO108" i="2"/>
  <c r="AN108" i="2"/>
  <c r="AL108" i="2"/>
  <c r="AK108" i="2"/>
  <c r="AJ108" i="2"/>
  <c r="AH108" i="2"/>
  <c r="AG108" i="2"/>
  <c r="AF108" i="2"/>
  <c r="AD108" i="2"/>
  <c r="AC108" i="2"/>
  <c r="AB108" i="2"/>
  <c r="U108" i="2"/>
  <c r="K108" i="2"/>
  <c r="BU104" i="2"/>
  <c r="BS104" i="2" s="1"/>
  <c r="BN104" i="2"/>
  <c r="BL104" i="2" s="1"/>
  <c r="BG104" i="2"/>
  <c r="BE104" i="2" s="1"/>
  <c r="AZ104" i="2"/>
  <c r="AX104" i="2" s="1"/>
  <c r="AW104" i="2"/>
  <c r="AV104" i="2"/>
  <c r="AU104" i="2"/>
  <c r="AT104" i="2"/>
  <c r="AR104" i="2"/>
  <c r="AM104" i="2"/>
  <c r="AI104" i="2"/>
  <c r="AE104" i="2"/>
  <c r="AA104" i="2"/>
  <c r="Z104" i="2"/>
  <c r="Y104" i="2"/>
  <c r="X104" i="2"/>
  <c r="BU103" i="2"/>
  <c r="BS103" i="2" s="1"/>
  <c r="BN103" i="2"/>
  <c r="BL103" i="2" s="1"/>
  <c r="BG103" i="2"/>
  <c r="BE103" i="2" s="1"/>
  <c r="AZ103" i="2"/>
  <c r="AX103" i="2" s="1"/>
  <c r="AW103" i="2"/>
  <c r="AV103" i="2"/>
  <c r="AU103" i="2"/>
  <c r="AT103" i="2"/>
  <c r="AR103" i="2"/>
  <c r="AM103" i="2"/>
  <c r="AI103" i="2"/>
  <c r="AE103" i="2"/>
  <c r="AA103" i="2"/>
  <c r="Z103" i="2"/>
  <c r="Y103" i="2"/>
  <c r="X103" i="2"/>
  <c r="BU102" i="2"/>
  <c r="BS102" i="2" s="1"/>
  <c r="BN102" i="2"/>
  <c r="BL102" i="2" s="1"/>
  <c r="BG102" i="2"/>
  <c r="BE102" i="2" s="1"/>
  <c r="AZ102" i="2"/>
  <c r="AX102" i="2" s="1"/>
  <c r="AW102" i="2"/>
  <c r="AV102" i="2"/>
  <c r="AU102" i="2"/>
  <c r="AT102" i="2"/>
  <c r="AR102" i="2"/>
  <c r="AM102" i="2"/>
  <c r="AI102" i="2"/>
  <c r="AE102" i="2"/>
  <c r="AA102" i="2"/>
  <c r="Z102" i="2"/>
  <c r="Y102" i="2"/>
  <c r="X102" i="2"/>
  <c r="BU101" i="2"/>
  <c r="BS101" i="2" s="1"/>
  <c r="BN101" i="2"/>
  <c r="BL101" i="2" s="1"/>
  <c r="BG101" i="2"/>
  <c r="BE101" i="2" s="1"/>
  <c r="AZ101" i="2"/>
  <c r="AX101" i="2" s="1"/>
  <c r="AW101" i="2"/>
  <c r="AV101" i="2"/>
  <c r="AU101" i="2"/>
  <c r="AT101" i="2"/>
  <c r="AR101" i="2"/>
  <c r="AM101" i="2"/>
  <c r="AI101" i="2"/>
  <c r="AE101" i="2"/>
  <c r="AA101" i="2"/>
  <c r="Z101" i="2"/>
  <c r="Y101" i="2"/>
  <c r="X101" i="2"/>
  <c r="BU100" i="2"/>
  <c r="BS100" i="2" s="1"/>
  <c r="BN100" i="2"/>
  <c r="BL100" i="2" s="1"/>
  <c r="BG100" i="2"/>
  <c r="BE100" i="2" s="1"/>
  <c r="AZ100" i="2"/>
  <c r="AX100" i="2" s="1"/>
  <c r="AW100" i="2"/>
  <c r="AV100" i="2"/>
  <c r="AU100" i="2"/>
  <c r="AT100" i="2"/>
  <c r="AR100" i="2"/>
  <c r="AM100" i="2"/>
  <c r="AI100" i="2"/>
  <c r="AE100" i="2"/>
  <c r="AA100" i="2"/>
  <c r="Z100" i="2"/>
  <c r="Y100" i="2"/>
  <c r="X100" i="2"/>
  <c r="BU99" i="2"/>
  <c r="BS99" i="2" s="1"/>
  <c r="BN99" i="2"/>
  <c r="BL99" i="2" s="1"/>
  <c r="BG99" i="2"/>
  <c r="BE99" i="2" s="1"/>
  <c r="AZ99" i="2"/>
  <c r="AX99" i="2" s="1"/>
  <c r="AW99" i="2"/>
  <c r="AV99" i="2"/>
  <c r="AU99" i="2"/>
  <c r="AT99" i="2"/>
  <c r="AR99" i="2"/>
  <c r="AM99" i="2"/>
  <c r="AI99" i="2"/>
  <c r="AE99" i="2"/>
  <c r="AA99" i="2"/>
  <c r="Z99" i="2"/>
  <c r="Y99" i="2"/>
  <c r="X99" i="2"/>
  <c r="BU98" i="2"/>
  <c r="BS98" i="2" s="1"/>
  <c r="BN98" i="2"/>
  <c r="BL98" i="2" s="1"/>
  <c r="BG98" i="2"/>
  <c r="BE98" i="2" s="1"/>
  <c r="AZ98" i="2"/>
  <c r="AX98" i="2" s="1"/>
  <c r="AW98" i="2"/>
  <c r="AV98" i="2"/>
  <c r="AU98" i="2"/>
  <c r="AT98" i="2"/>
  <c r="AR98" i="2"/>
  <c r="AM98" i="2"/>
  <c r="AI98" i="2"/>
  <c r="AE98" i="2"/>
  <c r="AA98" i="2"/>
  <c r="Z98" i="2"/>
  <c r="Y98" i="2"/>
  <c r="X98" i="2"/>
  <c r="BU97" i="2"/>
  <c r="BS97" i="2" s="1"/>
  <c r="BN97" i="2"/>
  <c r="BL97" i="2" s="1"/>
  <c r="BG97" i="2"/>
  <c r="BE97" i="2" s="1"/>
  <c r="AZ97" i="2"/>
  <c r="AX97" i="2" s="1"/>
  <c r="AW97" i="2"/>
  <c r="AV97" i="2"/>
  <c r="AU97" i="2"/>
  <c r="AT97" i="2"/>
  <c r="AR97" i="2"/>
  <c r="AM97" i="2"/>
  <c r="AI97" i="2"/>
  <c r="AE97" i="2"/>
  <c r="AA97" i="2"/>
  <c r="Z97" i="2"/>
  <c r="Y97" i="2"/>
  <c r="X97" i="2"/>
  <c r="BY96" i="2"/>
  <c r="BX96" i="2"/>
  <c r="BW96" i="2"/>
  <c r="BV96" i="2"/>
  <c r="BT96" i="2"/>
  <c r="BR96" i="2"/>
  <c r="BQ96" i="2"/>
  <c r="BP96" i="2"/>
  <c r="BO96" i="2"/>
  <c r="BM96" i="2"/>
  <c r="BK96" i="2"/>
  <c r="BJ96" i="2"/>
  <c r="BI96" i="2"/>
  <c r="BH96" i="2"/>
  <c r="BF96" i="2"/>
  <c r="BD96" i="2"/>
  <c r="BC96" i="2"/>
  <c r="BB96" i="2"/>
  <c r="BA96" i="2"/>
  <c r="AY96" i="2"/>
  <c r="AP96" i="2"/>
  <c r="AO96" i="2"/>
  <c r="AN96" i="2"/>
  <c r="AL96" i="2"/>
  <c r="AK96" i="2"/>
  <c r="AJ96" i="2"/>
  <c r="AH96" i="2"/>
  <c r="AG96" i="2"/>
  <c r="AF96" i="2"/>
  <c r="AD96" i="2"/>
  <c r="AC96" i="2"/>
  <c r="AB96" i="2"/>
  <c r="U96" i="2"/>
  <c r="K96" i="2"/>
  <c r="BU94" i="2"/>
  <c r="BS94" i="2" s="1"/>
  <c r="BN94" i="2"/>
  <c r="BL94" i="2" s="1"/>
  <c r="BG94" i="2"/>
  <c r="BE94" i="2" s="1"/>
  <c r="AZ94" i="2"/>
  <c r="AX94" i="2" s="1"/>
  <c r="AW94" i="2"/>
  <c r="AV94" i="2"/>
  <c r="AU94" i="2"/>
  <c r="AT94" i="2"/>
  <c r="AR94" i="2"/>
  <c r="AM94" i="2"/>
  <c r="AI94" i="2"/>
  <c r="AE94" i="2"/>
  <c r="AA94" i="2"/>
  <c r="Z94" i="2"/>
  <c r="Y94" i="2"/>
  <c r="X94" i="2"/>
  <c r="BU93" i="2"/>
  <c r="BS93" i="2" s="1"/>
  <c r="BN93" i="2"/>
  <c r="BL93" i="2" s="1"/>
  <c r="BG93" i="2"/>
  <c r="BE93" i="2" s="1"/>
  <c r="AZ93" i="2"/>
  <c r="AX93" i="2" s="1"/>
  <c r="AW93" i="2"/>
  <c r="AV93" i="2"/>
  <c r="AU93" i="2"/>
  <c r="AT93" i="2"/>
  <c r="AR93" i="2"/>
  <c r="AM93" i="2"/>
  <c r="AI93" i="2"/>
  <c r="AE93" i="2"/>
  <c r="AA93" i="2"/>
  <c r="Z93" i="2"/>
  <c r="Y93" i="2"/>
  <c r="X93" i="2"/>
  <c r="BU92" i="2"/>
  <c r="BS92" i="2" s="1"/>
  <c r="BN92" i="2"/>
  <c r="BL92" i="2" s="1"/>
  <c r="BG92" i="2"/>
  <c r="BE92" i="2" s="1"/>
  <c r="AZ92" i="2"/>
  <c r="AX92" i="2" s="1"/>
  <c r="AW92" i="2"/>
  <c r="AV92" i="2"/>
  <c r="AU92" i="2"/>
  <c r="AT92" i="2"/>
  <c r="AR92" i="2"/>
  <c r="AM92" i="2"/>
  <c r="AI92" i="2"/>
  <c r="AE92" i="2"/>
  <c r="AA92" i="2"/>
  <c r="Z92" i="2"/>
  <c r="Y92" i="2"/>
  <c r="X92" i="2"/>
  <c r="BU91" i="2"/>
  <c r="BS91" i="2" s="1"/>
  <c r="BN91" i="2"/>
  <c r="BL91" i="2" s="1"/>
  <c r="BG91" i="2"/>
  <c r="BE91" i="2" s="1"/>
  <c r="AZ91" i="2"/>
  <c r="AX91" i="2" s="1"/>
  <c r="AW91" i="2"/>
  <c r="AV91" i="2"/>
  <c r="AU91" i="2"/>
  <c r="AT91" i="2"/>
  <c r="AR91" i="2"/>
  <c r="AM91" i="2"/>
  <c r="AI91" i="2"/>
  <c r="AE91" i="2"/>
  <c r="AA91" i="2"/>
  <c r="Z91" i="2"/>
  <c r="Y91" i="2"/>
  <c r="X91" i="2"/>
  <c r="BU90" i="2"/>
  <c r="BS90" i="2" s="1"/>
  <c r="BN90" i="2"/>
  <c r="BL90" i="2" s="1"/>
  <c r="BG90" i="2"/>
  <c r="BE90" i="2" s="1"/>
  <c r="AZ90" i="2"/>
  <c r="AX90" i="2" s="1"/>
  <c r="AW90" i="2"/>
  <c r="AV90" i="2"/>
  <c r="AU90" i="2"/>
  <c r="AT90" i="2"/>
  <c r="AR90" i="2"/>
  <c r="AM90" i="2"/>
  <c r="AI90" i="2"/>
  <c r="AE90" i="2"/>
  <c r="AA90" i="2"/>
  <c r="Z90" i="2"/>
  <c r="Y90" i="2"/>
  <c r="X90" i="2"/>
  <c r="BU89" i="2"/>
  <c r="BS89" i="2" s="1"/>
  <c r="BN89" i="2"/>
  <c r="BL89" i="2" s="1"/>
  <c r="BG89" i="2"/>
  <c r="BE89" i="2" s="1"/>
  <c r="AZ89" i="2"/>
  <c r="AX89" i="2" s="1"/>
  <c r="AW89" i="2"/>
  <c r="AV89" i="2"/>
  <c r="AU89" i="2"/>
  <c r="AT89" i="2"/>
  <c r="AR89" i="2"/>
  <c r="AM89" i="2"/>
  <c r="AI89" i="2"/>
  <c r="AE89" i="2"/>
  <c r="AA89" i="2"/>
  <c r="Z89" i="2"/>
  <c r="Y89" i="2"/>
  <c r="X89" i="2"/>
  <c r="BU88" i="2"/>
  <c r="BS88" i="2" s="1"/>
  <c r="BN88" i="2"/>
  <c r="BL88" i="2" s="1"/>
  <c r="BG88" i="2"/>
  <c r="BE88" i="2" s="1"/>
  <c r="AZ88" i="2"/>
  <c r="AX88" i="2" s="1"/>
  <c r="AW88" i="2"/>
  <c r="AV88" i="2"/>
  <c r="AU88" i="2"/>
  <c r="AT88" i="2"/>
  <c r="AR88" i="2"/>
  <c r="AM88" i="2"/>
  <c r="AI88" i="2"/>
  <c r="AE88" i="2"/>
  <c r="AA88" i="2"/>
  <c r="Z88" i="2"/>
  <c r="Y88" i="2"/>
  <c r="X88" i="2"/>
  <c r="BU87" i="2"/>
  <c r="BS87" i="2" s="1"/>
  <c r="BN87" i="2"/>
  <c r="BL87" i="2" s="1"/>
  <c r="BG87" i="2"/>
  <c r="BE87" i="2" s="1"/>
  <c r="AZ87" i="2"/>
  <c r="AW87" i="2"/>
  <c r="AV87" i="2"/>
  <c r="AU87" i="2"/>
  <c r="AT87" i="2"/>
  <c r="AR87" i="2"/>
  <c r="AM87" i="2"/>
  <c r="AI87" i="2"/>
  <c r="AE87" i="2"/>
  <c r="AA87" i="2"/>
  <c r="Z87" i="2"/>
  <c r="Y87" i="2"/>
  <c r="X87" i="2"/>
  <c r="BY86" i="2"/>
  <c r="BX86" i="2"/>
  <c r="BW86" i="2"/>
  <c r="BV86" i="2"/>
  <c r="BT86" i="2"/>
  <c r="BR86" i="2"/>
  <c r="BQ86" i="2"/>
  <c r="BP86" i="2"/>
  <c r="BO86" i="2"/>
  <c r="BM86" i="2"/>
  <c r="BK86" i="2"/>
  <c r="BJ86" i="2"/>
  <c r="BI86" i="2"/>
  <c r="BH86" i="2"/>
  <c r="BF86" i="2"/>
  <c r="BD86" i="2"/>
  <c r="BC86" i="2"/>
  <c r="BB86" i="2"/>
  <c r="BA86" i="2"/>
  <c r="AY86" i="2"/>
  <c r="AP86" i="2"/>
  <c r="AO86" i="2"/>
  <c r="AN86" i="2"/>
  <c r="AL86" i="2"/>
  <c r="AK86" i="2"/>
  <c r="AJ86" i="2"/>
  <c r="AH86" i="2"/>
  <c r="AG86" i="2"/>
  <c r="AF86" i="2"/>
  <c r="AD86" i="2"/>
  <c r="AC86" i="2"/>
  <c r="AB86" i="2"/>
  <c r="U86" i="2"/>
  <c r="K86" i="2"/>
  <c r="BU84" i="2"/>
  <c r="BS84" i="2" s="1"/>
  <c r="BN84" i="2"/>
  <c r="BL84" i="2" s="1"/>
  <c r="BG84" i="2"/>
  <c r="BE84" i="2" s="1"/>
  <c r="AZ84" i="2"/>
  <c r="AX84" i="2" s="1"/>
  <c r="AW84" i="2"/>
  <c r="AV84" i="2"/>
  <c r="AU84" i="2"/>
  <c r="AT84" i="2"/>
  <c r="AR84" i="2"/>
  <c r="AM84" i="2"/>
  <c r="AI84" i="2"/>
  <c r="AE84" i="2"/>
  <c r="AA84" i="2"/>
  <c r="Z84" i="2"/>
  <c r="Y84" i="2"/>
  <c r="X84" i="2"/>
  <c r="BU83" i="2"/>
  <c r="BS83" i="2" s="1"/>
  <c r="BN83" i="2"/>
  <c r="BL83" i="2" s="1"/>
  <c r="BG83" i="2"/>
  <c r="BE83" i="2" s="1"/>
  <c r="AZ83" i="2"/>
  <c r="AX83" i="2" s="1"/>
  <c r="AW83" i="2"/>
  <c r="AV83" i="2"/>
  <c r="AU83" i="2"/>
  <c r="AT83" i="2"/>
  <c r="AR83" i="2"/>
  <c r="AM83" i="2"/>
  <c r="AI83" i="2"/>
  <c r="AE83" i="2"/>
  <c r="AA83" i="2"/>
  <c r="Z83" i="2"/>
  <c r="Y83" i="2"/>
  <c r="X83" i="2"/>
  <c r="BU82" i="2"/>
  <c r="BS82" i="2" s="1"/>
  <c r="BN82" i="2"/>
  <c r="BL82" i="2" s="1"/>
  <c r="BG82" i="2"/>
  <c r="BE82" i="2" s="1"/>
  <c r="AZ82" i="2"/>
  <c r="AX82" i="2" s="1"/>
  <c r="AW82" i="2"/>
  <c r="AV82" i="2"/>
  <c r="AU82" i="2"/>
  <c r="AT82" i="2"/>
  <c r="AR82" i="2"/>
  <c r="AM82" i="2"/>
  <c r="AI82" i="2"/>
  <c r="AE82" i="2"/>
  <c r="AA82" i="2"/>
  <c r="Z82" i="2"/>
  <c r="Y82" i="2"/>
  <c r="X82" i="2"/>
  <c r="BU81" i="2"/>
  <c r="BS81" i="2" s="1"/>
  <c r="BN81" i="2"/>
  <c r="BL81" i="2" s="1"/>
  <c r="BG81" i="2"/>
  <c r="BE81" i="2" s="1"/>
  <c r="AZ81" i="2"/>
  <c r="AX81" i="2" s="1"/>
  <c r="AW81" i="2"/>
  <c r="AV81" i="2"/>
  <c r="AU81" i="2"/>
  <c r="AT81" i="2"/>
  <c r="AR81" i="2"/>
  <c r="AM81" i="2"/>
  <c r="AI81" i="2"/>
  <c r="AE81" i="2"/>
  <c r="AA81" i="2"/>
  <c r="Z81" i="2"/>
  <c r="Y81" i="2"/>
  <c r="X81" i="2"/>
  <c r="BU80" i="2"/>
  <c r="BS80" i="2" s="1"/>
  <c r="BN80" i="2"/>
  <c r="BL80" i="2" s="1"/>
  <c r="BG80" i="2"/>
  <c r="BE80" i="2" s="1"/>
  <c r="AZ80" i="2"/>
  <c r="AX80" i="2" s="1"/>
  <c r="AW80" i="2"/>
  <c r="AV80" i="2"/>
  <c r="AU80" i="2"/>
  <c r="AT80" i="2"/>
  <c r="AR80" i="2"/>
  <c r="AM80" i="2"/>
  <c r="AI80" i="2"/>
  <c r="AE80" i="2"/>
  <c r="AA80" i="2"/>
  <c r="Z80" i="2"/>
  <c r="Y80" i="2"/>
  <c r="X80" i="2"/>
  <c r="BU79" i="2"/>
  <c r="BS79" i="2" s="1"/>
  <c r="BN79" i="2"/>
  <c r="BL79" i="2" s="1"/>
  <c r="BG79" i="2"/>
  <c r="BE79" i="2" s="1"/>
  <c r="AZ79" i="2"/>
  <c r="AX79" i="2" s="1"/>
  <c r="AW79" i="2"/>
  <c r="AV79" i="2"/>
  <c r="AU79" i="2"/>
  <c r="AT79" i="2"/>
  <c r="AR79" i="2"/>
  <c r="AM79" i="2"/>
  <c r="AI79" i="2"/>
  <c r="AE79" i="2"/>
  <c r="AA79" i="2"/>
  <c r="Z79" i="2"/>
  <c r="Y79" i="2"/>
  <c r="X79" i="2"/>
  <c r="BU78" i="2"/>
  <c r="BS78" i="2" s="1"/>
  <c r="BN78" i="2"/>
  <c r="BG78" i="2"/>
  <c r="BE78" i="2" s="1"/>
  <c r="AZ78" i="2"/>
  <c r="AX78" i="2" s="1"/>
  <c r="AW78" i="2"/>
  <c r="AV78" i="2"/>
  <c r="AU78" i="2"/>
  <c r="AT78" i="2"/>
  <c r="AR78" i="2"/>
  <c r="AM78" i="2"/>
  <c r="AI78" i="2"/>
  <c r="AE78" i="2"/>
  <c r="AA78" i="2"/>
  <c r="Z78" i="2"/>
  <c r="Y78" i="2"/>
  <c r="X78" i="2"/>
  <c r="BU77" i="2"/>
  <c r="BS77" i="2" s="1"/>
  <c r="BN77" i="2"/>
  <c r="BL77" i="2" s="1"/>
  <c r="BG77" i="2"/>
  <c r="BE77" i="2" s="1"/>
  <c r="AZ77" i="2"/>
  <c r="AX77" i="2" s="1"/>
  <c r="AW77" i="2"/>
  <c r="AV77" i="2"/>
  <c r="AU77" i="2"/>
  <c r="AT77" i="2"/>
  <c r="AR77" i="2"/>
  <c r="AM77" i="2"/>
  <c r="AI77" i="2"/>
  <c r="AE77" i="2"/>
  <c r="AA77" i="2"/>
  <c r="Z77" i="2"/>
  <c r="Y77" i="2"/>
  <c r="X77" i="2"/>
  <c r="BY76" i="2"/>
  <c r="BX76" i="2"/>
  <c r="BW76" i="2"/>
  <c r="BV76" i="2"/>
  <c r="BT76" i="2"/>
  <c r="BR76" i="2"/>
  <c r="BQ76" i="2"/>
  <c r="BP76" i="2"/>
  <c r="BO76" i="2"/>
  <c r="BM76" i="2"/>
  <c r="BK76" i="2"/>
  <c r="BJ76" i="2"/>
  <c r="BI76" i="2"/>
  <c r="BH76" i="2"/>
  <c r="BF76" i="2"/>
  <c r="BD76" i="2"/>
  <c r="BC76" i="2"/>
  <c r="BB76" i="2"/>
  <c r="BA76" i="2"/>
  <c r="AY76" i="2"/>
  <c r="AP76" i="2"/>
  <c r="AO76" i="2"/>
  <c r="AN76" i="2"/>
  <c r="AL76" i="2"/>
  <c r="AK76" i="2"/>
  <c r="AJ76" i="2"/>
  <c r="AH76" i="2"/>
  <c r="AG76" i="2"/>
  <c r="AF76" i="2"/>
  <c r="AD76" i="2"/>
  <c r="AC76" i="2"/>
  <c r="AB76" i="2"/>
  <c r="U76" i="2"/>
  <c r="K76" i="2"/>
  <c r="BU74" i="2"/>
  <c r="BS74" i="2" s="1"/>
  <c r="BN74" i="2"/>
  <c r="BL74" i="2" s="1"/>
  <c r="BG74" i="2"/>
  <c r="BE74" i="2" s="1"/>
  <c r="AZ74" i="2"/>
  <c r="AX74" i="2" s="1"/>
  <c r="AW74" i="2"/>
  <c r="AV74" i="2"/>
  <c r="AU74" i="2"/>
  <c r="AT74" i="2"/>
  <c r="AR74" i="2"/>
  <c r="AM74" i="2"/>
  <c r="AI74" i="2"/>
  <c r="AE74" i="2"/>
  <c r="AA74" i="2"/>
  <c r="Z74" i="2"/>
  <c r="Y74" i="2"/>
  <c r="X74" i="2"/>
  <c r="BU73" i="2"/>
  <c r="BS73" i="2" s="1"/>
  <c r="BN73" i="2"/>
  <c r="BL73" i="2" s="1"/>
  <c r="BG73" i="2"/>
  <c r="BE73" i="2" s="1"/>
  <c r="AZ73" i="2"/>
  <c r="AX73" i="2" s="1"/>
  <c r="AW73" i="2"/>
  <c r="AV73" i="2"/>
  <c r="AU73" i="2"/>
  <c r="AT73" i="2"/>
  <c r="AR73" i="2"/>
  <c r="AM73" i="2"/>
  <c r="AI73" i="2"/>
  <c r="AE73" i="2"/>
  <c r="AA73" i="2"/>
  <c r="Z73" i="2"/>
  <c r="Y73" i="2"/>
  <c r="X73" i="2"/>
  <c r="BU72" i="2"/>
  <c r="BS72" i="2" s="1"/>
  <c r="BN72" i="2"/>
  <c r="BL72" i="2" s="1"/>
  <c r="BG72" i="2"/>
  <c r="BE72" i="2" s="1"/>
  <c r="AZ72" i="2"/>
  <c r="AX72" i="2" s="1"/>
  <c r="AW72" i="2"/>
  <c r="AV72" i="2"/>
  <c r="AU72" i="2"/>
  <c r="AT72" i="2"/>
  <c r="AR72" i="2"/>
  <c r="AM72" i="2"/>
  <c r="AI72" i="2"/>
  <c r="AE72" i="2"/>
  <c r="AA72" i="2"/>
  <c r="Z72" i="2"/>
  <c r="Y72" i="2"/>
  <c r="X72" i="2"/>
  <c r="BU71" i="2"/>
  <c r="BS71" i="2" s="1"/>
  <c r="BN71" i="2"/>
  <c r="BL71" i="2" s="1"/>
  <c r="BG71" i="2"/>
  <c r="BE71" i="2" s="1"/>
  <c r="AZ71" i="2"/>
  <c r="AX71" i="2" s="1"/>
  <c r="AW71" i="2"/>
  <c r="AV71" i="2"/>
  <c r="AU71" i="2"/>
  <c r="AT71" i="2"/>
  <c r="AR71" i="2"/>
  <c r="AM71" i="2"/>
  <c r="AI71" i="2"/>
  <c r="AE71" i="2"/>
  <c r="AA71" i="2"/>
  <c r="Z71" i="2"/>
  <c r="Y71" i="2"/>
  <c r="X71" i="2"/>
  <c r="BU70" i="2"/>
  <c r="BS70" i="2" s="1"/>
  <c r="BN70" i="2"/>
  <c r="BL70" i="2" s="1"/>
  <c r="BG70" i="2"/>
  <c r="BE70" i="2" s="1"/>
  <c r="AZ70" i="2"/>
  <c r="AX70" i="2" s="1"/>
  <c r="AW70" i="2"/>
  <c r="AV70" i="2"/>
  <c r="AU70" i="2"/>
  <c r="AT70" i="2"/>
  <c r="AR70" i="2"/>
  <c r="AM70" i="2"/>
  <c r="AI70" i="2"/>
  <c r="AE70" i="2"/>
  <c r="AA70" i="2"/>
  <c r="Z70" i="2"/>
  <c r="Y70" i="2"/>
  <c r="X70" i="2"/>
  <c r="BU69" i="2"/>
  <c r="BS69" i="2" s="1"/>
  <c r="BN69" i="2"/>
  <c r="BL69" i="2" s="1"/>
  <c r="BG69" i="2"/>
  <c r="BE69" i="2" s="1"/>
  <c r="AZ69" i="2"/>
  <c r="AX69" i="2" s="1"/>
  <c r="AW69" i="2"/>
  <c r="AV69" i="2"/>
  <c r="AU69" i="2"/>
  <c r="AT69" i="2"/>
  <c r="AR69" i="2"/>
  <c r="AM69" i="2"/>
  <c r="AI69" i="2"/>
  <c r="AE69" i="2"/>
  <c r="AA69" i="2"/>
  <c r="Z69" i="2"/>
  <c r="Y69" i="2"/>
  <c r="X69" i="2"/>
  <c r="BU68" i="2"/>
  <c r="BS68" i="2" s="1"/>
  <c r="BN68" i="2"/>
  <c r="BL68" i="2" s="1"/>
  <c r="BG68" i="2"/>
  <c r="BE68" i="2" s="1"/>
  <c r="AZ68" i="2"/>
  <c r="AX68" i="2" s="1"/>
  <c r="AW68" i="2"/>
  <c r="AV68" i="2"/>
  <c r="AU68" i="2"/>
  <c r="AT68" i="2"/>
  <c r="AR68" i="2"/>
  <c r="AM68" i="2"/>
  <c r="AI68" i="2"/>
  <c r="AE68" i="2"/>
  <c r="AA68" i="2"/>
  <c r="Z68" i="2"/>
  <c r="Y68" i="2"/>
  <c r="X68" i="2"/>
  <c r="BU67" i="2"/>
  <c r="BS67" i="2" s="1"/>
  <c r="BN67" i="2"/>
  <c r="BL67" i="2" s="1"/>
  <c r="BG67" i="2"/>
  <c r="BE67" i="2" s="1"/>
  <c r="AZ67" i="2"/>
  <c r="AX67" i="2" s="1"/>
  <c r="AW67" i="2"/>
  <c r="AV67" i="2"/>
  <c r="AU67" i="2"/>
  <c r="AT67" i="2"/>
  <c r="AR67" i="2"/>
  <c r="AM67" i="2"/>
  <c r="AI67" i="2"/>
  <c r="AE67" i="2"/>
  <c r="AA67" i="2"/>
  <c r="Z67" i="2"/>
  <c r="Y67" i="2"/>
  <c r="X67" i="2"/>
  <c r="BY66" i="2"/>
  <c r="BX66" i="2"/>
  <c r="BW66" i="2"/>
  <c r="BV66" i="2"/>
  <c r="BT66" i="2"/>
  <c r="BR66" i="2"/>
  <c r="BQ66" i="2"/>
  <c r="BP66" i="2"/>
  <c r="BO66" i="2"/>
  <c r="BM66" i="2"/>
  <c r="BK66" i="2"/>
  <c r="BJ66" i="2"/>
  <c r="BI66" i="2"/>
  <c r="BH66" i="2"/>
  <c r="BF66" i="2"/>
  <c r="BD66" i="2"/>
  <c r="BC66" i="2"/>
  <c r="BB66" i="2"/>
  <c r="BA66" i="2"/>
  <c r="AY66" i="2"/>
  <c r="AP66" i="2"/>
  <c r="AO66" i="2"/>
  <c r="AN66" i="2"/>
  <c r="AL66" i="2"/>
  <c r="AK66" i="2"/>
  <c r="AJ66" i="2"/>
  <c r="AH66" i="2"/>
  <c r="AG66" i="2"/>
  <c r="AF66" i="2"/>
  <c r="AD66" i="2"/>
  <c r="AC66" i="2"/>
  <c r="AB66" i="2"/>
  <c r="U66" i="2"/>
  <c r="K66" i="2"/>
  <c r="BU64" i="2"/>
  <c r="BS64" i="2" s="1"/>
  <c r="BN64" i="2"/>
  <c r="BL64" i="2" s="1"/>
  <c r="BG64" i="2"/>
  <c r="BE64" i="2" s="1"/>
  <c r="AZ64" i="2"/>
  <c r="AX64" i="2" s="1"/>
  <c r="AW64" i="2"/>
  <c r="AV64" i="2"/>
  <c r="AU64" i="2"/>
  <c r="AT64" i="2"/>
  <c r="AR64" i="2"/>
  <c r="AM64" i="2"/>
  <c r="AI64" i="2"/>
  <c r="AE64" i="2"/>
  <c r="AA64" i="2"/>
  <c r="Z64" i="2"/>
  <c r="Y64" i="2"/>
  <c r="X64" i="2"/>
  <c r="BU63" i="2"/>
  <c r="BS63" i="2" s="1"/>
  <c r="BN63" i="2"/>
  <c r="BL63" i="2" s="1"/>
  <c r="BG63" i="2"/>
  <c r="BE63" i="2" s="1"/>
  <c r="AZ63" i="2"/>
  <c r="AX63" i="2" s="1"/>
  <c r="AW63" i="2"/>
  <c r="AV63" i="2"/>
  <c r="AU63" i="2"/>
  <c r="AT63" i="2"/>
  <c r="AR63" i="2"/>
  <c r="AM63" i="2"/>
  <c r="AI63" i="2"/>
  <c r="AE63" i="2"/>
  <c r="AA63" i="2"/>
  <c r="Z63" i="2"/>
  <c r="Y63" i="2"/>
  <c r="X63" i="2"/>
  <c r="BU62" i="2"/>
  <c r="BS62" i="2" s="1"/>
  <c r="BN62" i="2"/>
  <c r="BL62" i="2" s="1"/>
  <c r="BG62" i="2"/>
  <c r="BE62" i="2" s="1"/>
  <c r="AZ62" i="2"/>
  <c r="AX62" i="2" s="1"/>
  <c r="AW62" i="2"/>
  <c r="AV62" i="2"/>
  <c r="AU62" i="2"/>
  <c r="AT62" i="2"/>
  <c r="AR62" i="2"/>
  <c r="AM62" i="2"/>
  <c r="AI62" i="2"/>
  <c r="AE62" i="2"/>
  <c r="AA62" i="2"/>
  <c r="Z62" i="2"/>
  <c r="Y62" i="2"/>
  <c r="X62" i="2"/>
  <c r="BU61" i="2"/>
  <c r="BS61" i="2" s="1"/>
  <c r="BN61" i="2"/>
  <c r="BL61" i="2" s="1"/>
  <c r="BG61" i="2"/>
  <c r="BE61" i="2" s="1"/>
  <c r="AZ61" i="2"/>
  <c r="AX61" i="2" s="1"/>
  <c r="AW61" i="2"/>
  <c r="AV61" i="2"/>
  <c r="AU61" i="2"/>
  <c r="AT61" i="2"/>
  <c r="AR61" i="2"/>
  <c r="AM61" i="2"/>
  <c r="AI61" i="2"/>
  <c r="AE61" i="2"/>
  <c r="AA61" i="2"/>
  <c r="Z61" i="2"/>
  <c r="Y61" i="2"/>
  <c r="X61" i="2"/>
  <c r="BU60" i="2"/>
  <c r="BS60" i="2" s="1"/>
  <c r="BN60" i="2"/>
  <c r="BL60" i="2" s="1"/>
  <c r="BG60" i="2"/>
  <c r="BE60" i="2" s="1"/>
  <c r="AZ60" i="2"/>
  <c r="AX60" i="2" s="1"/>
  <c r="AW60" i="2"/>
  <c r="AV60" i="2"/>
  <c r="AU60" i="2"/>
  <c r="AT60" i="2"/>
  <c r="AR60" i="2"/>
  <c r="AM60" i="2"/>
  <c r="AI60" i="2"/>
  <c r="AE60" i="2"/>
  <c r="AA60" i="2"/>
  <c r="Z60" i="2"/>
  <c r="Y60" i="2"/>
  <c r="X60" i="2"/>
  <c r="BU59" i="2"/>
  <c r="BS59" i="2" s="1"/>
  <c r="BN59" i="2"/>
  <c r="BL59" i="2" s="1"/>
  <c r="BG59" i="2"/>
  <c r="BE59" i="2" s="1"/>
  <c r="AZ59" i="2"/>
  <c r="AX59" i="2" s="1"/>
  <c r="AW59" i="2"/>
  <c r="AV59" i="2"/>
  <c r="AU59" i="2"/>
  <c r="AT59" i="2"/>
  <c r="AR59" i="2"/>
  <c r="AM59" i="2"/>
  <c r="AI59" i="2"/>
  <c r="AE59" i="2"/>
  <c r="AA59" i="2"/>
  <c r="Z59" i="2"/>
  <c r="Y59" i="2"/>
  <c r="X59" i="2"/>
  <c r="BU58" i="2"/>
  <c r="BS58" i="2" s="1"/>
  <c r="BN58" i="2"/>
  <c r="BL58" i="2" s="1"/>
  <c r="BG58" i="2"/>
  <c r="BE58" i="2" s="1"/>
  <c r="AZ58" i="2"/>
  <c r="AX58" i="2" s="1"/>
  <c r="AW58" i="2"/>
  <c r="AV58" i="2"/>
  <c r="AU58" i="2"/>
  <c r="AT58" i="2"/>
  <c r="AR58" i="2"/>
  <c r="AM58" i="2"/>
  <c r="AI58" i="2"/>
  <c r="AE58" i="2"/>
  <c r="AA58" i="2"/>
  <c r="Z58" i="2"/>
  <c r="Y58" i="2"/>
  <c r="X58" i="2"/>
  <c r="BU57" i="2"/>
  <c r="BS57" i="2" s="1"/>
  <c r="BN57" i="2"/>
  <c r="BL57" i="2" s="1"/>
  <c r="BG57" i="2"/>
  <c r="BE57" i="2" s="1"/>
  <c r="AZ57" i="2"/>
  <c r="AX57" i="2" s="1"/>
  <c r="AW57" i="2"/>
  <c r="AV57" i="2"/>
  <c r="AU57" i="2"/>
  <c r="AT57" i="2"/>
  <c r="AR57" i="2"/>
  <c r="AM57" i="2"/>
  <c r="AI57" i="2"/>
  <c r="AE57" i="2"/>
  <c r="AA57" i="2"/>
  <c r="Z57" i="2"/>
  <c r="Y57" i="2"/>
  <c r="X57" i="2"/>
  <c r="BY56" i="2"/>
  <c r="BX56" i="2"/>
  <c r="BW56" i="2"/>
  <c r="BV56" i="2"/>
  <c r="BT56" i="2"/>
  <c r="BR56" i="2"/>
  <c r="BQ56" i="2"/>
  <c r="BP56" i="2"/>
  <c r="BO56" i="2"/>
  <c r="BM56" i="2"/>
  <c r="BK56" i="2"/>
  <c r="BJ56" i="2"/>
  <c r="BI56" i="2"/>
  <c r="BH56" i="2"/>
  <c r="BF56" i="2"/>
  <c r="BD56" i="2"/>
  <c r="BC56" i="2"/>
  <c r="BB56" i="2"/>
  <c r="BA56" i="2"/>
  <c r="AY56" i="2"/>
  <c r="AP56" i="2"/>
  <c r="AO56" i="2"/>
  <c r="AN56" i="2"/>
  <c r="AL56" i="2"/>
  <c r="AK56" i="2"/>
  <c r="AJ56" i="2"/>
  <c r="AH56" i="2"/>
  <c r="AG56" i="2"/>
  <c r="AF56" i="2"/>
  <c r="AD56" i="2"/>
  <c r="AC56" i="2"/>
  <c r="AB56" i="2"/>
  <c r="U56" i="2"/>
  <c r="K56" i="2"/>
  <c r="BU54" i="2"/>
  <c r="BS54" i="2" s="1"/>
  <c r="BN54" i="2"/>
  <c r="BL54" i="2" s="1"/>
  <c r="BG54" i="2"/>
  <c r="BE54" i="2" s="1"/>
  <c r="AZ54" i="2"/>
  <c r="AX54" i="2" s="1"/>
  <c r="AW54" i="2"/>
  <c r="AV54" i="2"/>
  <c r="AU54" i="2"/>
  <c r="AT54" i="2"/>
  <c r="AR54" i="2"/>
  <c r="AM54" i="2"/>
  <c r="AI54" i="2"/>
  <c r="AE54" i="2"/>
  <c r="AA54" i="2"/>
  <c r="Z54" i="2"/>
  <c r="Y54" i="2"/>
  <c r="X54" i="2"/>
  <c r="BU53" i="2"/>
  <c r="BS53" i="2" s="1"/>
  <c r="BN53" i="2"/>
  <c r="BL53" i="2" s="1"/>
  <c r="BG53" i="2"/>
  <c r="BE53" i="2" s="1"/>
  <c r="AZ53" i="2"/>
  <c r="AX53" i="2" s="1"/>
  <c r="AW53" i="2"/>
  <c r="AV53" i="2"/>
  <c r="AU53" i="2"/>
  <c r="AT53" i="2"/>
  <c r="AR53" i="2"/>
  <c r="AM53" i="2"/>
  <c r="AI53" i="2"/>
  <c r="AE53" i="2"/>
  <c r="AA53" i="2"/>
  <c r="Z53" i="2"/>
  <c r="Y53" i="2"/>
  <c r="X53" i="2"/>
  <c r="BU52" i="2"/>
  <c r="BS52" i="2" s="1"/>
  <c r="BN52" i="2"/>
  <c r="BL52" i="2" s="1"/>
  <c r="BG52" i="2"/>
  <c r="BE52" i="2" s="1"/>
  <c r="AZ52" i="2"/>
  <c r="AX52" i="2" s="1"/>
  <c r="AW52" i="2"/>
  <c r="AV52" i="2"/>
  <c r="AU52" i="2"/>
  <c r="AT52" i="2"/>
  <c r="AR52" i="2"/>
  <c r="AM52" i="2"/>
  <c r="AI52" i="2"/>
  <c r="AE52" i="2"/>
  <c r="AA52" i="2"/>
  <c r="Z52" i="2"/>
  <c r="Y52" i="2"/>
  <c r="X52" i="2"/>
  <c r="BU51" i="2"/>
  <c r="BS51" i="2" s="1"/>
  <c r="BN51" i="2"/>
  <c r="BL51" i="2" s="1"/>
  <c r="BG51" i="2"/>
  <c r="BE51" i="2" s="1"/>
  <c r="AZ51" i="2"/>
  <c r="AX51" i="2" s="1"/>
  <c r="AW51" i="2"/>
  <c r="AV51" i="2"/>
  <c r="AU51" i="2"/>
  <c r="AT51" i="2"/>
  <c r="AR51" i="2"/>
  <c r="AM51" i="2"/>
  <c r="AI51" i="2"/>
  <c r="AE51" i="2"/>
  <c r="AA51" i="2"/>
  <c r="Z51" i="2"/>
  <c r="Y51" i="2"/>
  <c r="X51" i="2"/>
  <c r="BU50" i="2"/>
  <c r="BS50" i="2" s="1"/>
  <c r="BN50" i="2"/>
  <c r="BL50" i="2" s="1"/>
  <c r="BG50" i="2"/>
  <c r="BE50" i="2" s="1"/>
  <c r="AZ50" i="2"/>
  <c r="AX50" i="2" s="1"/>
  <c r="AW50" i="2"/>
  <c r="AV50" i="2"/>
  <c r="AU50" i="2"/>
  <c r="AT50" i="2"/>
  <c r="AR50" i="2"/>
  <c r="AM50" i="2"/>
  <c r="AI50" i="2"/>
  <c r="AE50" i="2"/>
  <c r="AA50" i="2"/>
  <c r="Z50" i="2"/>
  <c r="Y50" i="2"/>
  <c r="X50" i="2"/>
  <c r="BU49" i="2"/>
  <c r="BS49" i="2" s="1"/>
  <c r="BN49" i="2"/>
  <c r="BL49" i="2" s="1"/>
  <c r="BG49" i="2"/>
  <c r="BE49" i="2" s="1"/>
  <c r="AZ49" i="2"/>
  <c r="AX49" i="2" s="1"/>
  <c r="AW49" i="2"/>
  <c r="AV49" i="2"/>
  <c r="AU49" i="2"/>
  <c r="AT49" i="2"/>
  <c r="AR49" i="2"/>
  <c r="AM49" i="2"/>
  <c r="AI49" i="2"/>
  <c r="AE49" i="2"/>
  <c r="AA49" i="2"/>
  <c r="Z49" i="2"/>
  <c r="Y49" i="2"/>
  <c r="X49" i="2"/>
  <c r="BU48" i="2"/>
  <c r="BS48" i="2" s="1"/>
  <c r="BN48" i="2"/>
  <c r="BL48" i="2" s="1"/>
  <c r="BG48" i="2"/>
  <c r="BE48" i="2" s="1"/>
  <c r="AZ48" i="2"/>
  <c r="AW48" i="2"/>
  <c r="AV48" i="2"/>
  <c r="AU48" i="2"/>
  <c r="AT48" i="2"/>
  <c r="AR48" i="2"/>
  <c r="AM48" i="2"/>
  <c r="AI48" i="2"/>
  <c r="AE48" i="2"/>
  <c r="AA48" i="2"/>
  <c r="Z48" i="2"/>
  <c r="Y48" i="2"/>
  <c r="X48" i="2"/>
  <c r="BU47" i="2"/>
  <c r="BS47" i="2" s="1"/>
  <c r="BN47" i="2"/>
  <c r="BL47" i="2" s="1"/>
  <c r="BG47" i="2"/>
  <c r="BE47" i="2" s="1"/>
  <c r="AZ47" i="2"/>
  <c r="AX47" i="2" s="1"/>
  <c r="AW47" i="2"/>
  <c r="AV47" i="2"/>
  <c r="AU47" i="2"/>
  <c r="AT47" i="2"/>
  <c r="AR47" i="2"/>
  <c r="AM47" i="2"/>
  <c r="AI47" i="2"/>
  <c r="AE47" i="2"/>
  <c r="AA47" i="2"/>
  <c r="Z47" i="2"/>
  <c r="Y47" i="2"/>
  <c r="X47" i="2"/>
  <c r="BY46" i="2"/>
  <c r="BX46" i="2"/>
  <c r="BW46" i="2"/>
  <c r="BV46" i="2"/>
  <c r="BT46" i="2"/>
  <c r="BR46" i="2"/>
  <c r="BQ46" i="2"/>
  <c r="BP46" i="2"/>
  <c r="BO46" i="2"/>
  <c r="BM46" i="2"/>
  <c r="BK46" i="2"/>
  <c r="BJ46" i="2"/>
  <c r="BI46" i="2"/>
  <c r="BH46" i="2"/>
  <c r="BF46" i="2"/>
  <c r="BD46" i="2"/>
  <c r="BC46" i="2"/>
  <c r="BB46" i="2"/>
  <c r="BA46" i="2"/>
  <c r="AY46" i="2"/>
  <c r="AP46" i="2"/>
  <c r="AO46" i="2"/>
  <c r="AN46" i="2"/>
  <c r="AL46" i="2"/>
  <c r="AK46" i="2"/>
  <c r="AJ46" i="2"/>
  <c r="AH46" i="2"/>
  <c r="AG46" i="2"/>
  <c r="AF46" i="2"/>
  <c r="AD46" i="2"/>
  <c r="AC46" i="2"/>
  <c r="AB46" i="2"/>
  <c r="U46" i="2"/>
  <c r="K46" i="2"/>
  <c r="BU44" i="2"/>
  <c r="BS44" i="2" s="1"/>
  <c r="BN44" i="2"/>
  <c r="BL44" i="2" s="1"/>
  <c r="BG44" i="2"/>
  <c r="BE44" i="2" s="1"/>
  <c r="AZ44" i="2"/>
  <c r="AX44" i="2" s="1"/>
  <c r="AW44" i="2"/>
  <c r="AV44" i="2"/>
  <c r="AU44" i="2"/>
  <c r="AT44" i="2"/>
  <c r="AR44" i="2"/>
  <c r="AM44" i="2"/>
  <c r="AI44" i="2"/>
  <c r="AE44" i="2"/>
  <c r="AA44" i="2"/>
  <c r="Z44" i="2"/>
  <c r="Y44" i="2"/>
  <c r="X44" i="2"/>
  <c r="U44" i="2"/>
  <c r="BU43" i="2"/>
  <c r="BS43" i="2" s="1"/>
  <c r="BN43" i="2"/>
  <c r="BL43" i="2" s="1"/>
  <c r="BG43" i="2"/>
  <c r="BE43" i="2" s="1"/>
  <c r="AZ43" i="2"/>
  <c r="AX43" i="2" s="1"/>
  <c r="AW43" i="2"/>
  <c r="AV43" i="2"/>
  <c r="AU43" i="2"/>
  <c r="AT43" i="2"/>
  <c r="AR43" i="2"/>
  <c r="AM43" i="2"/>
  <c r="AI43" i="2"/>
  <c r="AE43" i="2"/>
  <c r="AA43" i="2"/>
  <c r="Z43" i="2"/>
  <c r="Y43" i="2"/>
  <c r="X43" i="2"/>
  <c r="U43" i="2"/>
  <c r="BU42" i="2"/>
  <c r="BS42" i="2" s="1"/>
  <c r="BN42" i="2"/>
  <c r="BL42" i="2" s="1"/>
  <c r="BG42" i="2"/>
  <c r="BE42" i="2" s="1"/>
  <c r="AZ42" i="2"/>
  <c r="AX42" i="2" s="1"/>
  <c r="AW42" i="2"/>
  <c r="AV42" i="2"/>
  <c r="AU42" i="2"/>
  <c r="AT42" i="2"/>
  <c r="AR42" i="2"/>
  <c r="AM42" i="2"/>
  <c r="AI42" i="2"/>
  <c r="AE42" i="2"/>
  <c r="AA42" i="2"/>
  <c r="Z42" i="2"/>
  <c r="Y42" i="2"/>
  <c r="X42" i="2"/>
  <c r="U42" i="2"/>
  <c r="BU41" i="2"/>
  <c r="BS41" i="2" s="1"/>
  <c r="BN41" i="2"/>
  <c r="BL41" i="2" s="1"/>
  <c r="BG41" i="2"/>
  <c r="BE41" i="2" s="1"/>
  <c r="AZ41" i="2"/>
  <c r="AX41" i="2" s="1"/>
  <c r="AW41" i="2"/>
  <c r="AV41" i="2"/>
  <c r="AU41" i="2"/>
  <c r="AT41" i="2"/>
  <c r="AR41" i="2"/>
  <c r="AM41" i="2"/>
  <c r="AI41" i="2"/>
  <c r="AE41" i="2"/>
  <c r="AA41" i="2"/>
  <c r="Z41" i="2"/>
  <c r="Y41" i="2"/>
  <c r="X41" i="2"/>
  <c r="U41" i="2"/>
  <c r="BU40" i="2"/>
  <c r="BS40" i="2" s="1"/>
  <c r="BN40" i="2"/>
  <c r="BL40" i="2" s="1"/>
  <c r="BG40" i="2"/>
  <c r="BE40" i="2" s="1"/>
  <c r="AZ40" i="2"/>
  <c r="AX40" i="2" s="1"/>
  <c r="AW40" i="2"/>
  <c r="AV40" i="2"/>
  <c r="AU40" i="2"/>
  <c r="AT40" i="2"/>
  <c r="AR40" i="2"/>
  <c r="AM40" i="2"/>
  <c r="AI40" i="2"/>
  <c r="AE40" i="2"/>
  <c r="AA40" i="2"/>
  <c r="Z40" i="2"/>
  <c r="Y40" i="2"/>
  <c r="X40" i="2"/>
  <c r="BU39" i="2"/>
  <c r="BS39" i="2" s="1"/>
  <c r="BN39" i="2"/>
  <c r="BL39" i="2" s="1"/>
  <c r="BG39" i="2"/>
  <c r="BE39" i="2" s="1"/>
  <c r="AZ39" i="2"/>
  <c r="AX39" i="2" s="1"/>
  <c r="AW39" i="2"/>
  <c r="AV39" i="2"/>
  <c r="AU39" i="2"/>
  <c r="AT39" i="2"/>
  <c r="AR39" i="2"/>
  <c r="AM39" i="2"/>
  <c r="AI39" i="2"/>
  <c r="AE39" i="2"/>
  <c r="AA39" i="2"/>
  <c r="Z39" i="2"/>
  <c r="Y39" i="2"/>
  <c r="X39" i="2"/>
  <c r="U39" i="2"/>
  <c r="BU38" i="2"/>
  <c r="BS38" i="2" s="1"/>
  <c r="BN38" i="2"/>
  <c r="BL38" i="2" s="1"/>
  <c r="BG38" i="2"/>
  <c r="BE38" i="2" s="1"/>
  <c r="AZ38" i="2"/>
  <c r="AX38" i="2" s="1"/>
  <c r="AW38" i="2"/>
  <c r="AV38" i="2"/>
  <c r="AU38" i="2"/>
  <c r="AT38" i="2"/>
  <c r="AR38" i="2"/>
  <c r="AM38" i="2"/>
  <c r="AI38" i="2"/>
  <c r="AE38" i="2"/>
  <c r="AA38" i="2"/>
  <c r="Z38" i="2"/>
  <c r="Y38" i="2"/>
  <c r="X38" i="2"/>
  <c r="BU37" i="2"/>
  <c r="BS37" i="2" s="1"/>
  <c r="BN37" i="2"/>
  <c r="BL37" i="2" s="1"/>
  <c r="BG37" i="2"/>
  <c r="BE37" i="2" s="1"/>
  <c r="AZ37" i="2"/>
  <c r="AX37" i="2" s="1"/>
  <c r="AW37" i="2"/>
  <c r="AV37" i="2"/>
  <c r="AU37" i="2"/>
  <c r="AT37" i="2"/>
  <c r="AR37" i="2"/>
  <c r="AM37" i="2"/>
  <c r="AI37" i="2"/>
  <c r="AE37" i="2"/>
  <c r="AA37" i="2"/>
  <c r="Z37" i="2"/>
  <c r="Y37" i="2"/>
  <c r="X37" i="2"/>
  <c r="BY36" i="2"/>
  <c r="BX36" i="2"/>
  <c r="BW36" i="2"/>
  <c r="BV36" i="2"/>
  <c r="BT36" i="2"/>
  <c r="BR36" i="2"/>
  <c r="BQ36" i="2"/>
  <c r="BP36" i="2"/>
  <c r="BO36" i="2"/>
  <c r="BM36" i="2"/>
  <c r="BK36" i="2"/>
  <c r="BJ36" i="2"/>
  <c r="BI36" i="2"/>
  <c r="BH36" i="2"/>
  <c r="BF36" i="2"/>
  <c r="BD36" i="2"/>
  <c r="BC36" i="2"/>
  <c r="BB36" i="2"/>
  <c r="BA36" i="2"/>
  <c r="AY36" i="2"/>
  <c r="AP36" i="2"/>
  <c r="AO36" i="2"/>
  <c r="AN36" i="2"/>
  <c r="AL36" i="2"/>
  <c r="AK36" i="2"/>
  <c r="AJ36" i="2"/>
  <c r="AH36" i="2"/>
  <c r="AG36" i="2"/>
  <c r="AF36" i="2"/>
  <c r="AD36" i="2"/>
  <c r="AC36" i="2"/>
  <c r="AB36" i="2"/>
  <c r="K36" i="2"/>
  <c r="BS16" i="2"/>
  <c r="BR16" i="2"/>
  <c r="BQ16" i="2"/>
  <c r="BP16" i="2"/>
  <c r="BO16" i="2"/>
  <c r="BN16" i="2"/>
  <c r="BM16" i="2"/>
  <c r="BL16" i="2"/>
  <c r="BK16" i="2"/>
  <c r="BJ16" i="2"/>
  <c r="BI16" i="2"/>
  <c r="BH16" i="2"/>
  <c r="BG16" i="2"/>
  <c r="BF16" i="2"/>
  <c r="BE16" i="2"/>
  <c r="BD16" i="2"/>
  <c r="BC16" i="2"/>
  <c r="BB16" i="2"/>
  <c r="BA16" i="2"/>
  <c r="AZ16" i="2"/>
  <c r="AY16" i="2"/>
  <c r="AX16" i="2"/>
  <c r="AW16" i="2"/>
  <c r="AV16" i="2"/>
  <c r="AU16" i="2"/>
  <c r="AT16" i="2"/>
  <c r="AS16" i="2"/>
  <c r="AR16" i="2"/>
  <c r="AQ16" i="2"/>
  <c r="AP16" i="2"/>
  <c r="AO16" i="2"/>
  <c r="AN16" i="2"/>
  <c r="AM16" i="2"/>
  <c r="AL16" i="2"/>
  <c r="AK16" i="2"/>
  <c r="AJ16" i="2"/>
  <c r="AI16" i="2"/>
  <c r="AH16" i="2"/>
  <c r="AG16" i="2"/>
  <c r="AF16" i="2"/>
  <c r="AE16" i="2"/>
  <c r="AD16" i="2"/>
  <c r="AC16" i="2"/>
  <c r="AB16" i="2"/>
  <c r="AA16" i="2"/>
  <c r="Z16" i="2"/>
  <c r="Y16" i="2"/>
  <c r="X16" i="2"/>
  <c r="W16" i="2"/>
  <c r="V16" i="2"/>
  <c r="U16" i="2"/>
  <c r="B15" i="2"/>
  <c r="C15" i="2" s="1"/>
  <c r="D15" i="2" s="1"/>
  <c r="E15" i="2" s="1"/>
  <c r="F15" i="2" s="1"/>
  <c r="G15" i="2" s="1"/>
  <c r="H15" i="2" s="1"/>
  <c r="I15" i="2" s="1"/>
  <c r="J15" i="2" s="1"/>
  <c r="K15" i="2" s="1"/>
  <c r="L15" i="2" s="1"/>
  <c r="M15" i="2" s="1"/>
  <c r="N15" i="2" s="1"/>
  <c r="O15" i="2" s="1"/>
  <c r="P15" i="2" s="1"/>
  <c r="Q15" i="2" s="1"/>
  <c r="R15" i="2" s="1"/>
  <c r="S15" i="2" s="1"/>
  <c r="T15" i="2" s="1"/>
  <c r="U15" i="2" s="1"/>
  <c r="V15" i="2" s="1"/>
  <c r="W15" i="2" s="1"/>
  <c r="X15" i="2" s="1"/>
  <c r="Y15" i="2" s="1"/>
  <c r="Z15" i="2" s="1"/>
  <c r="AA15" i="2" s="1"/>
  <c r="AB15" i="2" s="1"/>
  <c r="AC15" i="2" s="1"/>
  <c r="AD15" i="2" s="1"/>
  <c r="AE15" i="2" s="1"/>
  <c r="AF15" i="2" s="1"/>
  <c r="AG15" i="2" s="1"/>
  <c r="AH15" i="2" s="1"/>
  <c r="AI15" i="2" s="1"/>
  <c r="AJ15" i="2" s="1"/>
  <c r="AK15" i="2" s="1"/>
  <c r="AL15" i="2" s="1"/>
  <c r="AM15" i="2" s="1"/>
  <c r="AN15" i="2" s="1"/>
  <c r="AO15" i="2" s="1"/>
  <c r="AP15" i="2" s="1"/>
  <c r="AQ15" i="2" s="1"/>
  <c r="AR15" i="2" s="1"/>
  <c r="AS15" i="2" s="1"/>
  <c r="AT15" i="2" s="1"/>
  <c r="AU15" i="2" s="1"/>
  <c r="AV15" i="2" s="1"/>
  <c r="AW15" i="2" s="1"/>
  <c r="AX15" i="2" s="1"/>
  <c r="AY15" i="2" s="1"/>
  <c r="AZ15" i="2" s="1"/>
  <c r="BA15" i="2" s="1"/>
  <c r="BB15" i="2" s="1"/>
  <c r="BC15" i="2" s="1"/>
  <c r="BD15" i="2" s="1"/>
  <c r="BE15" i="2" s="1"/>
  <c r="BF15" i="2" s="1"/>
  <c r="BG15" i="2" s="1"/>
  <c r="BH15" i="2" s="1"/>
  <c r="BI15" i="2" s="1"/>
  <c r="BJ15" i="2" s="1"/>
  <c r="BK15" i="2" s="1"/>
  <c r="BL15" i="2" s="1"/>
  <c r="BM15" i="2" s="1"/>
  <c r="BN15" i="2" s="1"/>
  <c r="BO15" i="2" s="1"/>
  <c r="BP15" i="2" s="1"/>
  <c r="BQ15" i="2" s="1"/>
  <c r="BR15" i="2" s="1"/>
  <c r="BS15" i="2" s="1"/>
  <c r="BT15" i="2" s="1"/>
  <c r="BU15" i="2" s="1"/>
  <c r="BV15" i="2" s="1"/>
  <c r="BW15" i="2" s="1"/>
  <c r="BX15" i="2" s="1"/>
  <c r="BY15" i="2" s="1"/>
  <c r="BZ15" i="2" s="1"/>
  <c r="CA15" i="2" s="1"/>
  <c r="CB15" i="2" s="1"/>
  <c r="CC15" i="2" s="1"/>
  <c r="CD15" i="2" s="1"/>
  <c r="CE15" i="2" s="1"/>
  <c r="CF15" i="2" s="1"/>
  <c r="CG15" i="2" s="1"/>
  <c r="CH15" i="2" s="1"/>
  <c r="CI15" i="2" s="1"/>
  <c r="CJ15" i="2" s="1"/>
  <c r="CK15" i="2" s="1"/>
  <c r="CL15" i="2" s="1"/>
  <c r="CM15" i="2" s="1"/>
  <c r="CN15" i="2" s="1"/>
  <c r="CO15" i="2" s="1"/>
  <c r="CP15" i="2" s="1"/>
  <c r="CQ15" i="2" s="1"/>
  <c r="CR15" i="2" s="1"/>
  <c r="CS15" i="2" s="1"/>
  <c r="CT15" i="2" s="1"/>
  <c r="CU15" i="2" s="1"/>
  <c r="CV15" i="2" s="1"/>
  <c r="CW15" i="2" s="1"/>
  <c r="CX15" i="2" s="1"/>
  <c r="CY15" i="2" s="1"/>
  <c r="CZ15" i="2" s="1"/>
  <c r="DA15" i="2" s="1"/>
  <c r="DB15" i="2" s="1"/>
  <c r="DC15" i="2" s="1"/>
  <c r="DD15" i="2" s="1"/>
  <c r="DE15" i="2" s="1"/>
  <c r="DF15" i="2" s="1"/>
  <c r="DG15" i="2" s="1"/>
  <c r="DH15" i="2" s="1"/>
  <c r="DI15" i="2" s="1"/>
  <c r="DJ15" i="2" s="1"/>
  <c r="DK15" i="2" s="1"/>
  <c r="DL15" i="2" s="1"/>
  <c r="DM15" i="2" s="1"/>
  <c r="AF451" i="2" l="1"/>
  <c r="AK451" i="2"/>
  <c r="AP451" i="2"/>
  <c r="BI451" i="2"/>
  <c r="BO451" i="2"/>
  <c r="BW451" i="2"/>
  <c r="AH451" i="2"/>
  <c r="AC451" i="2"/>
  <c r="AN451" i="2"/>
  <c r="BA451" i="2"/>
  <c r="BF451" i="2"/>
  <c r="BK451" i="2"/>
  <c r="BQ451" i="2"/>
  <c r="AM36" i="2"/>
  <c r="AZ66" i="2"/>
  <c r="AS81" i="2"/>
  <c r="AE180" i="2"/>
  <c r="AE314" i="2"/>
  <c r="W339" i="2"/>
  <c r="AS49" i="2"/>
  <c r="Z314" i="2"/>
  <c r="BN474" i="2"/>
  <c r="Y486" i="2"/>
  <c r="AM336" i="2"/>
  <c r="W359" i="2"/>
  <c r="AS280" i="2"/>
  <c r="AM314" i="2"/>
  <c r="AI314" i="2"/>
  <c r="AS100" i="2"/>
  <c r="W125" i="2"/>
  <c r="AI138" i="2"/>
  <c r="AS177" i="2"/>
  <c r="AQ332" i="2"/>
  <c r="X346" i="2"/>
  <c r="AS359" i="2"/>
  <c r="BU430" i="2"/>
  <c r="AI36" i="2"/>
  <c r="Z56" i="2"/>
  <c r="W58" i="2"/>
  <c r="Z118" i="2"/>
  <c r="W188" i="2"/>
  <c r="AS193" i="2"/>
  <c r="W226" i="2"/>
  <c r="AE242" i="2"/>
  <c r="AW314" i="2"/>
  <c r="AS319" i="2"/>
  <c r="AA474" i="2"/>
  <c r="AR474" i="2"/>
  <c r="AM474" i="2"/>
  <c r="AV474" i="2"/>
  <c r="AS38" i="2"/>
  <c r="BN314" i="2"/>
  <c r="W436" i="2"/>
  <c r="AI474" i="2"/>
  <c r="AU474" i="2"/>
  <c r="W483" i="2"/>
  <c r="AU480" i="2"/>
  <c r="Z452" i="2"/>
  <c r="W437" i="2"/>
  <c r="AM356" i="2"/>
  <c r="AM326" i="2"/>
  <c r="AQ339" i="2"/>
  <c r="AE336" i="2"/>
  <c r="AW376" i="2"/>
  <c r="AS267" i="2"/>
  <c r="W268" i="2"/>
  <c r="AS276" i="2"/>
  <c r="AM294" i="2"/>
  <c r="W301" i="2"/>
  <c r="W309" i="2"/>
  <c r="AM222" i="2"/>
  <c r="AE232" i="2"/>
  <c r="W240" i="2"/>
  <c r="AQ240" i="2"/>
  <c r="AS214" i="2"/>
  <c r="AE222" i="2"/>
  <c r="AM232" i="2"/>
  <c r="AS183" i="2"/>
  <c r="AS163" i="2"/>
  <c r="AT128" i="2"/>
  <c r="AT96" i="2"/>
  <c r="AR96" i="2"/>
  <c r="AR86" i="2"/>
  <c r="AW66" i="2"/>
  <c r="AV66" i="2"/>
  <c r="AA66" i="2"/>
  <c r="U36" i="2"/>
  <c r="AS37" i="2"/>
  <c r="AQ49" i="2"/>
  <c r="AU36" i="2"/>
  <c r="BG36" i="2"/>
  <c r="AW36" i="2"/>
  <c r="AE36" i="2"/>
  <c r="W39" i="2"/>
  <c r="AS40" i="2"/>
  <c r="W54" i="2"/>
  <c r="AS64" i="2"/>
  <c r="AS69" i="2"/>
  <c r="AS97" i="2"/>
  <c r="AR128" i="2"/>
  <c r="W154" i="2"/>
  <c r="W155" i="2"/>
  <c r="AS162" i="2"/>
  <c r="Y170" i="2"/>
  <c r="X66" i="2"/>
  <c r="AS143" i="2"/>
  <c r="AU66" i="2"/>
  <c r="W79" i="2"/>
  <c r="X86" i="2"/>
  <c r="Z96" i="2"/>
  <c r="W103" i="2"/>
  <c r="AS104" i="2"/>
  <c r="AR108" i="2"/>
  <c r="AS112" i="2"/>
  <c r="Z76" i="2"/>
  <c r="AS101" i="2"/>
  <c r="W140" i="2"/>
  <c r="AS140" i="2"/>
  <c r="AS192" i="2"/>
  <c r="AS218" i="2"/>
  <c r="W230" i="2"/>
  <c r="AQ230" i="2"/>
  <c r="AS244" i="2"/>
  <c r="AR264" i="2"/>
  <c r="AQ280" i="2"/>
  <c r="AS289" i="2"/>
  <c r="AS295" i="2"/>
  <c r="W347" i="2"/>
  <c r="W348" i="2"/>
  <c r="AE346" i="2"/>
  <c r="W351" i="2"/>
  <c r="W367" i="2"/>
  <c r="W371" i="2"/>
  <c r="W378" i="2"/>
  <c r="AW398" i="2"/>
  <c r="W400" i="2"/>
  <c r="AQ433" i="2"/>
  <c r="AQ449" i="2"/>
  <c r="AE474" i="2"/>
  <c r="AT474" i="2"/>
  <c r="AS478" i="2"/>
  <c r="AT486" i="2"/>
  <c r="W498" i="2"/>
  <c r="AA180" i="2"/>
  <c r="W228" i="2"/>
  <c r="BS356" i="2"/>
  <c r="AQ188" i="2"/>
  <c r="AS204" i="2"/>
  <c r="AS205" i="2"/>
  <c r="AS215" i="2"/>
  <c r="AS254" i="2"/>
  <c r="AS328" i="2"/>
  <c r="AS332" i="2"/>
  <c r="AS341" i="2"/>
  <c r="AQ351" i="2"/>
  <c r="Z356" i="2"/>
  <c r="AE356" i="2"/>
  <c r="W363" i="2"/>
  <c r="AS373" i="2"/>
  <c r="AM388" i="2"/>
  <c r="Y430" i="2"/>
  <c r="AR467" i="2"/>
  <c r="AM480" i="2"/>
  <c r="AS489" i="2"/>
  <c r="AS512" i="2"/>
  <c r="AS196" i="2"/>
  <c r="AS234" i="2"/>
  <c r="BE232" i="2"/>
  <c r="AS238" i="2"/>
  <c r="AQ246" i="2"/>
  <c r="AS249" i="2"/>
  <c r="AU252" i="2"/>
  <c r="AM252" i="2"/>
  <c r="W267" i="2"/>
  <c r="AU274" i="2"/>
  <c r="Y284" i="2"/>
  <c r="AS322" i="2"/>
  <c r="AR326" i="2"/>
  <c r="AW326" i="2"/>
  <c r="AS327" i="2"/>
  <c r="W332" i="2"/>
  <c r="AU336" i="2"/>
  <c r="W344" i="2"/>
  <c r="BG346" i="2"/>
  <c r="BN356" i="2"/>
  <c r="AI356" i="2"/>
  <c r="AS369" i="2"/>
  <c r="BU376" i="2"/>
  <c r="W382" i="2"/>
  <c r="AS426" i="2"/>
  <c r="AQ437" i="2"/>
  <c r="W444" i="2"/>
  <c r="AB451" i="2"/>
  <c r="AG451" i="2"/>
  <c r="AL451" i="2"/>
  <c r="AY451" i="2"/>
  <c r="BD451" i="2"/>
  <c r="BJ451" i="2"/>
  <c r="BP451" i="2"/>
  <c r="BV451" i="2"/>
  <c r="AW452" i="2"/>
  <c r="W455" i="2"/>
  <c r="AD451" i="2"/>
  <c r="BR451" i="2"/>
  <c r="BX451" i="2"/>
  <c r="Y459" i="2"/>
  <c r="AS462" i="2"/>
  <c r="W468" i="2"/>
  <c r="Y467" i="2"/>
  <c r="AE480" i="2"/>
  <c r="AV486" i="2"/>
  <c r="AA494" i="2"/>
  <c r="BG508" i="2"/>
  <c r="AS509" i="2"/>
  <c r="AW508" i="2"/>
  <c r="AM508" i="2"/>
  <c r="AE494" i="2"/>
  <c r="AS496" i="2"/>
  <c r="W497" i="2"/>
  <c r="AS498" i="2"/>
  <c r="BU501" i="2"/>
  <c r="Y501" i="2"/>
  <c r="AU501" i="2"/>
  <c r="AI494" i="2"/>
  <c r="AU494" i="2"/>
  <c r="X508" i="2"/>
  <c r="AE508" i="2"/>
  <c r="W511" i="2"/>
  <c r="W512" i="2"/>
  <c r="Z494" i="2"/>
  <c r="AM494" i="2"/>
  <c r="W502" i="2"/>
  <c r="AS503" i="2"/>
  <c r="AW501" i="2"/>
  <c r="AT508" i="2"/>
  <c r="BG480" i="2"/>
  <c r="AA480" i="2"/>
  <c r="AS481" i="2"/>
  <c r="BU480" i="2"/>
  <c r="AT480" i="2"/>
  <c r="W487" i="2"/>
  <c r="AS488" i="2"/>
  <c r="AS490" i="2"/>
  <c r="BN480" i="2"/>
  <c r="BU486" i="2"/>
  <c r="AA467" i="2"/>
  <c r="AW467" i="2"/>
  <c r="W469" i="2"/>
  <c r="AI467" i="2"/>
  <c r="AT459" i="2"/>
  <c r="Y452" i="2"/>
  <c r="BC451" i="2"/>
  <c r="BT451" i="2"/>
  <c r="BY451" i="2"/>
  <c r="AJ451" i="2"/>
  <c r="AO451" i="2"/>
  <c r="W432" i="2"/>
  <c r="W441" i="2"/>
  <c r="AU430" i="2"/>
  <c r="AQ444" i="2"/>
  <c r="W449" i="2"/>
  <c r="W433" i="2"/>
  <c r="AS442" i="2"/>
  <c r="AE388" i="2"/>
  <c r="AS402" i="2"/>
  <c r="AS406" i="2"/>
  <c r="AQ412" i="2"/>
  <c r="W413" i="2"/>
  <c r="AS419" i="2"/>
  <c r="AS424" i="2"/>
  <c r="AA388" i="2"/>
  <c r="AQ404" i="2"/>
  <c r="BL408" i="2"/>
  <c r="AZ388" i="2"/>
  <c r="W396" i="2"/>
  <c r="AS403" i="2"/>
  <c r="W404" i="2"/>
  <c r="AR408" i="2"/>
  <c r="AA408" i="2"/>
  <c r="AT388" i="2"/>
  <c r="AI388" i="2"/>
  <c r="AS395" i="2"/>
  <c r="AA398" i="2"/>
  <c r="AS400" i="2"/>
  <c r="BG408" i="2"/>
  <c r="AS412" i="2"/>
  <c r="AS416" i="2"/>
  <c r="W420" i="2"/>
  <c r="W327" i="2"/>
  <c r="W330" i="2"/>
  <c r="W340" i="2"/>
  <c r="BE347" i="2"/>
  <c r="BE346" i="2" s="1"/>
  <c r="AS360" i="2"/>
  <c r="AS363" i="2"/>
  <c r="AT366" i="2"/>
  <c r="AV366" i="2"/>
  <c r="AS367" i="2"/>
  <c r="AS381" i="2"/>
  <c r="W383" i="2"/>
  <c r="Z346" i="2"/>
  <c r="AQ374" i="2"/>
  <c r="W331" i="2"/>
  <c r="BN346" i="2"/>
  <c r="AQ350" i="2"/>
  <c r="AS361" i="2"/>
  <c r="Z376" i="2"/>
  <c r="X326" i="2"/>
  <c r="AE326" i="2"/>
  <c r="AS333" i="2"/>
  <c r="AS337" i="2"/>
  <c r="W343" i="2"/>
  <c r="W350" i="2"/>
  <c r="W352" i="2"/>
  <c r="AS354" i="2"/>
  <c r="AA356" i="2"/>
  <c r="AS357" i="2"/>
  <c r="AS364" i="2"/>
  <c r="AS368" i="2"/>
  <c r="AS371" i="2"/>
  <c r="W374" i="2"/>
  <c r="AI376" i="2"/>
  <c r="BL314" i="2"/>
  <c r="X264" i="2"/>
  <c r="AV264" i="2"/>
  <c r="AQ268" i="2"/>
  <c r="W297" i="2"/>
  <c r="W298" i="2"/>
  <c r="AS299" i="2"/>
  <c r="W305" i="2"/>
  <c r="W306" i="2"/>
  <c r="AA304" i="2"/>
  <c r="AS307" i="2"/>
  <c r="AE304" i="2"/>
  <c r="BU314" i="2"/>
  <c r="W290" i="2"/>
  <c r="W292" i="2"/>
  <c r="BU294" i="2"/>
  <c r="AV304" i="2"/>
  <c r="W318" i="2"/>
  <c r="W322" i="2"/>
  <c r="AQ322" i="2"/>
  <c r="AX264" i="2"/>
  <c r="W317" i="2"/>
  <c r="AS318" i="2"/>
  <c r="W321" i="2"/>
  <c r="BU264" i="2"/>
  <c r="W272" i="2"/>
  <c r="Z274" i="2"/>
  <c r="AI274" i="2"/>
  <c r="AW284" i="2"/>
  <c r="AV284" i="2"/>
  <c r="AS287" i="2"/>
  <c r="W288" i="2"/>
  <c r="AT314" i="2"/>
  <c r="BS316" i="2"/>
  <c r="BS314" i="2" s="1"/>
  <c r="AQ318" i="2"/>
  <c r="AS321" i="2"/>
  <c r="AS208" i="2"/>
  <c r="AM212" i="2"/>
  <c r="W216" i="2"/>
  <c r="AS217" i="2"/>
  <c r="W220" i="2"/>
  <c r="AS227" i="2"/>
  <c r="AS235" i="2"/>
  <c r="AS237" i="2"/>
  <c r="W246" i="2"/>
  <c r="W248" i="2"/>
  <c r="AM202" i="2"/>
  <c r="W206" i="2"/>
  <c r="AS207" i="2"/>
  <c r="W210" i="2"/>
  <c r="AE212" i="2"/>
  <c r="W219" i="2"/>
  <c r="AS228" i="2"/>
  <c r="AU232" i="2"/>
  <c r="Y232" i="2"/>
  <c r="W234" i="2"/>
  <c r="W236" i="2"/>
  <c r="AQ236" i="2"/>
  <c r="W239" i="2"/>
  <c r="AM242" i="2"/>
  <c r="W258" i="2"/>
  <c r="AE202" i="2"/>
  <c r="W209" i="2"/>
  <c r="AT222" i="2"/>
  <c r="AS224" i="2"/>
  <c r="AS229" i="2"/>
  <c r="AS233" i="2"/>
  <c r="AQ220" i="2"/>
  <c r="AS182" i="2"/>
  <c r="W184" i="2"/>
  <c r="AS186" i="2"/>
  <c r="AI160" i="2"/>
  <c r="AS166" i="2"/>
  <c r="AQ168" i="2"/>
  <c r="W178" i="2"/>
  <c r="W164" i="2"/>
  <c r="AS165" i="2"/>
  <c r="W168" i="2"/>
  <c r="AS171" i="2"/>
  <c r="W174" i="2"/>
  <c r="AU180" i="2"/>
  <c r="AM180" i="2"/>
  <c r="Y180" i="2"/>
  <c r="W182" i="2"/>
  <c r="AM190" i="2"/>
  <c r="W194" i="2"/>
  <c r="AS195" i="2"/>
  <c r="W198" i="2"/>
  <c r="AE160" i="2"/>
  <c r="AM160" i="2"/>
  <c r="W167" i="2"/>
  <c r="AW170" i="2"/>
  <c r="W172" i="2"/>
  <c r="AS181" i="2"/>
  <c r="AE190" i="2"/>
  <c r="W197" i="2"/>
  <c r="AV108" i="2"/>
  <c r="AS111" i="2"/>
  <c r="AS125" i="2"/>
  <c r="AT138" i="2"/>
  <c r="AS139" i="2"/>
  <c r="W146" i="2"/>
  <c r="W121" i="2"/>
  <c r="AS124" i="2"/>
  <c r="X128" i="2"/>
  <c r="AS131" i="2"/>
  <c r="AS135" i="2"/>
  <c r="W142" i="2"/>
  <c r="W150" i="2"/>
  <c r="BU148" i="2"/>
  <c r="X108" i="2"/>
  <c r="W109" i="2"/>
  <c r="AS110" i="2"/>
  <c r="W113" i="2"/>
  <c r="AS114" i="2"/>
  <c r="BE118" i="2"/>
  <c r="W120" i="2"/>
  <c r="AX118" i="2"/>
  <c r="AA128" i="2"/>
  <c r="AM128" i="2"/>
  <c r="W133" i="2"/>
  <c r="AU138" i="2"/>
  <c r="BN138" i="2"/>
  <c r="BE138" i="2"/>
  <c r="W144" i="2"/>
  <c r="AV128" i="2"/>
  <c r="W129" i="2"/>
  <c r="W132" i="2"/>
  <c r="X148" i="2"/>
  <c r="AS153" i="2"/>
  <c r="AM96" i="2"/>
  <c r="BN96" i="2"/>
  <c r="AW96" i="2"/>
  <c r="AI96" i="2"/>
  <c r="W99" i="2"/>
  <c r="AQ94" i="2"/>
  <c r="AV86" i="2"/>
  <c r="W87" i="2"/>
  <c r="AS88" i="2"/>
  <c r="W91" i="2"/>
  <c r="W92" i="2"/>
  <c r="AS93" i="2"/>
  <c r="AU86" i="2"/>
  <c r="AT86" i="2"/>
  <c r="W78" i="2"/>
  <c r="AQ82" i="2"/>
  <c r="W84" i="2"/>
  <c r="AV76" i="2"/>
  <c r="AS77" i="2"/>
  <c r="AS82" i="2"/>
  <c r="AS73" i="2"/>
  <c r="W67" i="2"/>
  <c r="AQ68" i="2"/>
  <c r="AQ69" i="2"/>
  <c r="AR66" i="2"/>
  <c r="W72" i="2"/>
  <c r="W59" i="2"/>
  <c r="W62" i="2"/>
  <c r="AV56" i="2"/>
  <c r="AT56" i="2"/>
  <c r="W64" i="2"/>
  <c r="X46" i="2"/>
  <c r="AZ46" i="2"/>
  <c r="AS50" i="2"/>
  <c r="AV46" i="2"/>
  <c r="AS53" i="2"/>
  <c r="AR46" i="2"/>
  <c r="W51" i="2"/>
  <c r="AS52" i="2"/>
  <c r="AS42" i="2"/>
  <c r="AA36" i="2"/>
  <c r="W38" i="2"/>
  <c r="AQ38" i="2"/>
  <c r="AQ44" i="2"/>
  <c r="AQ88" i="2"/>
  <c r="AQ52" i="2"/>
  <c r="W37" i="2"/>
  <c r="AT36" i="2"/>
  <c r="W41" i="2"/>
  <c r="AS43" i="2"/>
  <c r="AS44" i="2"/>
  <c r="W61" i="2"/>
  <c r="W63" i="2"/>
  <c r="AX66" i="2"/>
  <c r="AQ70" i="2"/>
  <c r="AS39" i="2"/>
  <c r="W42" i="2"/>
  <c r="W43" i="2"/>
  <c r="AU46" i="2"/>
  <c r="AT46" i="2"/>
  <c r="W48" i="2"/>
  <c r="AX48" i="2"/>
  <c r="AQ48" i="2" s="1"/>
  <c r="W53" i="2"/>
  <c r="AS54" i="2"/>
  <c r="BN56" i="2"/>
  <c r="AW56" i="2"/>
  <c r="Y56" i="2"/>
  <c r="W57" i="2"/>
  <c r="AS58" i="2"/>
  <c r="AS62" i="2"/>
  <c r="W68" i="2"/>
  <c r="V68" i="2" s="1"/>
  <c r="AQ72" i="2"/>
  <c r="W74" i="2"/>
  <c r="AT76" i="2"/>
  <c r="AR76" i="2"/>
  <c r="W81" i="2"/>
  <c r="AQ84" i="2"/>
  <c r="W88" i="2"/>
  <c r="AS89" i="2"/>
  <c r="AQ93" i="2"/>
  <c r="W102" i="2"/>
  <c r="AZ108" i="2"/>
  <c r="AW108" i="2"/>
  <c r="AU108" i="2"/>
  <c r="W114" i="2"/>
  <c r="W115" i="2"/>
  <c r="AS115" i="2"/>
  <c r="AU118" i="2"/>
  <c r="AA118" i="2"/>
  <c r="AS120" i="2"/>
  <c r="AS121" i="2"/>
  <c r="W122" i="2"/>
  <c r="AS123" i="2"/>
  <c r="BL138" i="2"/>
  <c r="BL36" i="2"/>
  <c r="AQ42" i="2"/>
  <c r="BL46" i="2"/>
  <c r="AQ50" i="2"/>
  <c r="BE56" i="2"/>
  <c r="X56" i="2"/>
  <c r="AQ60" i="2"/>
  <c r="BL66" i="2"/>
  <c r="AU76" i="2"/>
  <c r="BL78" i="2"/>
  <c r="BL76" i="2" s="1"/>
  <c r="BN76" i="2"/>
  <c r="AA76" i="2"/>
  <c r="AS79" i="2"/>
  <c r="W80" i="2"/>
  <c r="AQ80" i="2"/>
  <c r="W82" i="2"/>
  <c r="AS90" i="2"/>
  <c r="AQ92" i="2"/>
  <c r="W93" i="2"/>
  <c r="AS94" i="2"/>
  <c r="AS98" i="2"/>
  <c r="AA96" i="2"/>
  <c r="AS99" i="2"/>
  <c r="W104" i="2"/>
  <c r="AS116" i="2"/>
  <c r="Y36" i="2"/>
  <c r="W40" i="2"/>
  <c r="AS41" i="2"/>
  <c r="W44" i="2"/>
  <c r="AW46" i="2"/>
  <c r="AA46" i="2"/>
  <c r="Z46" i="2"/>
  <c r="AM46" i="2"/>
  <c r="Y46" i="2"/>
  <c r="AI46" i="2"/>
  <c r="W52" i="2"/>
  <c r="AR56" i="2"/>
  <c r="AA56" i="2"/>
  <c r="W60" i="2"/>
  <c r="AS67" i="2"/>
  <c r="Z66" i="2"/>
  <c r="AM66" i="2"/>
  <c r="Y66" i="2"/>
  <c r="AI66" i="2"/>
  <c r="AS70" i="2"/>
  <c r="AS72" i="2"/>
  <c r="AQ74" i="2"/>
  <c r="BE76" i="2"/>
  <c r="AS78" i="2"/>
  <c r="W83" i="2"/>
  <c r="AS84" i="2"/>
  <c r="AA86" i="2"/>
  <c r="Z86" i="2"/>
  <c r="AM86" i="2"/>
  <c r="Y86" i="2"/>
  <c r="AI86" i="2"/>
  <c r="W90" i="2"/>
  <c r="AU96" i="2"/>
  <c r="W97" i="2"/>
  <c r="X96" i="2"/>
  <c r="W98" i="2"/>
  <c r="AX96" i="2"/>
  <c r="W101" i="2"/>
  <c r="AT108" i="2"/>
  <c r="BE108" i="2"/>
  <c r="W110" i="2"/>
  <c r="W111" i="2"/>
  <c r="AQ111" i="2"/>
  <c r="W116" i="2"/>
  <c r="AV118" i="2"/>
  <c r="BL119" i="2"/>
  <c r="BL118" i="2" s="1"/>
  <c r="BN118" i="2"/>
  <c r="AS122" i="2"/>
  <c r="W124" i="2"/>
  <c r="AS134" i="2"/>
  <c r="AV36" i="2"/>
  <c r="AR36" i="2"/>
  <c r="Z36" i="2"/>
  <c r="X36" i="2"/>
  <c r="AS48" i="2"/>
  <c r="W50" i="2"/>
  <c r="AQ54" i="2"/>
  <c r="AU56" i="2"/>
  <c r="AS57" i="2"/>
  <c r="AQ58" i="2"/>
  <c r="AS60" i="2"/>
  <c r="AS61" i="2"/>
  <c r="AS63" i="2"/>
  <c r="AQ63" i="2"/>
  <c r="AQ64" i="2"/>
  <c r="AT66" i="2"/>
  <c r="X76" i="2"/>
  <c r="AX87" i="2"/>
  <c r="AX86" i="2" s="1"/>
  <c r="AZ86" i="2"/>
  <c r="AQ90" i="2"/>
  <c r="Y96" i="2"/>
  <c r="Z108" i="2"/>
  <c r="Y108" i="2"/>
  <c r="AI108" i="2"/>
  <c r="AT118" i="2"/>
  <c r="AR118" i="2"/>
  <c r="X118" i="2"/>
  <c r="W119" i="2"/>
  <c r="AS119" i="2"/>
  <c r="AQ122" i="2"/>
  <c r="AS126" i="2"/>
  <c r="AX129" i="2"/>
  <c r="AX128" i="2" s="1"/>
  <c r="AZ128" i="2"/>
  <c r="AS130" i="2"/>
  <c r="AS68" i="2"/>
  <c r="W70" i="2"/>
  <c r="W71" i="2"/>
  <c r="W73" i="2"/>
  <c r="AS74" i="2"/>
  <c r="AW76" i="2"/>
  <c r="Y76" i="2"/>
  <c r="W77" i="2"/>
  <c r="AS80" i="2"/>
  <c r="AW86" i="2"/>
  <c r="AS92" i="2"/>
  <c r="W94" i="2"/>
  <c r="AV96" i="2"/>
  <c r="W100" i="2"/>
  <c r="AS102" i="2"/>
  <c r="AS103" i="2"/>
  <c r="AQ104" i="2"/>
  <c r="AA108" i="2"/>
  <c r="AM108" i="2"/>
  <c r="AQ110" i="2"/>
  <c r="W112" i="2"/>
  <c r="AW118" i="2"/>
  <c r="Y118" i="2"/>
  <c r="AI118" i="2"/>
  <c r="AM118" i="2"/>
  <c r="W123" i="2"/>
  <c r="W126" i="2"/>
  <c r="AW128" i="2"/>
  <c r="AU128" i="2"/>
  <c r="Z128" i="2"/>
  <c r="Y128" i="2"/>
  <c r="AI128" i="2"/>
  <c r="AS132" i="2"/>
  <c r="AQ134" i="2"/>
  <c r="W136" i="2"/>
  <c r="X138" i="2"/>
  <c r="W139" i="2"/>
  <c r="AA138" i="2"/>
  <c r="W145" i="2"/>
  <c r="Y148" i="2"/>
  <c r="AS149" i="2"/>
  <c r="AU148" i="2"/>
  <c r="BS153" i="2"/>
  <c r="AQ153" i="2" s="1"/>
  <c r="AS155" i="2"/>
  <c r="AT160" i="2"/>
  <c r="AA160" i="2"/>
  <c r="W166" i="2"/>
  <c r="AS167" i="2"/>
  <c r="BU170" i="2"/>
  <c r="Z170" i="2"/>
  <c r="AM170" i="2"/>
  <c r="AS173" i="2"/>
  <c r="AW180" i="2"/>
  <c r="AS185" i="2"/>
  <c r="W187" i="2"/>
  <c r="AT190" i="2"/>
  <c r="AA190" i="2"/>
  <c r="W196" i="2"/>
  <c r="AS197" i="2"/>
  <c r="AQ198" i="2"/>
  <c r="AA202" i="2"/>
  <c r="W208" i="2"/>
  <c r="AS209" i="2"/>
  <c r="AQ210" i="2"/>
  <c r="AA212" i="2"/>
  <c r="W218" i="2"/>
  <c r="AS219" i="2"/>
  <c r="AS223" i="2"/>
  <c r="W225" i="2"/>
  <c r="AQ228" i="2"/>
  <c r="AW232" i="2"/>
  <c r="W238" i="2"/>
  <c r="AS239" i="2"/>
  <c r="W250" i="2"/>
  <c r="AE252" i="2"/>
  <c r="AA252" i="2"/>
  <c r="W260" i="2"/>
  <c r="AS269" i="2"/>
  <c r="AQ269" i="2"/>
  <c r="AQ270" i="2"/>
  <c r="AV274" i="2"/>
  <c r="AM274" i="2"/>
  <c r="AA274" i="2"/>
  <c r="AQ279" i="2"/>
  <c r="AQ290" i="2"/>
  <c r="BE304" i="2"/>
  <c r="AQ331" i="2"/>
  <c r="AQ343" i="2"/>
  <c r="AW160" i="2"/>
  <c r="Z180" i="2"/>
  <c r="AW190" i="2"/>
  <c r="AW202" i="2"/>
  <c r="AW212" i="2"/>
  <c r="AA222" i="2"/>
  <c r="Z232" i="2"/>
  <c r="AS247" i="2"/>
  <c r="AS248" i="2"/>
  <c r="AQ248" i="2"/>
  <c r="AW252" i="2"/>
  <c r="AU264" i="2"/>
  <c r="AQ272" i="2"/>
  <c r="AW294" i="2"/>
  <c r="W134" i="2"/>
  <c r="W135" i="2"/>
  <c r="AQ135" i="2"/>
  <c r="Y138" i="2"/>
  <c r="AS141" i="2"/>
  <c r="Z138" i="2"/>
  <c r="AM138" i="2"/>
  <c r="AQ143" i="2"/>
  <c r="AV148" i="2"/>
  <c r="AA148" i="2"/>
  <c r="AU160" i="2"/>
  <c r="Z160" i="2"/>
  <c r="Y160" i="2"/>
  <c r="W162" i="2"/>
  <c r="W176" i="2"/>
  <c r="W177" i="2"/>
  <c r="AI180" i="2"/>
  <c r="AR180" i="2"/>
  <c r="W183" i="2"/>
  <c r="AQ186" i="2"/>
  <c r="Z190" i="2"/>
  <c r="Z202" i="2"/>
  <c r="Y202" i="2"/>
  <c r="AU212" i="2"/>
  <c r="Z212" i="2"/>
  <c r="Y212" i="2"/>
  <c r="AW222" i="2"/>
  <c r="W229" i="2"/>
  <c r="AT232" i="2"/>
  <c r="W235" i="2"/>
  <c r="AW242" i="2"/>
  <c r="Z252" i="2"/>
  <c r="BE252" i="2"/>
  <c r="Y252" i="2"/>
  <c r="W254" i="2"/>
  <c r="Y264" i="2"/>
  <c r="W266" i="2"/>
  <c r="AI264" i="2"/>
  <c r="AS271" i="2"/>
  <c r="Y274" i="2"/>
  <c r="BU284" i="2"/>
  <c r="W130" i="2"/>
  <c r="W131" i="2"/>
  <c r="AS136" i="2"/>
  <c r="W141" i="2"/>
  <c r="AQ141" i="2"/>
  <c r="AS145" i="2"/>
  <c r="AQ145" i="2"/>
  <c r="AR148" i="2"/>
  <c r="Z148" i="2"/>
  <c r="AM148" i="2"/>
  <c r="AS151" i="2"/>
  <c r="W156" i="2"/>
  <c r="AS161" i="2"/>
  <c r="W163" i="2"/>
  <c r="AQ166" i="2"/>
  <c r="AV170" i="2"/>
  <c r="AS175" i="2"/>
  <c r="AT180" i="2"/>
  <c r="W186" i="2"/>
  <c r="AS187" i="2"/>
  <c r="AS191" i="2"/>
  <c r="W193" i="2"/>
  <c r="AQ196" i="2"/>
  <c r="AS203" i="2"/>
  <c r="W205" i="2"/>
  <c r="AQ208" i="2"/>
  <c r="AS213" i="2"/>
  <c r="W215" i="2"/>
  <c r="AQ218" i="2"/>
  <c r="AU222" i="2"/>
  <c r="Z222" i="2"/>
  <c r="Y222" i="2"/>
  <c r="AS225" i="2"/>
  <c r="AA232" i="2"/>
  <c r="AQ238" i="2"/>
  <c r="AU242" i="2"/>
  <c r="Z242" i="2"/>
  <c r="BE242" i="2"/>
  <c r="Y242" i="2"/>
  <c r="W244" i="2"/>
  <c r="AS245" i="2"/>
  <c r="AA242" i="2"/>
  <c r="W249" i="2"/>
  <c r="AQ250" i="2"/>
  <c r="W256" i="2"/>
  <c r="W259" i="2"/>
  <c r="AS260" i="2"/>
  <c r="AZ264" i="2"/>
  <c r="AW264" i="2"/>
  <c r="Z264" i="2"/>
  <c r="AM264" i="2"/>
  <c r="W277" i="2"/>
  <c r="BG274" i="2"/>
  <c r="W280" i="2"/>
  <c r="AT242" i="2"/>
  <c r="AS243" i="2"/>
  <c r="W245" i="2"/>
  <c r="AT252" i="2"/>
  <c r="AS253" i="2"/>
  <c r="W255" i="2"/>
  <c r="AS256" i="2"/>
  <c r="AQ258" i="2"/>
  <c r="AA264" i="2"/>
  <c r="AS265" i="2"/>
  <c r="W270" i="2"/>
  <c r="W271" i="2"/>
  <c r="W281" i="2"/>
  <c r="Z284" i="2"/>
  <c r="AM284" i="2"/>
  <c r="AI284" i="2"/>
  <c r="AS292" i="2"/>
  <c r="AI294" i="2"/>
  <c r="W296" i="2"/>
  <c r="W302" i="2"/>
  <c r="AT304" i="2"/>
  <c r="AU304" i="2"/>
  <c r="BN304" i="2"/>
  <c r="W310" i="2"/>
  <c r="AS311" i="2"/>
  <c r="AS315" i="2"/>
  <c r="AS317" i="2"/>
  <c r="W320" i="2"/>
  <c r="BN326" i="2"/>
  <c r="W328" i="2"/>
  <c r="AR336" i="2"/>
  <c r="BU336" i="2"/>
  <c r="AW336" i="2"/>
  <c r="BG336" i="2"/>
  <c r="Z336" i="2"/>
  <c r="AA336" i="2"/>
  <c r="W342" i="2"/>
  <c r="AM346" i="2"/>
  <c r="AR346" i="2"/>
  <c r="BL347" i="2"/>
  <c r="AS350" i="2"/>
  <c r="AS353" i="2"/>
  <c r="AU356" i="2"/>
  <c r="BU356" i="2"/>
  <c r="W360" i="2"/>
  <c r="W364" i="2"/>
  <c r="AW366" i="2"/>
  <c r="AZ366" i="2"/>
  <c r="AA376" i="2"/>
  <c r="AS378" i="2"/>
  <c r="BS379" i="2"/>
  <c r="AQ379" i="2" s="1"/>
  <c r="W380" i="2"/>
  <c r="AU388" i="2"/>
  <c r="AX389" i="2"/>
  <c r="AX388" i="2" s="1"/>
  <c r="Y388" i="2"/>
  <c r="W390" i="2"/>
  <c r="W392" i="2"/>
  <c r="AS392" i="2"/>
  <c r="AS396" i="2"/>
  <c r="AU398" i="2"/>
  <c r="AS404" i="2"/>
  <c r="AW408" i="2"/>
  <c r="Z408" i="2"/>
  <c r="BG418" i="2"/>
  <c r="BE419" i="2"/>
  <c r="BE418" i="2" s="1"/>
  <c r="AT418" i="2"/>
  <c r="BS421" i="2"/>
  <c r="BS418" i="2" s="1"/>
  <c r="BU418" i="2"/>
  <c r="W425" i="2"/>
  <c r="W426" i="2"/>
  <c r="Z430" i="2"/>
  <c r="W440" i="2"/>
  <c r="AS443" i="2"/>
  <c r="AQ488" i="2"/>
  <c r="Z294" i="2"/>
  <c r="Z304" i="2"/>
  <c r="AQ317" i="2"/>
  <c r="AM366" i="2"/>
  <c r="AQ382" i="2"/>
  <c r="AQ416" i="2"/>
  <c r="AS420" i="2"/>
  <c r="AS422" i="2"/>
  <c r="W439" i="2"/>
  <c r="AQ439" i="2"/>
  <c r="AQ441" i="2"/>
  <c r="AA294" i="2"/>
  <c r="AI304" i="2"/>
  <c r="AM304" i="2"/>
  <c r="BG304" i="2"/>
  <c r="AW304" i="2"/>
  <c r="W312" i="2"/>
  <c r="W316" i="2"/>
  <c r="AA314" i="2"/>
  <c r="AI326" i="2"/>
  <c r="AS338" i="2"/>
  <c r="AW346" i="2"/>
  <c r="W354" i="2"/>
  <c r="AS358" i="2"/>
  <c r="AQ360" i="2"/>
  <c r="AS362" i="2"/>
  <c r="AQ362" i="2"/>
  <c r="AQ364" i="2"/>
  <c r="AS370" i="2"/>
  <c r="W373" i="2"/>
  <c r="AA366" i="2"/>
  <c r="Y376" i="2"/>
  <c r="Z388" i="2"/>
  <c r="W389" i="2"/>
  <c r="W391" i="2"/>
  <c r="AQ392" i="2"/>
  <c r="W393" i="2"/>
  <c r="W395" i="2"/>
  <c r="AQ396" i="2"/>
  <c r="BU398" i="2"/>
  <c r="BE398" i="2"/>
  <c r="W405" i="2"/>
  <c r="W406" i="2"/>
  <c r="AU408" i="2"/>
  <c r="W416" i="2"/>
  <c r="AQ434" i="2"/>
  <c r="AQ463" i="2"/>
  <c r="AU284" i="2"/>
  <c r="W289" i="2"/>
  <c r="AQ289" i="2"/>
  <c r="AS291" i="2"/>
  <c r="AQ297" i="2"/>
  <c r="W300" i="2"/>
  <c r="X304" i="2"/>
  <c r="W308" i="2"/>
  <c r="Y314" i="2"/>
  <c r="AQ321" i="2"/>
  <c r="AQ327" i="2"/>
  <c r="AS329" i="2"/>
  <c r="AS331" i="2"/>
  <c r="W334" i="2"/>
  <c r="Y336" i="2"/>
  <c r="AI336" i="2"/>
  <c r="W338" i="2"/>
  <c r="AS342" i="2"/>
  <c r="AQ342" i="2"/>
  <c r="AV346" i="2"/>
  <c r="AS349" i="2"/>
  <c r="W358" i="2"/>
  <c r="AW356" i="2"/>
  <c r="W362" i="2"/>
  <c r="AU366" i="2"/>
  <c r="BN366" i="2"/>
  <c r="X366" i="2"/>
  <c r="AT376" i="2"/>
  <c r="AS377" i="2"/>
  <c r="AS382" i="2"/>
  <c r="W384" i="2"/>
  <c r="X388" i="2"/>
  <c r="AW388" i="2"/>
  <c r="W394" i="2"/>
  <c r="Z398" i="2"/>
  <c r="Y398" i="2"/>
  <c r="AR398" i="2"/>
  <c r="AS399" i="2"/>
  <c r="BG398" i="2"/>
  <c r="AM398" i="2"/>
  <c r="W402" i="2"/>
  <c r="W403" i="2"/>
  <c r="AV408" i="2"/>
  <c r="BE408" i="2"/>
  <c r="AS415" i="2"/>
  <c r="AI418" i="2"/>
  <c r="AS423" i="2"/>
  <c r="W424" i="2"/>
  <c r="AQ424" i="2"/>
  <c r="BG430" i="2"/>
  <c r="AS411" i="2"/>
  <c r="AM418" i="2"/>
  <c r="W422" i="2"/>
  <c r="W423" i="2"/>
  <c r="AR430" i="2"/>
  <c r="W447" i="2"/>
  <c r="W448" i="2"/>
  <c r="AV452" i="2"/>
  <c r="X452" i="2"/>
  <c r="W458" i="2"/>
  <c r="W463" i="2"/>
  <c r="AU459" i="2"/>
  <c r="AS465" i="2"/>
  <c r="AV467" i="2"/>
  <c r="Z467" i="2"/>
  <c r="AM467" i="2"/>
  <c r="X467" i="2"/>
  <c r="W471" i="2"/>
  <c r="Z474" i="2"/>
  <c r="W475" i="2"/>
  <c r="BL474" i="2"/>
  <c r="Y480" i="2"/>
  <c r="AS482" i="2"/>
  <c r="AW486" i="2"/>
  <c r="AV494" i="2"/>
  <c r="BN494" i="2"/>
  <c r="AA501" i="2"/>
  <c r="BS501" i="2"/>
  <c r="AM501" i="2"/>
  <c r="W510" i="2"/>
  <c r="W445" i="2"/>
  <c r="W446" i="2"/>
  <c r="AS453" i="2"/>
  <c r="AS461" i="2"/>
  <c r="W465" i="2"/>
  <c r="BE480" i="2"/>
  <c r="W482" i="2"/>
  <c r="AA486" i="2"/>
  <c r="AM486" i="2"/>
  <c r="BG494" i="2"/>
  <c r="AR494" i="2"/>
  <c r="AW494" i="2"/>
  <c r="AU508" i="2"/>
  <c r="AQ446" i="2"/>
  <c r="AM452" i="2"/>
  <c r="AT452" i="2"/>
  <c r="BU452" i="2"/>
  <c r="AT467" i="2"/>
  <c r="AQ484" i="2"/>
  <c r="W503" i="2"/>
  <c r="W509" i="2"/>
  <c r="W435" i="2"/>
  <c r="AQ435" i="2"/>
  <c r="AQ438" i="2"/>
  <c r="W442" i="2"/>
  <c r="AW430" i="2"/>
  <c r="W443" i="2"/>
  <c r="AQ443" i="2"/>
  <c r="AR452" i="2"/>
  <c r="BB451" i="2"/>
  <c r="BH451" i="2"/>
  <c r="BM451" i="2"/>
  <c r="BG452" i="2"/>
  <c r="AA452" i="2"/>
  <c r="W462" i="2"/>
  <c r="AU467" i="2"/>
  <c r="X474" i="2"/>
  <c r="W477" i="2"/>
  <c r="X480" i="2"/>
  <c r="AW480" i="2"/>
  <c r="Z480" i="2"/>
  <c r="AS484" i="2"/>
  <c r="AU486" i="2"/>
  <c r="Y494" i="2"/>
  <c r="W495" i="2"/>
  <c r="W496" i="2"/>
  <c r="Z501" i="2"/>
  <c r="AS505" i="2"/>
  <c r="Y508" i="2"/>
  <c r="AI508" i="2"/>
  <c r="AS510" i="2"/>
  <c r="AA508" i="2"/>
  <c r="Z508" i="2"/>
  <c r="AX36" i="2"/>
  <c r="BS46" i="2"/>
  <c r="AQ47" i="2"/>
  <c r="BL56" i="2"/>
  <c r="AQ59" i="2"/>
  <c r="BS66" i="2"/>
  <c r="AQ67" i="2"/>
  <c r="AQ73" i="2"/>
  <c r="AX76" i="2"/>
  <c r="AQ79" i="2"/>
  <c r="BE86" i="2"/>
  <c r="AQ91" i="2"/>
  <c r="AQ101" i="2"/>
  <c r="BL108" i="2"/>
  <c r="AQ113" i="2"/>
  <c r="AQ114" i="2"/>
  <c r="AQ116" i="2"/>
  <c r="BE128" i="2"/>
  <c r="AQ131" i="2"/>
  <c r="AQ62" i="2"/>
  <c r="BS36" i="2"/>
  <c r="AQ37" i="2"/>
  <c r="AQ41" i="2"/>
  <c r="AQ53" i="2"/>
  <c r="AQ57" i="2"/>
  <c r="BS56" i="2"/>
  <c r="AQ61" i="2"/>
  <c r="AQ71" i="2"/>
  <c r="AQ83" i="2"/>
  <c r="BL86" i="2"/>
  <c r="AQ89" i="2"/>
  <c r="AQ97" i="2"/>
  <c r="BS96" i="2"/>
  <c r="AQ103" i="2"/>
  <c r="BS108" i="2"/>
  <c r="AQ109" i="2"/>
  <c r="AQ112" i="2"/>
  <c r="BS118" i="2"/>
  <c r="AQ123" i="2"/>
  <c r="BL128" i="2"/>
  <c r="AQ133" i="2"/>
  <c r="AQ136" i="2"/>
  <c r="BE36" i="2"/>
  <c r="AQ39" i="2"/>
  <c r="AQ40" i="2"/>
  <c r="AQ43" i="2"/>
  <c r="BE46" i="2"/>
  <c r="AQ51" i="2"/>
  <c r="AX56" i="2"/>
  <c r="BE66" i="2"/>
  <c r="AQ77" i="2"/>
  <c r="BS76" i="2"/>
  <c r="AQ81" i="2"/>
  <c r="BS86" i="2"/>
  <c r="BE96" i="2"/>
  <c r="BL96" i="2"/>
  <c r="AQ99" i="2"/>
  <c r="AQ100" i="2"/>
  <c r="AQ102" i="2"/>
  <c r="AX108" i="2"/>
  <c r="AQ115" i="2"/>
  <c r="AQ125" i="2"/>
  <c r="AQ126" i="2"/>
  <c r="BS128" i="2"/>
  <c r="AQ130" i="2"/>
  <c r="AQ132" i="2"/>
  <c r="AQ98" i="2"/>
  <c r="AQ120" i="2"/>
  <c r="AQ121" i="2"/>
  <c r="AQ124" i="2"/>
  <c r="AX144" i="2"/>
  <c r="AQ144" i="2" s="1"/>
  <c r="AS144" i="2"/>
  <c r="BE150" i="2"/>
  <c r="AS150" i="2"/>
  <c r="BE154" i="2"/>
  <c r="AQ154" i="2" s="1"/>
  <c r="AS154" i="2"/>
  <c r="BS162" i="2"/>
  <c r="BU160" i="2"/>
  <c r="W173" i="2"/>
  <c r="AE170" i="2"/>
  <c r="BL176" i="2"/>
  <c r="AQ176" i="2" s="1"/>
  <c r="AS176" i="2"/>
  <c r="W47" i="2"/>
  <c r="AZ36" i="2"/>
  <c r="BU46" i="2"/>
  <c r="AE56" i="2"/>
  <c r="AI56" i="2"/>
  <c r="AM56" i="2"/>
  <c r="BG56" i="2"/>
  <c r="BU66" i="2"/>
  <c r="AE76" i="2"/>
  <c r="AI76" i="2"/>
  <c r="AM76" i="2"/>
  <c r="BG76" i="2"/>
  <c r="BU86" i="2"/>
  <c r="AE96" i="2"/>
  <c r="BG96" i="2"/>
  <c r="BU108" i="2"/>
  <c r="AE118" i="2"/>
  <c r="BG118" i="2"/>
  <c r="BU128" i="2"/>
  <c r="AX142" i="2"/>
  <c r="AQ142" i="2" s="1"/>
  <c r="AS142" i="2"/>
  <c r="AZ148" i="2"/>
  <c r="AW148" i="2"/>
  <c r="BN148" i="2"/>
  <c r="BL150" i="2"/>
  <c r="BL148" i="2" s="1"/>
  <c r="W151" i="2"/>
  <c r="AE148" i="2"/>
  <c r="AX148" i="2"/>
  <c r="AR170" i="2"/>
  <c r="AA170" i="2"/>
  <c r="BN170" i="2"/>
  <c r="BL172" i="2"/>
  <c r="AS172" i="2"/>
  <c r="Y190" i="2"/>
  <c r="W192" i="2"/>
  <c r="AI190" i="2"/>
  <c r="BU36" i="2"/>
  <c r="BN46" i="2"/>
  <c r="AS47" i="2"/>
  <c r="W49" i="2"/>
  <c r="AS51" i="2"/>
  <c r="AZ56" i="2"/>
  <c r="AS59" i="2"/>
  <c r="BN66" i="2"/>
  <c r="W69" i="2"/>
  <c r="AS71" i="2"/>
  <c r="AZ76" i="2"/>
  <c r="AS83" i="2"/>
  <c r="BN86" i="2"/>
  <c r="AS87" i="2"/>
  <c r="W89" i="2"/>
  <c r="AS91" i="2"/>
  <c r="AZ96" i="2"/>
  <c r="BN108" i="2"/>
  <c r="AS109" i="2"/>
  <c r="AS113" i="2"/>
  <c r="AZ118" i="2"/>
  <c r="BN128" i="2"/>
  <c r="AS129" i="2"/>
  <c r="AS133" i="2"/>
  <c r="AV138" i="2"/>
  <c r="BG138" i="2"/>
  <c r="AW138" i="2"/>
  <c r="BU138" i="2"/>
  <c r="AQ139" i="2"/>
  <c r="BS138" i="2"/>
  <c r="AX146" i="2"/>
  <c r="AQ146" i="2" s="1"/>
  <c r="AS146" i="2"/>
  <c r="AQ149" i="2"/>
  <c r="AS152" i="2"/>
  <c r="AQ152" i="2"/>
  <c r="AS156" i="2"/>
  <c r="AQ156" i="2"/>
  <c r="BE164" i="2"/>
  <c r="BG160" i="2"/>
  <c r="BE170" i="2"/>
  <c r="AQ171" i="2"/>
  <c r="BN36" i="2"/>
  <c r="AE46" i="2"/>
  <c r="BG46" i="2"/>
  <c r="BU56" i="2"/>
  <c r="AE66" i="2"/>
  <c r="BG66" i="2"/>
  <c r="BU76" i="2"/>
  <c r="AE86" i="2"/>
  <c r="BG86" i="2"/>
  <c r="BU96" i="2"/>
  <c r="AE108" i="2"/>
  <c r="BG108" i="2"/>
  <c r="BU118" i="2"/>
  <c r="AE128" i="2"/>
  <c r="BG128" i="2"/>
  <c r="AE138" i="2"/>
  <c r="AR138" i="2"/>
  <c r="AX140" i="2"/>
  <c r="AQ140" i="2" s="1"/>
  <c r="AZ138" i="2"/>
  <c r="BG148" i="2"/>
  <c r="W152" i="2"/>
  <c r="AI148" i="2"/>
  <c r="BG170" i="2"/>
  <c r="BS182" i="2"/>
  <c r="BU180" i="2"/>
  <c r="BE206" i="2"/>
  <c r="BG202" i="2"/>
  <c r="BS224" i="2"/>
  <c r="BU222" i="2"/>
  <c r="AT148" i="2"/>
  <c r="BS150" i="2"/>
  <c r="AV160" i="2"/>
  <c r="AS164" i="2"/>
  <c r="AS168" i="2"/>
  <c r="AI170" i="2"/>
  <c r="AT170" i="2"/>
  <c r="AU170" i="2"/>
  <c r="BS172" i="2"/>
  <c r="BS170" i="2" s="1"/>
  <c r="BE184" i="2"/>
  <c r="BG180" i="2"/>
  <c r="AU190" i="2"/>
  <c r="AT202" i="2"/>
  <c r="BS204" i="2"/>
  <c r="BU202" i="2"/>
  <c r="W214" i="2"/>
  <c r="AI212" i="2"/>
  <c r="BE226" i="2"/>
  <c r="BG222" i="2"/>
  <c r="W143" i="2"/>
  <c r="AR160" i="2"/>
  <c r="AQ161" i="2"/>
  <c r="BL162" i="2"/>
  <c r="BL160" i="2" s="1"/>
  <c r="BN160" i="2"/>
  <c r="AQ165" i="2"/>
  <c r="AX174" i="2"/>
  <c r="AQ174" i="2" s="1"/>
  <c r="AS174" i="2"/>
  <c r="AQ175" i="2"/>
  <c r="AX178" i="2"/>
  <c r="AQ178" i="2" s="1"/>
  <c r="AS178" i="2"/>
  <c r="BS192" i="2"/>
  <c r="BU190" i="2"/>
  <c r="W204" i="2"/>
  <c r="AI202" i="2"/>
  <c r="BE216" i="2"/>
  <c r="BG212" i="2"/>
  <c r="AQ181" i="2"/>
  <c r="AX184" i="2"/>
  <c r="AS184" i="2"/>
  <c r="AQ185" i="2"/>
  <c r="BE194" i="2"/>
  <c r="BG190" i="2"/>
  <c r="AU202" i="2"/>
  <c r="AT212" i="2"/>
  <c r="BS214" i="2"/>
  <c r="BU212" i="2"/>
  <c r="W224" i="2"/>
  <c r="AI222" i="2"/>
  <c r="AR190" i="2"/>
  <c r="AQ191" i="2"/>
  <c r="BN190" i="2"/>
  <c r="BL192" i="2"/>
  <c r="BL190" i="2" s="1"/>
  <c r="AQ195" i="2"/>
  <c r="AR202" i="2"/>
  <c r="AQ203" i="2"/>
  <c r="AQ207" i="2"/>
  <c r="AR212" i="2"/>
  <c r="AQ213" i="2"/>
  <c r="BN212" i="2"/>
  <c r="BL214" i="2"/>
  <c r="BL212" i="2" s="1"/>
  <c r="AQ217" i="2"/>
  <c r="AR222" i="2"/>
  <c r="AQ223" i="2"/>
  <c r="AQ227" i="2"/>
  <c r="AI232" i="2"/>
  <c r="AR232" i="2"/>
  <c r="AQ233" i="2"/>
  <c r="BN232" i="2"/>
  <c r="BL234" i="2"/>
  <c r="BL232" i="2" s="1"/>
  <c r="AQ237" i="2"/>
  <c r="AI242" i="2"/>
  <c r="AR242" i="2"/>
  <c r="AQ243" i="2"/>
  <c r="AQ247" i="2"/>
  <c r="AI252" i="2"/>
  <c r="AR252" i="2"/>
  <c r="AQ253" i="2"/>
  <c r="BN252" i="2"/>
  <c r="BL254" i="2"/>
  <c r="BL252" i="2" s="1"/>
  <c r="AQ257" i="2"/>
  <c r="AS258" i="2"/>
  <c r="BE266" i="2"/>
  <c r="BE264" i="2" s="1"/>
  <c r="BG264" i="2"/>
  <c r="AT274" i="2"/>
  <c r="BN274" i="2"/>
  <c r="AS277" i="2"/>
  <c r="AQ277" i="2"/>
  <c r="AS281" i="2"/>
  <c r="AQ281" i="2"/>
  <c r="W286" i="2"/>
  <c r="Y294" i="2"/>
  <c r="AX306" i="2"/>
  <c r="AS306" i="2"/>
  <c r="BS306" i="2"/>
  <c r="BS304" i="2" s="1"/>
  <c r="BU304" i="2"/>
  <c r="AQ315" i="2"/>
  <c r="BE316" i="2"/>
  <c r="BE314" i="2" s="1"/>
  <c r="BG314" i="2"/>
  <c r="W368" i="2"/>
  <c r="AI366" i="2"/>
  <c r="AQ381" i="2"/>
  <c r="BS234" i="2"/>
  <c r="BS244" i="2"/>
  <c r="BS254" i="2"/>
  <c r="BN264" i="2"/>
  <c r="BL265" i="2"/>
  <c r="BS275" i="2"/>
  <c r="BU274" i="2"/>
  <c r="AX296" i="2"/>
  <c r="AZ294" i="2"/>
  <c r="AQ301" i="2"/>
  <c r="AV326" i="2"/>
  <c r="AQ329" i="2"/>
  <c r="BE330" i="2"/>
  <c r="BE326" i="2" s="1"/>
  <c r="BG326" i="2"/>
  <c r="AX352" i="2"/>
  <c r="AQ352" i="2" s="1"/>
  <c r="AS352" i="2"/>
  <c r="AQ363" i="2"/>
  <c r="AQ405" i="2"/>
  <c r="W149" i="2"/>
  <c r="AQ151" i="2"/>
  <c r="W153" i="2"/>
  <c r="AQ155" i="2"/>
  <c r="X160" i="2"/>
  <c r="W161" i="2"/>
  <c r="AX162" i="2"/>
  <c r="AX160" i="2" s="1"/>
  <c r="AZ160" i="2"/>
  <c r="AQ163" i="2"/>
  <c r="W165" i="2"/>
  <c r="AQ167" i="2"/>
  <c r="X170" i="2"/>
  <c r="W171" i="2"/>
  <c r="AX172" i="2"/>
  <c r="AZ170" i="2"/>
  <c r="AQ173" i="2"/>
  <c r="W175" i="2"/>
  <c r="AQ177" i="2"/>
  <c r="X180" i="2"/>
  <c r="W181" i="2"/>
  <c r="BL180" i="2"/>
  <c r="AX182" i="2"/>
  <c r="AZ180" i="2"/>
  <c r="AQ183" i="2"/>
  <c r="W185" i="2"/>
  <c r="AQ187" i="2"/>
  <c r="X190" i="2"/>
  <c r="W191" i="2"/>
  <c r="AX192" i="2"/>
  <c r="AX190" i="2" s="1"/>
  <c r="AZ190" i="2"/>
  <c r="AQ193" i="2"/>
  <c r="V193" i="2" s="1"/>
  <c r="W195" i="2"/>
  <c r="AQ197" i="2"/>
  <c r="X202" i="2"/>
  <c r="W203" i="2"/>
  <c r="BL202" i="2"/>
  <c r="AX204" i="2"/>
  <c r="AX202" i="2" s="1"/>
  <c r="AZ202" i="2"/>
  <c r="AQ205" i="2"/>
  <c r="W207" i="2"/>
  <c r="AQ209" i="2"/>
  <c r="X212" i="2"/>
  <c r="W213" i="2"/>
  <c r="AX214" i="2"/>
  <c r="AX212" i="2" s="1"/>
  <c r="AZ212" i="2"/>
  <c r="AQ215" i="2"/>
  <c r="W217" i="2"/>
  <c r="AQ219" i="2"/>
  <c r="X222" i="2"/>
  <c r="W223" i="2"/>
  <c r="BL222" i="2"/>
  <c r="AX224" i="2"/>
  <c r="AX222" i="2" s="1"/>
  <c r="AZ222" i="2"/>
  <c r="AQ225" i="2"/>
  <c r="W227" i="2"/>
  <c r="AQ229" i="2"/>
  <c r="X232" i="2"/>
  <c r="W233" i="2"/>
  <c r="AX234" i="2"/>
  <c r="AX232" i="2" s="1"/>
  <c r="AZ232" i="2"/>
  <c r="AQ235" i="2"/>
  <c r="W237" i="2"/>
  <c r="AQ239" i="2"/>
  <c r="X242" i="2"/>
  <c r="W243" i="2"/>
  <c r="BL242" i="2"/>
  <c r="AX244" i="2"/>
  <c r="AX242" i="2" s="1"/>
  <c r="AZ242" i="2"/>
  <c r="AQ245" i="2"/>
  <c r="W247" i="2"/>
  <c r="AQ249" i="2"/>
  <c r="X252" i="2"/>
  <c r="W253" i="2"/>
  <c r="AX254" i="2"/>
  <c r="AX252" i="2" s="1"/>
  <c r="AZ252" i="2"/>
  <c r="W257" i="2"/>
  <c r="AS257" i="2"/>
  <c r="W265" i="2"/>
  <c r="AE264" i="2"/>
  <c r="AQ267" i="2"/>
  <c r="AS268" i="2"/>
  <c r="W269" i="2"/>
  <c r="AQ271" i="2"/>
  <c r="AS272" i="2"/>
  <c r="AW274" i="2"/>
  <c r="W278" i="2"/>
  <c r="W282" i="2"/>
  <c r="X284" i="2"/>
  <c r="AR284" i="2"/>
  <c r="AZ284" i="2"/>
  <c r="AS285" i="2"/>
  <c r="BN284" i="2"/>
  <c r="BL285" i="2"/>
  <c r="BE288" i="2"/>
  <c r="BE284" i="2" s="1"/>
  <c r="BG284" i="2"/>
  <c r="AS290" i="2"/>
  <c r="AQ292" i="2"/>
  <c r="AE294" i="2"/>
  <c r="AX298" i="2"/>
  <c r="AS298" i="2"/>
  <c r="BS298" i="2"/>
  <c r="AX302" i="2"/>
  <c r="AQ302" i="2" s="1"/>
  <c r="AS302" i="2"/>
  <c r="AQ309" i="2"/>
  <c r="AQ319" i="2"/>
  <c r="AA326" i="2"/>
  <c r="AT336" i="2"/>
  <c r="AZ346" i="2"/>
  <c r="AQ377" i="2"/>
  <c r="AV180" i="2"/>
  <c r="BN180" i="2"/>
  <c r="AS188" i="2"/>
  <c r="AV190" i="2"/>
  <c r="AS194" i="2"/>
  <c r="AS198" i="2"/>
  <c r="AV202" i="2"/>
  <c r="BN202" i="2"/>
  <c r="AS206" i="2"/>
  <c r="AS210" i="2"/>
  <c r="AV212" i="2"/>
  <c r="AS216" i="2"/>
  <c r="AS220" i="2"/>
  <c r="AV222" i="2"/>
  <c r="BN222" i="2"/>
  <c r="AS226" i="2"/>
  <c r="AS230" i="2"/>
  <c r="AV232" i="2"/>
  <c r="BG232" i="2"/>
  <c r="BU232" i="2"/>
  <c r="AS236" i="2"/>
  <c r="AS240" i="2"/>
  <c r="AV242" i="2"/>
  <c r="BG242" i="2"/>
  <c r="BU242" i="2"/>
  <c r="BN242" i="2"/>
  <c r="AS246" i="2"/>
  <c r="AS250" i="2"/>
  <c r="AV252" i="2"/>
  <c r="BG252" i="2"/>
  <c r="BU252" i="2"/>
  <c r="AS255" i="2"/>
  <c r="AQ255" i="2"/>
  <c r="AQ256" i="2"/>
  <c r="AS259" i="2"/>
  <c r="AQ259" i="2"/>
  <c r="AQ260" i="2"/>
  <c r="AS266" i="2"/>
  <c r="AS270" i="2"/>
  <c r="X274" i="2"/>
  <c r="W275" i="2"/>
  <c r="AE274" i="2"/>
  <c r="AS275" i="2"/>
  <c r="W276" i="2"/>
  <c r="BE278" i="2"/>
  <c r="AS278" i="2"/>
  <c r="W279" i="2"/>
  <c r="AS279" i="2"/>
  <c r="BE282" i="2"/>
  <c r="AQ282" i="2" s="1"/>
  <c r="AS282" i="2"/>
  <c r="AE284" i="2"/>
  <c r="W285" i="2"/>
  <c r="AX286" i="2"/>
  <c r="AX284" i="2" s="1"/>
  <c r="AS286" i="2"/>
  <c r="BS286" i="2"/>
  <c r="AA284" i="2"/>
  <c r="AQ291" i="2"/>
  <c r="AT294" i="2"/>
  <c r="BL304" i="2"/>
  <c r="AQ305" i="2"/>
  <c r="AX310" i="2"/>
  <c r="AS310" i="2"/>
  <c r="AQ333" i="2"/>
  <c r="AX344" i="2"/>
  <c r="AS344" i="2"/>
  <c r="BS344" i="2"/>
  <c r="W370" i="2"/>
  <c r="AE366" i="2"/>
  <c r="AT264" i="2"/>
  <c r="AR274" i="2"/>
  <c r="BL274" i="2"/>
  <c r="AX276" i="2"/>
  <c r="AX274" i="2" s="1"/>
  <c r="AZ274" i="2"/>
  <c r="AQ287" i="2"/>
  <c r="AS288" i="2"/>
  <c r="AU294" i="2"/>
  <c r="AQ295" i="2"/>
  <c r="BG294" i="2"/>
  <c r="BE296" i="2"/>
  <c r="BE294" i="2" s="1"/>
  <c r="AQ299" i="2"/>
  <c r="AZ304" i="2"/>
  <c r="AQ307" i="2"/>
  <c r="AQ311" i="2"/>
  <c r="AR314" i="2"/>
  <c r="Y326" i="2"/>
  <c r="Y346" i="2"/>
  <c r="AA346" i="2"/>
  <c r="AI346" i="2"/>
  <c r="AQ357" i="2"/>
  <c r="BE358" i="2"/>
  <c r="BE356" i="2" s="1"/>
  <c r="BG356" i="2"/>
  <c r="Y356" i="2"/>
  <c r="AQ369" i="2"/>
  <c r="BE370" i="2"/>
  <c r="BE366" i="2" s="1"/>
  <c r="BG366" i="2"/>
  <c r="BS372" i="2"/>
  <c r="AQ372" i="2" s="1"/>
  <c r="AS372" i="2"/>
  <c r="AQ373" i="2"/>
  <c r="AM376" i="2"/>
  <c r="W379" i="2"/>
  <c r="BE380" i="2"/>
  <c r="AQ380" i="2" s="1"/>
  <c r="AS380" i="2"/>
  <c r="AS413" i="2"/>
  <c r="AX413" i="2"/>
  <c r="AQ413" i="2" s="1"/>
  <c r="AS475" i="2"/>
  <c r="AZ474" i="2"/>
  <c r="AX475" i="2"/>
  <c r="AX474" i="2" s="1"/>
  <c r="Y304" i="2"/>
  <c r="AS316" i="2"/>
  <c r="AS320" i="2"/>
  <c r="AQ320" i="2"/>
  <c r="AS330" i="2"/>
  <c r="AS334" i="2"/>
  <c r="AQ334" i="2"/>
  <c r="BL336" i="2"/>
  <c r="AX340" i="2"/>
  <c r="AQ340" i="2" s="1"/>
  <c r="AS340" i="2"/>
  <c r="AX348" i="2"/>
  <c r="AS348" i="2"/>
  <c r="BS348" i="2"/>
  <c r="BS346" i="2" s="1"/>
  <c r="BU346" i="2"/>
  <c r="AQ354" i="2"/>
  <c r="AT356" i="2"/>
  <c r="AQ361" i="2"/>
  <c r="BL366" i="2"/>
  <c r="AQ367" i="2"/>
  <c r="BL378" i="2"/>
  <c r="BL376" i="2" s="1"/>
  <c r="BN376" i="2"/>
  <c r="AS409" i="2"/>
  <c r="AX409" i="2"/>
  <c r="AQ409" i="2" s="1"/>
  <c r="AZ408" i="2"/>
  <c r="W412" i="2"/>
  <c r="AE408" i="2"/>
  <c r="AQ445" i="2"/>
  <c r="BS266" i="2"/>
  <c r="AT284" i="2"/>
  <c r="AR294" i="2"/>
  <c r="BL294" i="2"/>
  <c r="AS296" i="2"/>
  <c r="AS300" i="2"/>
  <c r="AQ300" i="2"/>
  <c r="V300" i="2" s="1"/>
  <c r="AR304" i="2"/>
  <c r="AS308" i="2"/>
  <c r="AQ308" i="2"/>
  <c r="AS312" i="2"/>
  <c r="AQ312" i="2"/>
  <c r="AU314" i="2"/>
  <c r="AX316" i="2"/>
  <c r="AZ314" i="2"/>
  <c r="AT326" i="2"/>
  <c r="AU326" i="2"/>
  <c r="BL326" i="2"/>
  <c r="AZ326" i="2"/>
  <c r="AX328" i="2"/>
  <c r="AX326" i="2" s="1"/>
  <c r="BS328" i="2"/>
  <c r="BS326" i="2" s="1"/>
  <c r="BU326" i="2"/>
  <c r="AX338" i="2"/>
  <c r="AZ336" i="2"/>
  <c r="AU346" i="2"/>
  <c r="AQ359" i="2"/>
  <c r="Y366" i="2"/>
  <c r="AR366" i="2"/>
  <c r="AQ371" i="2"/>
  <c r="AV376" i="2"/>
  <c r="BL425" i="2"/>
  <c r="AQ425" i="2" s="1"/>
  <c r="BN418" i="2"/>
  <c r="W287" i="2"/>
  <c r="W291" i="2"/>
  <c r="BN294" i="2"/>
  <c r="AS297" i="2"/>
  <c r="AS301" i="2"/>
  <c r="AS305" i="2"/>
  <c r="AS309" i="2"/>
  <c r="AV314" i="2"/>
  <c r="X314" i="2"/>
  <c r="W315" i="2"/>
  <c r="W319" i="2"/>
  <c r="Z326" i="2"/>
  <c r="W329" i="2"/>
  <c r="W333" i="2"/>
  <c r="BN336" i="2"/>
  <c r="BE338" i="2"/>
  <c r="BE336" i="2" s="1"/>
  <c r="AS339" i="2"/>
  <c r="AS343" i="2"/>
  <c r="AS347" i="2"/>
  <c r="AS351" i="2"/>
  <c r="AV356" i="2"/>
  <c r="X356" i="2"/>
  <c r="W357" i="2"/>
  <c r="W361" i="2"/>
  <c r="Z366" i="2"/>
  <c r="AX368" i="2"/>
  <c r="AX366" i="2" s="1"/>
  <c r="W369" i="2"/>
  <c r="AS374" i="2"/>
  <c r="AR376" i="2"/>
  <c r="X376" i="2"/>
  <c r="W377" i="2"/>
  <c r="AE376" i="2"/>
  <c r="BG376" i="2"/>
  <c r="AX378" i="2"/>
  <c r="AX376" i="2" s="1"/>
  <c r="AZ376" i="2"/>
  <c r="W381" i="2"/>
  <c r="AQ383" i="2"/>
  <c r="AR388" i="2"/>
  <c r="AV388" i="2"/>
  <c r="AQ401" i="2"/>
  <c r="AQ411" i="2"/>
  <c r="AQ415" i="2"/>
  <c r="Y418" i="2"/>
  <c r="AW418" i="2"/>
  <c r="X418" i="2"/>
  <c r="W419" i="2"/>
  <c r="AE418" i="2"/>
  <c r="AA418" i="2"/>
  <c r="BL421" i="2"/>
  <c r="AX432" i="2"/>
  <c r="AX430" i="2" s="1"/>
  <c r="AZ430" i="2"/>
  <c r="AS439" i="2"/>
  <c r="AQ440" i="2"/>
  <c r="W460" i="2"/>
  <c r="AI459" i="2"/>
  <c r="BS460" i="2"/>
  <c r="BU459" i="2"/>
  <c r="AS460" i="2"/>
  <c r="BL462" i="2"/>
  <c r="BL459" i="2" s="1"/>
  <c r="BN459" i="2"/>
  <c r="BS509" i="2"/>
  <c r="BU508" i="2"/>
  <c r="AQ337" i="2"/>
  <c r="AQ341" i="2"/>
  <c r="AT346" i="2"/>
  <c r="AQ349" i="2"/>
  <c r="AQ353" i="2"/>
  <c r="AR356" i="2"/>
  <c r="BL356" i="2"/>
  <c r="AX358" i="2"/>
  <c r="AZ356" i="2"/>
  <c r="BS368" i="2"/>
  <c r="AS379" i="2"/>
  <c r="BE384" i="2"/>
  <c r="AQ384" i="2" s="1"/>
  <c r="AS384" i="2"/>
  <c r="BE390" i="2"/>
  <c r="BG388" i="2"/>
  <c r="AS390" i="2"/>
  <c r="AS391" i="2"/>
  <c r="AQ393" i="2"/>
  <c r="AT398" i="2"/>
  <c r="AM408" i="2"/>
  <c r="W409" i="2"/>
  <c r="Z418" i="2"/>
  <c r="BS431" i="2"/>
  <c r="AT430" i="2"/>
  <c r="Z459" i="2"/>
  <c r="AX468" i="2"/>
  <c r="AZ467" i="2"/>
  <c r="BS469" i="2"/>
  <c r="AQ469" i="2" s="1"/>
  <c r="BU467" i="2"/>
  <c r="BE504" i="2"/>
  <c r="BE501" i="2" s="1"/>
  <c r="BG501" i="2"/>
  <c r="AS504" i="2"/>
  <c r="W505" i="2"/>
  <c r="AE501" i="2"/>
  <c r="AV294" i="2"/>
  <c r="X294" i="2"/>
  <c r="W295" i="2"/>
  <c r="W299" i="2"/>
  <c r="W307" i="2"/>
  <c r="W311" i="2"/>
  <c r="AV336" i="2"/>
  <c r="X336" i="2"/>
  <c r="W337" i="2"/>
  <c r="W341" i="2"/>
  <c r="W349" i="2"/>
  <c r="W353" i="2"/>
  <c r="BU366" i="2"/>
  <c r="W372" i="2"/>
  <c r="AU376" i="2"/>
  <c r="BN388" i="2"/>
  <c r="BL389" i="2"/>
  <c r="BE394" i="2"/>
  <c r="AQ394" i="2" s="1"/>
  <c r="AS394" i="2"/>
  <c r="X408" i="2"/>
  <c r="Y408" i="2"/>
  <c r="AI408" i="2"/>
  <c r="BE430" i="2"/>
  <c r="AS435" i="2"/>
  <c r="AQ436" i="2"/>
  <c r="AQ448" i="2"/>
  <c r="AS389" i="2"/>
  <c r="AQ399" i="2"/>
  <c r="BS398" i="2"/>
  <c r="BL398" i="2"/>
  <c r="AQ403" i="2"/>
  <c r="AS405" i="2"/>
  <c r="BS410" i="2"/>
  <c r="AQ410" i="2" s="1"/>
  <c r="AQ414" i="2"/>
  <c r="AV418" i="2"/>
  <c r="AS421" i="2"/>
  <c r="AQ423" i="2"/>
  <c r="AS425" i="2"/>
  <c r="AA430" i="2"/>
  <c r="AV430" i="2"/>
  <c r="AM430" i="2"/>
  <c r="AS445" i="2"/>
  <c r="AQ457" i="2"/>
  <c r="AM459" i="2"/>
  <c r="AX462" i="2"/>
  <c r="AX459" i="2" s="1"/>
  <c r="AZ459" i="2"/>
  <c r="AX471" i="2"/>
  <c r="AQ471" i="2" s="1"/>
  <c r="AS471" i="2"/>
  <c r="BL511" i="2"/>
  <c r="BN508" i="2"/>
  <c r="AS383" i="2"/>
  <c r="AQ391" i="2"/>
  <c r="AS393" i="2"/>
  <c r="AQ395" i="2"/>
  <c r="BN398" i="2"/>
  <c r="X398" i="2"/>
  <c r="W399" i="2"/>
  <c r="AE398" i="2"/>
  <c r="AX400" i="2"/>
  <c r="AZ398" i="2"/>
  <c r="W401" i="2"/>
  <c r="AQ402" i="2"/>
  <c r="AQ406" i="2"/>
  <c r="AU418" i="2"/>
  <c r="AR418" i="2"/>
  <c r="AX420" i="2"/>
  <c r="AQ420" i="2" s="1"/>
  <c r="AZ418" i="2"/>
  <c r="W421" i="2"/>
  <c r="AQ422" i="2"/>
  <c r="AQ426" i="2"/>
  <c r="BN430" i="2"/>
  <c r="X430" i="2"/>
  <c r="W431" i="2"/>
  <c r="AE430" i="2"/>
  <c r="AS431" i="2"/>
  <c r="BL430" i="2"/>
  <c r="W434" i="2"/>
  <c r="AS434" i="2"/>
  <c r="W438" i="2"/>
  <c r="AS438" i="2"/>
  <c r="AQ442" i="2"/>
  <c r="AS446" i="2"/>
  <c r="AS447" i="2"/>
  <c r="AQ447" i="2"/>
  <c r="W454" i="2"/>
  <c r="AE452" i="2"/>
  <c r="AX454" i="2"/>
  <c r="AZ452" i="2"/>
  <c r="AQ461" i="2"/>
  <c r="BE464" i="2"/>
  <c r="AQ464" i="2" s="1"/>
  <c r="BG459" i="2"/>
  <c r="AQ465" i="2"/>
  <c r="W481" i="2"/>
  <c r="AI480" i="2"/>
  <c r="BS390" i="2"/>
  <c r="BU388" i="2"/>
  <c r="AV398" i="2"/>
  <c r="AI398" i="2"/>
  <c r="AS401" i="2"/>
  <c r="AT408" i="2"/>
  <c r="BN408" i="2"/>
  <c r="W410" i="2"/>
  <c r="AS410" i="2"/>
  <c r="W411" i="2"/>
  <c r="W414" i="2"/>
  <c r="AS414" i="2"/>
  <c r="W415" i="2"/>
  <c r="AI430" i="2"/>
  <c r="AS432" i="2"/>
  <c r="AS433" i="2"/>
  <c r="AS436" i="2"/>
  <c r="AS437" i="2"/>
  <c r="AS440" i="2"/>
  <c r="AS441" i="2"/>
  <c r="AS449" i="2"/>
  <c r="BS452" i="2"/>
  <c r="AU452" i="2"/>
  <c r="AS464" i="2"/>
  <c r="BS475" i="2"/>
  <c r="BU474" i="2"/>
  <c r="BE476" i="2"/>
  <c r="BE474" i="2" s="1"/>
  <c r="BG474" i="2"/>
  <c r="AS476" i="2"/>
  <c r="BU408" i="2"/>
  <c r="AS444" i="2"/>
  <c r="AS448" i="2"/>
  <c r="AI452" i="2"/>
  <c r="BE453" i="2"/>
  <c r="AS455" i="2"/>
  <c r="AX455" i="2"/>
  <c r="AQ455" i="2" s="1"/>
  <c r="AS458" i="2"/>
  <c r="AS454" i="2"/>
  <c r="BL454" i="2"/>
  <c r="BL452" i="2" s="1"/>
  <c r="BN452" i="2"/>
  <c r="BE456" i="2"/>
  <c r="AQ456" i="2" s="1"/>
  <c r="AS456" i="2"/>
  <c r="AS457" i="2"/>
  <c r="AQ458" i="2"/>
  <c r="AW459" i="2"/>
  <c r="X459" i="2"/>
  <c r="W461" i="2"/>
  <c r="AE459" i="2"/>
  <c r="AA459" i="2"/>
  <c r="AS469" i="2"/>
  <c r="BS470" i="2"/>
  <c r="AS470" i="2"/>
  <c r="AX487" i="2"/>
  <c r="AX486" i="2" s="1"/>
  <c r="AZ486" i="2"/>
  <c r="AS487" i="2"/>
  <c r="W453" i="2"/>
  <c r="W456" i="2"/>
  <c r="W457" i="2"/>
  <c r="AR459" i="2"/>
  <c r="AV459" i="2"/>
  <c r="AS463" i="2"/>
  <c r="W464" i="2"/>
  <c r="AE467" i="2"/>
  <c r="AS468" i="2"/>
  <c r="BL468" i="2"/>
  <c r="BN467" i="2"/>
  <c r="BE470" i="2"/>
  <c r="BE467" i="2" s="1"/>
  <c r="BG467" i="2"/>
  <c r="W476" i="2"/>
  <c r="AS477" i="2"/>
  <c r="AQ477" i="2"/>
  <c r="AQ478" i="2"/>
  <c r="AQ490" i="2"/>
  <c r="BL502" i="2"/>
  <c r="BN501" i="2"/>
  <c r="X501" i="2"/>
  <c r="W470" i="2"/>
  <c r="BS481" i="2"/>
  <c r="AQ482" i="2"/>
  <c r="AX483" i="2"/>
  <c r="AQ483" i="2" s="1"/>
  <c r="AS483" i="2"/>
  <c r="BS486" i="2"/>
  <c r="W489" i="2"/>
  <c r="AI486" i="2"/>
  <c r="BE495" i="2"/>
  <c r="BE494" i="2" s="1"/>
  <c r="AS495" i="2"/>
  <c r="AT494" i="2"/>
  <c r="Z486" i="2"/>
  <c r="BE489" i="2"/>
  <c r="BE486" i="2" s="1"/>
  <c r="BG486" i="2"/>
  <c r="W490" i="2"/>
  <c r="AE486" i="2"/>
  <c r="X494" i="2"/>
  <c r="BS495" i="2"/>
  <c r="BU494" i="2"/>
  <c r="AQ496" i="2"/>
  <c r="AQ505" i="2"/>
  <c r="BE508" i="2"/>
  <c r="AQ510" i="2"/>
  <c r="Y474" i="2"/>
  <c r="AW474" i="2"/>
  <c r="W478" i="2"/>
  <c r="AR480" i="2"/>
  <c r="AV480" i="2"/>
  <c r="W484" i="2"/>
  <c r="BL487" i="2"/>
  <c r="BL486" i="2" s="1"/>
  <c r="BN486" i="2"/>
  <c r="X486" i="2"/>
  <c r="W488" i="2"/>
  <c r="AX497" i="2"/>
  <c r="AQ497" i="2" s="1"/>
  <c r="AS497" i="2"/>
  <c r="AQ498" i="2"/>
  <c r="AT501" i="2"/>
  <c r="AX502" i="2"/>
  <c r="AX501" i="2" s="1"/>
  <c r="AZ501" i="2"/>
  <c r="AS502" i="2"/>
  <c r="AV501" i="2"/>
  <c r="AQ503" i="2"/>
  <c r="W504" i="2"/>
  <c r="AI501" i="2"/>
  <c r="AR508" i="2"/>
  <c r="AV508" i="2"/>
  <c r="AX511" i="2"/>
  <c r="AX508" i="2" s="1"/>
  <c r="AS511" i="2"/>
  <c r="AQ512" i="2"/>
  <c r="AZ480" i="2"/>
  <c r="BL481" i="2"/>
  <c r="BL480" i="2" s="1"/>
  <c r="AZ494" i="2"/>
  <c r="BL495" i="2"/>
  <c r="BL494" i="2" s="1"/>
  <c r="AZ508" i="2"/>
  <c r="AR486" i="2"/>
  <c r="AR501" i="2"/>
  <c r="V168" i="2" l="1"/>
  <c r="AW451" i="2"/>
  <c r="V140" i="2"/>
  <c r="V91" i="2"/>
  <c r="V210" i="2"/>
  <c r="V71" i="2"/>
  <c r="V60" i="2"/>
  <c r="V146" i="2"/>
  <c r="V362" i="2"/>
  <c r="V186" i="2"/>
  <c r="V350" i="2"/>
  <c r="V44" i="2"/>
  <c r="V43" i="2"/>
  <c r="AV451" i="2"/>
  <c r="V167" i="2"/>
  <c r="V363" i="2"/>
  <c r="V246" i="2"/>
  <c r="V484" i="2"/>
  <c r="Z451" i="2"/>
  <c r="V99" i="2"/>
  <c r="V455" i="2"/>
  <c r="V292" i="2"/>
  <c r="V483" i="2"/>
  <c r="V309" i="2"/>
  <c r="V267" i="2"/>
  <c r="V155" i="2"/>
  <c r="V154" i="2"/>
  <c r="V374" i="2"/>
  <c r="V371" i="2"/>
  <c r="V104" i="2"/>
  <c r="V446" i="2"/>
  <c r="V477" i="2"/>
  <c r="AU451" i="2"/>
  <c r="V420" i="2"/>
  <c r="V469" i="2"/>
  <c r="V259" i="2"/>
  <c r="BS376" i="2"/>
  <c r="V225" i="2"/>
  <c r="AA451" i="2"/>
  <c r="V248" i="2"/>
  <c r="X451" i="2"/>
  <c r="V280" i="2"/>
  <c r="V271" i="2"/>
  <c r="V482" i="2"/>
  <c r="V395" i="2"/>
  <c r="V301" i="2"/>
  <c r="V305" i="2"/>
  <c r="V229" i="2"/>
  <c r="V219" i="2"/>
  <c r="V142" i="2"/>
  <c r="V132" i="2"/>
  <c r="V123" i="2"/>
  <c r="V109" i="2"/>
  <c r="AQ129" i="2"/>
  <c r="V129" i="2" s="1"/>
  <c r="V115" i="2"/>
  <c r="AQ119" i="2"/>
  <c r="V119" i="2" s="1"/>
  <c r="V122" i="2"/>
  <c r="V235" i="2"/>
  <c r="V98" i="2"/>
  <c r="V116" i="2"/>
  <c r="V426" i="2"/>
  <c r="V402" i="2"/>
  <c r="V269" i="2"/>
  <c r="V215" i="2"/>
  <c r="V187" i="2"/>
  <c r="V496" i="2"/>
  <c r="Y451" i="2"/>
  <c r="V247" i="2"/>
  <c r="V268" i="2"/>
  <c r="V367" i="2"/>
  <c r="V380" i="2"/>
  <c r="V317" i="2"/>
  <c r="V237" i="2"/>
  <c r="V439" i="2"/>
  <c r="V440" i="2"/>
  <c r="AS508" i="2"/>
  <c r="W508" i="2"/>
  <c r="V512" i="2"/>
  <c r="V488" i="2"/>
  <c r="AS480" i="2"/>
  <c r="BU451" i="2"/>
  <c r="V448" i="2"/>
  <c r="V396" i="2"/>
  <c r="V351" i="2"/>
  <c r="V331" i="2"/>
  <c r="V258" i="2"/>
  <c r="V359" i="2"/>
  <c r="AQ316" i="2"/>
  <c r="V316" i="2" s="1"/>
  <c r="V308" i="2"/>
  <c r="V412" i="2"/>
  <c r="V340" i="2"/>
  <c r="V498" i="2"/>
  <c r="V458" i="2"/>
  <c r="V391" i="2"/>
  <c r="V510" i="2"/>
  <c r="AS486" i="2"/>
  <c r="V383" i="2"/>
  <c r="V103" i="2"/>
  <c r="V449" i="2"/>
  <c r="V436" i="2"/>
  <c r="V497" i="2"/>
  <c r="V354" i="2"/>
  <c r="V297" i="2"/>
  <c r="V218" i="2"/>
  <c r="V94" i="2"/>
  <c r="V332" i="2"/>
  <c r="V243" i="2"/>
  <c r="V166" i="2"/>
  <c r="V70" i="2"/>
  <c r="V413" i="2"/>
  <c r="AQ347" i="2"/>
  <c r="V347" i="2" s="1"/>
  <c r="V272" i="2"/>
  <c r="V255" i="2"/>
  <c r="V205" i="2"/>
  <c r="V81" i="2"/>
  <c r="V79" i="2"/>
  <c r="V69" i="2"/>
  <c r="V62" i="2"/>
  <c r="V61" i="2"/>
  <c r="V40" i="2"/>
  <c r="V39" i="2"/>
  <c r="V457" i="2"/>
  <c r="V82" i="2"/>
  <c r="AQ504" i="2"/>
  <c r="V504" i="2" s="1"/>
  <c r="V93" i="2"/>
  <c r="V260" i="2"/>
  <c r="V239" i="2"/>
  <c r="V444" i="2"/>
  <c r="V152" i="2"/>
  <c r="V392" i="2"/>
  <c r="V339" i="2"/>
  <c r="V435" i="2"/>
  <c r="V441" i="2"/>
  <c r="V401" i="2"/>
  <c r="V423" i="2"/>
  <c r="V393" i="2"/>
  <c r="AQ421" i="2"/>
  <c r="V421" i="2" s="1"/>
  <c r="V404" i="2"/>
  <c r="V406" i="2"/>
  <c r="AQ419" i="2"/>
  <c r="V419" i="2" s="1"/>
  <c r="V394" i="2"/>
  <c r="V425" i="2"/>
  <c r="V405" i="2"/>
  <c r="V382" i="2"/>
  <c r="V342" i="2"/>
  <c r="V360" i="2"/>
  <c r="V321" i="2"/>
  <c r="V188" i="2"/>
  <c r="V120" i="2"/>
  <c r="V136" i="2"/>
  <c r="W96" i="2"/>
  <c r="AQ87" i="2"/>
  <c r="V87" i="2" s="1"/>
  <c r="V88" i="2"/>
  <c r="V84" i="2"/>
  <c r="AX46" i="2"/>
  <c r="AQ46" i="2" s="1"/>
  <c r="V51" i="2"/>
  <c r="V422" i="2"/>
  <c r="BL346" i="2"/>
  <c r="V302" i="2"/>
  <c r="W128" i="2"/>
  <c r="V58" i="2"/>
  <c r="V434" i="2"/>
  <c r="V403" i="2"/>
  <c r="V249" i="2"/>
  <c r="AQ78" i="2"/>
  <c r="V78" i="2" s="1"/>
  <c r="V478" i="2"/>
  <c r="AR451" i="2"/>
  <c r="AX180" i="2"/>
  <c r="V161" i="2"/>
  <c r="V124" i="2"/>
  <c r="V126" i="2"/>
  <c r="V131" i="2"/>
  <c r="V114" i="2"/>
  <c r="V228" i="2"/>
  <c r="V92" i="2"/>
  <c r="V503" i="2"/>
  <c r="V438" i="2"/>
  <c r="V369" i="2"/>
  <c r="V320" i="2"/>
  <c r="V279" i="2"/>
  <c r="V233" i="2"/>
  <c r="V223" i="2"/>
  <c r="V177" i="2"/>
  <c r="V178" i="2"/>
  <c r="V465" i="2"/>
  <c r="V447" i="2"/>
  <c r="V442" i="2"/>
  <c r="V471" i="2"/>
  <c r="V299" i="2"/>
  <c r="V333" i="2"/>
  <c r="V315" i="2"/>
  <c r="V312" i="2"/>
  <c r="V445" i="2"/>
  <c r="V334" i="2"/>
  <c r="V373" i="2"/>
  <c r="V256" i="2"/>
  <c r="V245" i="2"/>
  <c r="V209" i="2"/>
  <c r="V163" i="2"/>
  <c r="V352" i="2"/>
  <c r="V143" i="2"/>
  <c r="V121" i="2"/>
  <c r="V130" i="2"/>
  <c r="V102" i="2"/>
  <c r="V83" i="2"/>
  <c r="V57" i="2"/>
  <c r="V113" i="2"/>
  <c r="V290" i="2"/>
  <c r="V74" i="2"/>
  <c r="V364" i="2"/>
  <c r="V327" i="2"/>
  <c r="V437" i="2"/>
  <c r="W501" i="2"/>
  <c r="V329" i="2"/>
  <c r="W494" i="2"/>
  <c r="AM451" i="2"/>
  <c r="AT451" i="2"/>
  <c r="BG451" i="2"/>
  <c r="V433" i="2"/>
  <c r="V384" i="2"/>
  <c r="AQ330" i="2"/>
  <c r="V330" i="2" s="1"/>
  <c r="AX304" i="2"/>
  <c r="V281" i="2"/>
  <c r="V277" i="2"/>
  <c r="W118" i="2"/>
  <c r="V144" i="2"/>
  <c r="V156" i="2"/>
  <c r="V133" i="2"/>
  <c r="W108" i="2"/>
  <c r="V139" i="2"/>
  <c r="V125" i="2"/>
  <c r="V112" i="2"/>
  <c r="V100" i="2"/>
  <c r="V97" i="2"/>
  <c r="V101" i="2"/>
  <c r="V77" i="2"/>
  <c r="V67" i="2"/>
  <c r="V64" i="2"/>
  <c r="V59" i="2"/>
  <c r="V54" i="2"/>
  <c r="W86" i="2"/>
  <c r="V213" i="2"/>
  <c r="AS501" i="2"/>
  <c r="BL170" i="2"/>
  <c r="BE459" i="2"/>
  <c r="V134" i="2"/>
  <c r="V198" i="2"/>
  <c r="V197" i="2"/>
  <c r="V183" i="2"/>
  <c r="V174" i="2"/>
  <c r="V176" i="2"/>
  <c r="V53" i="2"/>
  <c r="V49" i="2"/>
  <c r="V48" i="2"/>
  <c r="V307" i="2"/>
  <c r="BS366" i="2"/>
  <c r="V287" i="2"/>
  <c r="V171" i="2"/>
  <c r="AS356" i="2"/>
  <c r="BE148" i="2"/>
  <c r="V461" i="2"/>
  <c r="V379" i="2"/>
  <c r="V322" i="2"/>
  <c r="V203" i="2"/>
  <c r="V72" i="2"/>
  <c r="V37" i="2"/>
  <c r="V411" i="2"/>
  <c r="V372" i="2"/>
  <c r="AQ358" i="2"/>
  <c r="V358" i="2" s="1"/>
  <c r="V377" i="2"/>
  <c r="V319" i="2"/>
  <c r="V185" i="2"/>
  <c r="V175" i="2"/>
  <c r="V153" i="2"/>
  <c r="AS108" i="2"/>
  <c r="V89" i="2"/>
  <c r="V50" i="2"/>
  <c r="AZ451" i="2"/>
  <c r="V337" i="2"/>
  <c r="V291" i="2"/>
  <c r="V191" i="2"/>
  <c r="V181" i="2"/>
  <c r="V73" i="2"/>
  <c r="V270" i="2"/>
  <c r="V220" i="2"/>
  <c r="V295" i="2"/>
  <c r="AX170" i="2"/>
  <c r="W66" i="2"/>
  <c r="AQ66" i="2"/>
  <c r="V463" i="2"/>
  <c r="BL451" i="2"/>
  <c r="V341" i="2"/>
  <c r="AX346" i="2"/>
  <c r="V343" i="2"/>
  <c r="V240" i="2"/>
  <c r="V217" i="2"/>
  <c r="AQ150" i="2"/>
  <c r="V150" i="2" s="1"/>
  <c r="W46" i="2"/>
  <c r="V409" i="2"/>
  <c r="V38" i="2"/>
  <c r="V230" i="2"/>
  <c r="V42" i="2"/>
  <c r="V41" i="2"/>
  <c r="W36" i="2"/>
  <c r="AQ476" i="2"/>
  <c r="V476" i="2" s="1"/>
  <c r="BS467" i="2"/>
  <c r="BN451" i="2"/>
  <c r="V443" i="2"/>
  <c r="V399" i="2"/>
  <c r="V424" i="2"/>
  <c r="W388" i="2"/>
  <c r="V416" i="2"/>
  <c r="V353" i="2"/>
  <c r="AX356" i="2"/>
  <c r="AS314" i="2"/>
  <c r="V318" i="2"/>
  <c r="AX294" i="2"/>
  <c r="W264" i="2"/>
  <c r="V236" i="2"/>
  <c r="V111" i="2"/>
  <c r="AQ96" i="2"/>
  <c r="AS86" i="2"/>
  <c r="V47" i="2"/>
  <c r="V52" i="2"/>
  <c r="AS46" i="2"/>
  <c r="AX494" i="2"/>
  <c r="AS494" i="2"/>
  <c r="AQ487" i="2"/>
  <c r="V487" i="2" s="1"/>
  <c r="AS452" i="2"/>
  <c r="V410" i="2"/>
  <c r="AS398" i="2"/>
  <c r="BE388" i="2"/>
  <c r="BL418" i="2"/>
  <c r="AS366" i="2"/>
  <c r="AS170" i="2"/>
  <c r="W232" i="2"/>
  <c r="W222" i="2"/>
  <c r="AS66" i="2"/>
  <c r="AS96" i="2"/>
  <c r="W148" i="2"/>
  <c r="V289" i="2"/>
  <c r="V238" i="2"/>
  <c r="AX480" i="2"/>
  <c r="AQ454" i="2"/>
  <c r="V454" i="2" s="1"/>
  <c r="AX418" i="2"/>
  <c r="AQ462" i="2"/>
  <c r="V462" i="2" s="1"/>
  <c r="AQ338" i="2"/>
  <c r="V338" i="2" s="1"/>
  <c r="W366" i="2"/>
  <c r="AS264" i="2"/>
  <c r="W202" i="2"/>
  <c r="W190" i="2"/>
  <c r="V145" i="2"/>
  <c r="W398" i="2"/>
  <c r="W356" i="2"/>
  <c r="BE376" i="2"/>
  <c r="W294" i="2"/>
  <c r="W252" i="2"/>
  <c r="W138" i="2"/>
  <c r="W76" i="2"/>
  <c r="V141" i="2"/>
  <c r="V135" i="2"/>
  <c r="V250" i="2"/>
  <c r="V208" i="2"/>
  <c r="V196" i="2"/>
  <c r="V110" i="2"/>
  <c r="AQ511" i="2"/>
  <c r="V511" i="2" s="1"/>
  <c r="AS388" i="2"/>
  <c r="W408" i="2"/>
  <c r="AQ344" i="2"/>
  <c r="V344" i="2" s="1"/>
  <c r="AQ310" i="2"/>
  <c r="V310" i="2" s="1"/>
  <c r="W274" i="2"/>
  <c r="AS190" i="2"/>
  <c r="AS138" i="2"/>
  <c r="AS128" i="2"/>
  <c r="W56" i="2"/>
  <c r="V90" i="2"/>
  <c r="V80" i="2"/>
  <c r="V63" i="2"/>
  <c r="AS336" i="2"/>
  <c r="AS408" i="2"/>
  <c r="AX314" i="2"/>
  <c r="AX452" i="2"/>
  <c r="AX451" i="2" s="1"/>
  <c r="W284" i="2"/>
  <c r="W326" i="2"/>
  <c r="AS232" i="2"/>
  <c r="AQ226" i="2"/>
  <c r="V226" i="2" s="1"/>
  <c r="BE222" i="2"/>
  <c r="W212" i="2"/>
  <c r="AQ206" i="2"/>
  <c r="V206" i="2" s="1"/>
  <c r="BE202" i="2"/>
  <c r="AS56" i="2"/>
  <c r="AS148" i="2"/>
  <c r="AS36" i="2"/>
  <c r="W180" i="2"/>
  <c r="AQ162" i="2"/>
  <c r="V162" i="2" s="1"/>
  <c r="BS160" i="2"/>
  <c r="AQ56" i="2"/>
  <c r="BL501" i="2"/>
  <c r="AQ502" i="2"/>
  <c r="V464" i="2"/>
  <c r="AQ481" i="2"/>
  <c r="AQ480" i="2" s="1"/>
  <c r="BS480" i="2"/>
  <c r="W474" i="2"/>
  <c r="AQ468" i="2"/>
  <c r="BL467" i="2"/>
  <c r="BE452" i="2"/>
  <c r="AQ453" i="2"/>
  <c r="V453" i="2" s="1"/>
  <c r="V414" i="2"/>
  <c r="AQ390" i="2"/>
  <c r="V390" i="2" s="1"/>
  <c r="BS388" i="2"/>
  <c r="W480" i="2"/>
  <c r="AS430" i="2"/>
  <c r="AS418" i="2"/>
  <c r="AX398" i="2"/>
  <c r="AQ400" i="2"/>
  <c r="V400" i="2" s="1"/>
  <c r="AQ389" i="2"/>
  <c r="V389" i="2" s="1"/>
  <c r="BL388" i="2"/>
  <c r="W376" i="2"/>
  <c r="AX467" i="2"/>
  <c r="AQ368" i="2"/>
  <c r="V368" i="2" s="1"/>
  <c r="AS459" i="2"/>
  <c r="W459" i="2"/>
  <c r="AS326" i="2"/>
  <c r="AQ266" i="2"/>
  <c r="V266" i="2" s="1"/>
  <c r="BS264" i="2"/>
  <c r="AX408" i="2"/>
  <c r="AQ378" i="2"/>
  <c r="V378" i="2" s="1"/>
  <c r="BS336" i="2"/>
  <c r="V282" i="2"/>
  <c r="V257" i="2"/>
  <c r="AS222" i="2"/>
  <c r="V207" i="2"/>
  <c r="AS180" i="2"/>
  <c r="V165" i="2"/>
  <c r="V149" i="2"/>
  <c r="AS294" i="2"/>
  <c r="AQ244" i="2"/>
  <c r="V244" i="2" s="1"/>
  <c r="BS242" i="2"/>
  <c r="AQ306" i="2"/>
  <c r="V306" i="2" s="1"/>
  <c r="BE212" i="2"/>
  <c r="AQ216" i="2"/>
  <c r="V216" i="2" s="1"/>
  <c r="AX138" i="2"/>
  <c r="AQ138" i="2" s="1"/>
  <c r="W336" i="2"/>
  <c r="V173" i="2"/>
  <c r="AQ108" i="2"/>
  <c r="W452" i="2"/>
  <c r="W418" i="2"/>
  <c r="BL508" i="2"/>
  <c r="W486" i="2"/>
  <c r="V490" i="2"/>
  <c r="AS467" i="2"/>
  <c r="V456" i="2"/>
  <c r="AQ470" i="2"/>
  <c r="V470" i="2" s="1"/>
  <c r="AI451" i="2"/>
  <c r="AE451" i="2"/>
  <c r="V349" i="2"/>
  <c r="V505" i="2"/>
  <c r="AQ431" i="2"/>
  <c r="V431" i="2" s="1"/>
  <c r="BS430" i="2"/>
  <c r="AQ509" i="2"/>
  <c r="BS508" i="2"/>
  <c r="AQ432" i="2"/>
  <c r="V432" i="2" s="1"/>
  <c r="V381" i="2"/>
  <c r="V361" i="2"/>
  <c r="AQ370" i="2"/>
  <c r="V370" i="2" s="1"/>
  <c r="AQ296" i="2"/>
  <c r="V296" i="2" s="1"/>
  <c r="BS408" i="2"/>
  <c r="AQ348" i="2"/>
  <c r="V348" i="2" s="1"/>
  <c r="W346" i="2"/>
  <c r="AS304" i="2"/>
  <c r="BE274" i="2"/>
  <c r="AS346" i="2"/>
  <c r="AQ298" i="2"/>
  <c r="V298" i="2" s="1"/>
  <c r="BS294" i="2"/>
  <c r="AS284" i="2"/>
  <c r="AS252" i="2"/>
  <c r="V253" i="2"/>
  <c r="AS212" i="2"/>
  <c r="V195" i="2"/>
  <c r="AQ275" i="2"/>
  <c r="V275" i="2" s="1"/>
  <c r="BS274" i="2"/>
  <c r="AQ278" i="2"/>
  <c r="V278" i="2" s="1"/>
  <c r="AQ214" i="2"/>
  <c r="V214" i="2" s="1"/>
  <c r="BS212" i="2"/>
  <c r="BE190" i="2"/>
  <c r="AQ194" i="2"/>
  <c r="V194" i="2" s="1"/>
  <c r="AQ288" i="2"/>
  <c r="V288" i="2" s="1"/>
  <c r="BS148" i="2"/>
  <c r="AS118" i="2"/>
  <c r="AS76" i="2"/>
  <c r="W170" i="2"/>
  <c r="V151" i="2"/>
  <c r="AQ36" i="2"/>
  <c r="AQ489" i="2"/>
  <c r="V489" i="2" s="1"/>
  <c r="AQ495" i="2"/>
  <c r="BS494" i="2"/>
  <c r="W467" i="2"/>
  <c r="AQ475" i="2"/>
  <c r="BS474" i="2"/>
  <c r="V415" i="2"/>
  <c r="W430" i="2"/>
  <c r="V311" i="2"/>
  <c r="AQ460" i="2"/>
  <c r="BS459" i="2"/>
  <c r="BS451" i="2" s="1"/>
  <c r="AS376" i="2"/>
  <c r="V357" i="2"/>
  <c r="AQ328" i="2"/>
  <c r="V328" i="2" s="1"/>
  <c r="AX336" i="2"/>
  <c r="AS474" i="2"/>
  <c r="AS274" i="2"/>
  <c r="W314" i="2"/>
  <c r="AQ286" i="2"/>
  <c r="V286" i="2" s="1"/>
  <c r="BS284" i="2"/>
  <c r="AQ285" i="2"/>
  <c r="V285" i="2" s="1"/>
  <c r="BL284" i="2"/>
  <c r="AS242" i="2"/>
  <c r="V227" i="2"/>
  <c r="AS202" i="2"/>
  <c r="AS160" i="2"/>
  <c r="W304" i="2"/>
  <c r="AQ265" i="2"/>
  <c r="V265" i="2" s="1"/>
  <c r="BL264" i="2"/>
  <c r="AQ254" i="2"/>
  <c r="V254" i="2" s="1"/>
  <c r="BS252" i="2"/>
  <c r="AQ234" i="2"/>
  <c r="V234" i="2" s="1"/>
  <c r="BS232" i="2"/>
  <c r="W242" i="2"/>
  <c r="AQ192" i="2"/>
  <c r="V192" i="2" s="1"/>
  <c r="BS190" i="2"/>
  <c r="AQ276" i="2"/>
  <c r="V276" i="2" s="1"/>
  <c r="AQ204" i="2"/>
  <c r="V204" i="2" s="1"/>
  <c r="BS202" i="2"/>
  <c r="AQ184" i="2"/>
  <c r="V184" i="2" s="1"/>
  <c r="BE180" i="2"/>
  <c r="AQ172" i="2"/>
  <c r="V172" i="2" s="1"/>
  <c r="AQ224" i="2"/>
  <c r="V224" i="2" s="1"/>
  <c r="BS222" i="2"/>
  <c r="AQ182" i="2"/>
  <c r="V182" i="2" s="1"/>
  <c r="AQ164" i="2"/>
  <c r="V164" i="2" s="1"/>
  <c r="BE160" i="2"/>
  <c r="BS180" i="2"/>
  <c r="W160" i="2"/>
  <c r="AQ118" i="2" l="1"/>
  <c r="AQ459" i="2"/>
  <c r="AQ314" i="2"/>
  <c r="AQ128" i="2"/>
  <c r="V138" i="2"/>
  <c r="V76" i="2"/>
  <c r="V398" i="2"/>
  <c r="V326" i="2"/>
  <c r="V314" i="2"/>
  <c r="V56" i="2"/>
  <c r="V118" i="2"/>
  <c r="V170" i="2"/>
  <c r="V96" i="2"/>
  <c r="AQ86" i="2"/>
  <c r="V86" i="2"/>
  <c r="AQ148" i="2"/>
  <c r="AQ76" i="2"/>
  <c r="V242" i="2"/>
  <c r="AQ418" i="2"/>
  <c r="AQ356" i="2"/>
  <c r="BE451" i="2"/>
  <c r="V36" i="2"/>
  <c r="V430" i="2"/>
  <c r="V366" i="2"/>
  <c r="V222" i="2"/>
  <c r="V212" i="2"/>
  <c r="V66" i="2"/>
  <c r="V232" i="2"/>
  <c r="V264" i="2"/>
  <c r="V346" i="2"/>
  <c r="V418" i="2"/>
  <c r="V356" i="2"/>
  <c r="AQ160" i="2"/>
  <c r="V108" i="2"/>
  <c r="V128" i="2"/>
  <c r="V486" i="2"/>
  <c r="V388" i="2"/>
  <c r="AQ232" i="2"/>
  <c r="V190" i="2"/>
  <c r="V336" i="2"/>
  <c r="V46" i="2"/>
  <c r="AS451" i="2"/>
  <c r="AQ452" i="2"/>
  <c r="AQ264" i="2"/>
  <c r="V284" i="2"/>
  <c r="AQ252" i="2"/>
  <c r="AQ274" i="2"/>
  <c r="AQ212" i="2"/>
  <c r="V408" i="2"/>
  <c r="V160" i="2"/>
  <c r="AQ222" i="2"/>
  <c r="V180" i="2"/>
  <c r="AQ180" i="2"/>
  <c r="AQ284" i="2"/>
  <c r="V304" i="2"/>
  <c r="V148" i="2"/>
  <c r="AQ202" i="2"/>
  <c r="AQ170" i="2"/>
  <c r="V202" i="2"/>
  <c r="AQ190" i="2"/>
  <c r="V294" i="2"/>
  <c r="AQ388" i="2"/>
  <c r="AQ336" i="2"/>
  <c r="V475" i="2"/>
  <c r="V474" i="2" s="1"/>
  <c r="AQ474" i="2"/>
  <c r="AQ494" i="2"/>
  <c r="V495" i="2"/>
  <c r="V494" i="2" s="1"/>
  <c r="V252" i="2"/>
  <c r="AQ508" i="2"/>
  <c r="V509" i="2"/>
  <c r="V508" i="2" s="1"/>
  <c r="AQ346" i="2"/>
  <c r="V376" i="2"/>
  <c r="AQ304" i="2"/>
  <c r="AQ366" i="2"/>
  <c r="AQ408" i="2"/>
  <c r="AQ467" i="2"/>
  <c r="V468" i="2"/>
  <c r="V467" i="2" s="1"/>
  <c r="AQ501" i="2"/>
  <c r="V502" i="2"/>
  <c r="V501" i="2" s="1"/>
  <c r="AQ242" i="2"/>
  <c r="AQ486" i="2"/>
  <c r="AQ430" i="2"/>
  <c r="W451" i="2"/>
  <c r="V460" i="2"/>
  <c r="V459" i="2" s="1"/>
  <c r="AQ398" i="2"/>
  <c r="V481" i="2"/>
  <c r="V480" i="2" s="1"/>
  <c r="AQ376" i="2"/>
  <c r="V274" i="2"/>
  <c r="V452" i="2"/>
  <c r="AQ326" i="2"/>
  <c r="AQ294" i="2"/>
  <c r="AQ451" i="2" l="1"/>
  <c r="V451" i="2"/>
  <c r="I927" i="1" l="1"/>
  <c r="I968" i="1"/>
  <c r="I808" i="1"/>
  <c r="I695" i="1"/>
  <c r="I155" i="1" l="1"/>
  <c r="Q298" i="2" l="1"/>
  <c r="Q119" i="2"/>
  <c r="Q424" i="2"/>
  <c r="Q437" i="2"/>
  <c r="Q250" i="2"/>
  <c r="Q235" i="2"/>
  <c r="Q239" i="2"/>
  <c r="Q256" i="2"/>
  <c r="Q178" i="2"/>
  <c r="Q172" i="2"/>
  <c r="Q185" i="2"/>
  <c r="Q120" i="2"/>
  <c r="Q378" i="2"/>
  <c r="Q423" i="2"/>
  <c r="Q58" i="2"/>
  <c r="Q331" i="2"/>
  <c r="Q131" i="2"/>
  <c r="Q44" i="2"/>
  <c r="Q270" i="2"/>
  <c r="Q476" i="2"/>
  <c r="Q217" i="2"/>
  <c r="Q384" i="2"/>
  <c r="Q281" i="2"/>
  <c r="Q478" i="2"/>
  <c r="Q320" i="2"/>
  <c r="Q349" i="2"/>
  <c r="Q140" i="2"/>
  <c r="Q79" i="2"/>
  <c r="Q329" i="2"/>
  <c r="Q391" i="2"/>
  <c r="Q143" i="2"/>
  <c r="Q195" i="2"/>
  <c r="Q214" i="2"/>
  <c r="Q194" i="2"/>
  <c r="Q405" i="2"/>
  <c r="Q315" i="2"/>
  <c r="Q481" i="2"/>
  <c r="Q81" i="2"/>
  <c r="Q400" i="2"/>
  <c r="Q248" i="2"/>
  <c r="Q192" i="2"/>
  <c r="Q87" i="2"/>
  <c r="Q63" i="2"/>
  <c r="Q390" i="2"/>
  <c r="Q126" i="2"/>
  <c r="Q114" i="2"/>
  <c r="Q444" i="2"/>
  <c r="Q142" i="2"/>
  <c r="Q121" i="2"/>
  <c r="Q299" i="2"/>
  <c r="Q61" i="2"/>
  <c r="Q132" i="2"/>
  <c r="Q161" i="2"/>
  <c r="Q100" i="2"/>
  <c r="Q509" i="2"/>
  <c r="Q272" i="2"/>
  <c r="Q213" i="2"/>
  <c r="Q290" i="2"/>
  <c r="Q404" i="2"/>
  <c r="Q156" i="2"/>
  <c r="Q204" i="2"/>
  <c r="Q210" i="2"/>
  <c r="Q134" i="2"/>
  <c r="Q41" i="2"/>
  <c r="Q154" i="2"/>
  <c r="Q415" i="2"/>
  <c r="Q43" i="2"/>
  <c r="Q334" i="2"/>
  <c r="Q305" i="2"/>
  <c r="Q411" i="2"/>
  <c r="Q71" i="2"/>
  <c r="Q68" i="2"/>
  <c r="Q374" i="2"/>
  <c r="Q369" i="2"/>
  <c r="Q359" i="2"/>
  <c r="Q434" i="2"/>
  <c r="Q402" i="2"/>
  <c r="Q94" i="2"/>
  <c r="Q97" i="2"/>
  <c r="Q155" i="2"/>
  <c r="Q413" i="2"/>
  <c r="Q227" i="2"/>
  <c r="Q341" i="2"/>
  <c r="Q115" i="2"/>
  <c r="Q109" i="2"/>
  <c r="Q78" i="2"/>
  <c r="Q112" i="2"/>
  <c r="Q280" i="2"/>
  <c r="Q208" i="2"/>
  <c r="Q295" i="2"/>
  <c r="Q458" i="2"/>
  <c r="Q318" i="2"/>
  <c r="Q395" i="2"/>
  <c r="Q343" i="2"/>
  <c r="Q362" i="2"/>
  <c r="Q351" i="2"/>
  <c r="Q333" i="2"/>
  <c r="Q135" i="2"/>
  <c r="Q83" i="2"/>
  <c r="Q125" i="2"/>
  <c r="Q247" i="2"/>
  <c r="Q40" i="2"/>
  <c r="Q219" i="2"/>
  <c r="Q52" i="2"/>
  <c r="Q72" i="2"/>
  <c r="Q89" i="2"/>
  <c r="Q454" i="2"/>
  <c r="Q141" i="2"/>
  <c r="Q327" i="2"/>
  <c r="Q502" i="2"/>
  <c r="Q110" i="2"/>
  <c r="Q197" i="2"/>
  <c r="Q416" i="2"/>
  <c r="Q80" i="2"/>
  <c r="Q267" i="2"/>
  <c r="Q276" i="2"/>
  <c r="Q377" i="2"/>
  <c r="Q93" i="2"/>
  <c r="Q152" i="2"/>
  <c r="Q312" i="2"/>
  <c r="Q124" i="2"/>
  <c r="Q490" i="2"/>
  <c r="Q410" i="2"/>
  <c r="Q409" i="2"/>
  <c r="Q255" i="2"/>
  <c r="Q101" i="2"/>
  <c r="Q292" i="2"/>
  <c r="Q163" i="2"/>
  <c r="Q311" i="2"/>
  <c r="Q453" i="2"/>
  <c r="Q207" i="2"/>
  <c r="Q463" i="2"/>
  <c r="Q279" i="2"/>
  <c r="Q102" i="2"/>
  <c r="Q47" i="2"/>
  <c r="Q461" i="2"/>
  <c r="Q460" i="2"/>
  <c r="Q344" i="2"/>
  <c r="Q381" i="2"/>
  <c r="Q440" i="2"/>
  <c r="Q495" i="2"/>
  <c r="Q330" i="2"/>
  <c r="Q300" i="2"/>
  <c r="Q383" i="2"/>
  <c r="Q91" i="2"/>
  <c r="Q471" i="2"/>
  <c r="Q448" i="2"/>
  <c r="Q282" i="2"/>
  <c r="Q420" i="2"/>
  <c r="Q149" i="2"/>
  <c r="Q475" i="2"/>
  <c r="Q353" i="2"/>
  <c r="Q245" i="2"/>
  <c r="Q226" i="2"/>
  <c r="Q103" i="2"/>
  <c r="Q340" i="2"/>
  <c r="Q275" i="2"/>
  <c r="Q216" i="2"/>
  <c r="Q332" i="2"/>
  <c r="Q432" i="2"/>
  <c r="Q171" i="2"/>
  <c r="Q53" i="2"/>
  <c r="Q198" i="2"/>
  <c r="Q357" i="2"/>
  <c r="Q489" i="2"/>
  <c r="Q39" i="2"/>
  <c r="Q258" i="2"/>
  <c r="Q370" i="2"/>
  <c r="Q360" i="2"/>
  <c r="Q307" i="2"/>
  <c r="Q220" i="2"/>
  <c r="Q287" i="2"/>
  <c r="Q435" i="2"/>
  <c r="Q196" i="2"/>
  <c r="Q268" i="2"/>
  <c r="Q316" i="2"/>
  <c r="Q328" i="2"/>
  <c r="Q224" i="2"/>
  <c r="Q260" i="2"/>
  <c r="Q511" i="2"/>
  <c r="Q426" i="2"/>
  <c r="Q469" i="2"/>
  <c r="Q392" i="2"/>
  <c r="Q406" i="2"/>
  <c r="Q441" i="2"/>
  <c r="Q449" i="2"/>
  <c r="Q254" i="2"/>
  <c r="Q488" i="2"/>
  <c r="Q175" i="2"/>
  <c r="Q510" i="2"/>
  <c r="Q483" i="2"/>
  <c r="Q361" i="2"/>
  <c r="Q229" i="2"/>
  <c r="Q174" i="2"/>
  <c r="Q291" i="2"/>
  <c r="Q496" i="2"/>
  <c r="Q431" i="2"/>
  <c r="Q243" i="2"/>
  <c r="Q181" i="2"/>
  <c r="Q113" i="2"/>
  <c r="Q512" i="2"/>
  <c r="Q265" i="2"/>
  <c r="Q277" i="2"/>
  <c r="Q38" i="2"/>
  <c r="Q465" i="2"/>
  <c r="Q37" i="2"/>
  <c r="Q455" i="2"/>
  <c r="Q446" i="2"/>
  <c r="Q347" i="2"/>
  <c r="Q380" i="2"/>
  <c r="Q49" i="2"/>
  <c r="Q350" i="2"/>
  <c r="Q482" i="2"/>
  <c r="Q233" i="2"/>
  <c r="Q394" i="2"/>
  <c r="Q433" i="2"/>
  <c r="Q286" i="2"/>
  <c r="Q436" i="2"/>
  <c r="Q438" i="2"/>
  <c r="Q422" i="2"/>
  <c r="Q445" i="2"/>
  <c r="Q130" i="2"/>
  <c r="Q372" i="2"/>
  <c r="Q306" i="2"/>
  <c r="Q498" i="2"/>
  <c r="Q54" i="2"/>
  <c r="Q205" i="2"/>
  <c r="Q421" i="2"/>
  <c r="Q82" i="2"/>
  <c r="Q136" i="2"/>
  <c r="Q399" i="2"/>
  <c r="Q193" i="2"/>
  <c r="Q322" i="2"/>
  <c r="Q244" i="2"/>
  <c r="Q104" i="2"/>
  <c r="Q289" i="2"/>
  <c r="Q60" i="2"/>
  <c r="Q230" i="2"/>
  <c r="Q215" i="2"/>
  <c r="Q164" i="2"/>
  <c r="Q266" i="2"/>
  <c r="Q302" i="2"/>
  <c r="Q401" i="2"/>
  <c r="Q153" i="2"/>
  <c r="Q129" i="2"/>
  <c r="Q447" i="2"/>
  <c r="Q259" i="2"/>
  <c r="Q191" i="2"/>
  <c r="Q457" i="2"/>
  <c r="Q371" i="2"/>
  <c r="Q42" i="2"/>
  <c r="Q67" i="2"/>
  <c r="Q51" i="2"/>
  <c r="Q50" i="2"/>
  <c r="Q218" i="2"/>
  <c r="Q468" i="2"/>
  <c r="Q505" i="2"/>
  <c r="Q309" i="2"/>
  <c r="Q358" i="2"/>
  <c r="Q183" i="2"/>
  <c r="Q133" i="2"/>
  <c r="Q403" i="2"/>
  <c r="Q379" i="2"/>
  <c r="Q278" i="2"/>
  <c r="Q297" i="2"/>
  <c r="Q464" i="2"/>
  <c r="Q338" i="2"/>
  <c r="Q236" i="2"/>
  <c r="Q145" i="2"/>
  <c r="Q246" i="2"/>
  <c r="Q288" i="2"/>
  <c r="Q146" i="2"/>
  <c r="Q414" i="2"/>
  <c r="Q234" i="2"/>
  <c r="Q74" i="2"/>
  <c r="Q59" i="2"/>
  <c r="Q443" i="2"/>
  <c r="Q301" i="2"/>
  <c r="Q177" i="2"/>
  <c r="Q393" i="2"/>
  <c r="Q368" i="2"/>
  <c r="Q442" i="2"/>
  <c r="Q111" i="2"/>
  <c r="Q373" i="2"/>
  <c r="Q203" i="2"/>
  <c r="Q470" i="2"/>
  <c r="Q456" i="2"/>
  <c r="Q396" i="2"/>
  <c r="Q296" i="2"/>
  <c r="Q389" i="2"/>
  <c r="Q73" i="2"/>
  <c r="Q308" i="2"/>
  <c r="Q84" i="2"/>
  <c r="Q339" i="2"/>
  <c r="Q48" i="2"/>
  <c r="Q206" i="2"/>
  <c r="Q186" i="2"/>
  <c r="Q367" i="2"/>
  <c r="Q173" i="2"/>
  <c r="Q99" i="2"/>
  <c r="Q352" i="2"/>
  <c r="Q462" i="2"/>
  <c r="Q271" i="2"/>
  <c r="Q319" i="2"/>
  <c r="Q363" i="2"/>
  <c r="Q228" i="2"/>
  <c r="Q477" i="2"/>
  <c r="Q123" i="2"/>
  <c r="Q98" i="2"/>
  <c r="Q269" i="2"/>
  <c r="Q348" i="2"/>
  <c r="Q139" i="2"/>
  <c r="Q238" i="2"/>
  <c r="Q70" i="2"/>
  <c r="Q165" i="2"/>
  <c r="Q209" i="2"/>
  <c r="Q77" i="2"/>
  <c r="Q240" i="2"/>
  <c r="Q484" i="2"/>
  <c r="Q487" i="2"/>
  <c r="Q382" i="2"/>
  <c r="Q88" i="2"/>
  <c r="Q504" i="2"/>
  <c r="Q342" i="2"/>
  <c r="Q285" i="2"/>
  <c r="Q249" i="2"/>
  <c r="Q497" i="2"/>
  <c r="Q257" i="2"/>
  <c r="Q166" i="2"/>
  <c r="Q419" i="2"/>
  <c r="Q337" i="2"/>
  <c r="Q317" i="2"/>
  <c r="Q62" i="2"/>
  <c r="Q168" i="2"/>
  <c r="Q116" i="2"/>
  <c r="Q188" i="2"/>
  <c r="Q182" i="2"/>
  <c r="Q122" i="2"/>
  <c r="Q237" i="2"/>
  <c r="Q354" i="2"/>
  <c r="Q187" i="2"/>
  <c r="Q57" i="2"/>
  <c r="Q310" i="2"/>
  <c r="Q223" i="2"/>
  <c r="Q90" i="2"/>
  <c r="Q92" i="2"/>
  <c r="Q364" i="2"/>
  <c r="Q321" i="2"/>
  <c r="Q69" i="2"/>
  <c r="Q64" i="2"/>
  <c r="Q503" i="2"/>
  <c r="Q176" i="2"/>
  <c r="Q412" i="2"/>
  <c r="Q167" i="2"/>
  <c r="Q162" i="2"/>
  <c r="Q144" i="2"/>
  <c r="Q225" i="2"/>
  <c r="Q151" i="2"/>
  <c r="Q150" i="2"/>
  <c r="Q439" i="2"/>
  <c r="Q425" i="2"/>
  <c r="Q184" i="2"/>
  <c r="Q253" i="2"/>
  <c r="B7" i="1" l="1"/>
  <c r="C7" i="1" s="1"/>
  <c r="D7" i="1" s="1"/>
  <c r="E7" i="1" s="1"/>
  <c r="F7" i="1" s="1"/>
  <c r="G7" i="1" s="1"/>
  <c r="H7" i="1" s="1"/>
  <c r="I7" i="1" s="1"/>
  <c r="J7" i="1" s="1"/>
  <c r="K7" i="1" s="1"/>
  <c r="L7" i="1" s="1"/>
  <c r="M7" i="1" s="1"/>
  <c r="N7" i="1" s="1"/>
</calcChain>
</file>

<file path=xl/comments1.xml><?xml version="1.0" encoding="utf-8"?>
<comments xmlns="http://schemas.openxmlformats.org/spreadsheetml/2006/main">
  <authors>
    <author>Елфимов Александр Валерьевич</author>
  </authors>
  <commentList>
    <comment ref="L14" authorId="0" shapeId="0">
      <text>
        <r>
          <rPr>
            <b/>
            <sz val="9"/>
            <color indexed="81"/>
            <rFont val="Tahoma"/>
            <family val="2"/>
            <charset val="204"/>
          </rPr>
          <t>Елфимов Александр Валерьевич:</t>
        </r>
        <r>
          <rPr>
            <sz val="9"/>
            <color indexed="81"/>
            <rFont val="Tahoma"/>
            <family val="2"/>
            <charset val="204"/>
          </rPr>
          <t xml:space="preserve">
ТР - текущий ремонт
КР - капитальный ремонт
СР - средний ремонт </t>
        </r>
      </text>
    </comment>
    <comment ref="M14" authorId="0" shapeId="0">
      <text>
        <r>
          <rPr>
            <b/>
            <sz val="9"/>
            <color indexed="81"/>
            <rFont val="Tahoma"/>
            <family val="2"/>
            <charset val="204"/>
          </rPr>
          <t>Елфимов Александр Валерьевич:</t>
        </r>
        <r>
          <rPr>
            <sz val="9"/>
            <color indexed="81"/>
            <rFont val="Tahoma"/>
            <family val="2"/>
            <charset val="204"/>
          </rPr>
          <t xml:space="preserve">
Т - типовой
С  -сверхтиповой</t>
        </r>
      </text>
    </comment>
    <comment ref="N14" authorId="0" shapeId="0">
      <text>
        <r>
          <rPr>
            <b/>
            <sz val="9"/>
            <color indexed="81"/>
            <rFont val="Tahoma"/>
            <family val="2"/>
            <charset val="204"/>
          </rPr>
          <t>Елфимов Александр Валерьевич:</t>
        </r>
        <r>
          <rPr>
            <sz val="9"/>
            <color indexed="81"/>
            <rFont val="Tahoma"/>
            <family val="2"/>
            <charset val="204"/>
          </rPr>
          <t xml:space="preserve">
ХС - хозяйственный способ
ПС - подрядный способ</t>
        </r>
      </text>
    </comment>
  </commentList>
</comments>
</file>

<file path=xl/sharedStrings.xml><?xml version="1.0" encoding="utf-8"?>
<sst xmlns="http://schemas.openxmlformats.org/spreadsheetml/2006/main" count="5551" uniqueCount="1454">
  <si>
    <t>УТВЕРЖДАЮ</t>
  </si>
  <si>
    <t xml:space="preserve">        Заместитель генерального директора</t>
  </si>
  <si>
    <t>по техническим вопросам -</t>
  </si>
  <si>
    <t>главный инженер АО "ДРСК"</t>
  </si>
  <si>
    <t>"______" _______________ 20     г.</t>
  </si>
  <si>
    <t>(тыс. руб. без НДС)</t>
  </si>
  <si>
    <t>№ п/п</t>
  </si>
  <si>
    <t>Класс напр-я (кВ)</t>
  </si>
  <si>
    <t>РЭС</t>
  </si>
  <si>
    <t>СП</t>
  </si>
  <si>
    <t>Инв. номер</t>
  </si>
  <si>
    <t>Наименование объекта</t>
  </si>
  <si>
    <t>Причины включения объекта в ГПР</t>
  </si>
  <si>
    <t>Перечень работ</t>
  </si>
  <si>
    <t>Ед. изм.</t>
  </si>
  <si>
    <t>Кол-во</t>
  </si>
  <si>
    <t>Прот-ть рем. уч-ка,                (усл. км.)</t>
  </si>
  <si>
    <t>Подрядный способ</t>
  </si>
  <si>
    <t>Хоз. способ</t>
  </si>
  <si>
    <t>В том числе</t>
  </si>
  <si>
    <t>Поясн-я</t>
  </si>
  <si>
    <t>Ст-ть работ</t>
  </si>
  <si>
    <t>МТР</t>
  </si>
  <si>
    <t>ФОТ</t>
  </si>
  <si>
    <t>ЕСН</t>
  </si>
  <si>
    <t>Прочие</t>
  </si>
  <si>
    <t>Всего ремонт</t>
  </si>
  <si>
    <t>шт.</t>
  </si>
  <si>
    <t>Замена опор</t>
  </si>
  <si>
    <t>Монтаж провода (по трассе)</t>
  </si>
  <si>
    <t>Установка РЛНД</t>
  </si>
  <si>
    <t>Га.</t>
  </si>
  <si>
    <t>Транспортные средства</t>
  </si>
  <si>
    <t>АИИС КУЭ</t>
  </si>
  <si>
    <t>Аварийный резерв</t>
  </si>
  <si>
    <t>Здания и сооружения</t>
  </si>
  <si>
    <t>М.Н. Голота</t>
  </si>
  <si>
    <t>А.В. Михайлов</t>
  </si>
  <si>
    <t>март</t>
  </si>
  <si>
    <t>сентябрь</t>
  </si>
  <si>
    <t>октябрь</t>
  </si>
  <si>
    <t>май</t>
  </si>
  <si>
    <t>июнь</t>
  </si>
  <si>
    <t>июль</t>
  </si>
  <si>
    <t>август</t>
  </si>
  <si>
    <t>апрель</t>
  </si>
  <si>
    <t>Монтаж контура заземления</t>
  </si>
  <si>
    <t>Установка укоса</t>
  </si>
  <si>
    <t>Демонтаж опор</t>
  </si>
  <si>
    <t>Монтаж опор</t>
  </si>
  <si>
    <t>Замена опорно-стержневых изоляторов разъединителей 110 кВ</t>
  </si>
  <si>
    <t>Замена камеры КСО</t>
  </si>
  <si>
    <t>Замена камеры ЩО</t>
  </si>
  <si>
    <t>Установка опор</t>
  </si>
  <si>
    <t>Восстановление контура заземления до нормативных характеристик</t>
  </si>
  <si>
    <t>Демонтаж провода (по трассе)</t>
  </si>
  <si>
    <t>январь</t>
  </si>
  <si>
    <t>декабрь</t>
  </si>
  <si>
    <t>февраль</t>
  </si>
  <si>
    <t>Замена КТП</t>
  </si>
  <si>
    <t>Ремонт трансформаторов 110 кВ</t>
  </si>
  <si>
    <t>Ремонт ТМ</t>
  </si>
  <si>
    <t>Механизированная расчистка</t>
  </si>
  <si>
    <t>Ремонт трансформаторов 35 кВ</t>
  </si>
  <si>
    <t>Замена ТМ</t>
  </si>
  <si>
    <t>Ручная расчистка</t>
  </si>
  <si>
    <t>Ремонт трансформаторов СН</t>
  </si>
  <si>
    <t>Ремонт строительной части ТП, КТП</t>
  </si>
  <si>
    <t>Ремонт реакторов 110 кВ</t>
  </si>
  <si>
    <t>Замена ячеек ТП, панелей ЩО и т.д.</t>
  </si>
  <si>
    <t>Вырубка угрожающих деревьев</t>
  </si>
  <si>
    <t>Ремонт реакторов 35 кВ</t>
  </si>
  <si>
    <t>Ремонт РУ10-0,4 кВ</t>
  </si>
  <si>
    <t>Замена поврежденных изоляторов</t>
  </si>
  <si>
    <t>Замена вводов 110 кВ</t>
  </si>
  <si>
    <t>Обваловка опор</t>
  </si>
  <si>
    <t>Замена фарфоровых изоляторов на стеклянные</t>
  </si>
  <si>
    <t>Замена вводов 35 кВ</t>
  </si>
  <si>
    <t>Монтаж резервной кабельной перемычки</t>
  </si>
  <si>
    <t>Замена фарфоровых /стеклянных/ изоляторов на полимерные</t>
  </si>
  <si>
    <t>Капитальный ремонт вводов 110 кВ</t>
  </si>
  <si>
    <t>Замена изоляторов</t>
  </si>
  <si>
    <t>Ремонт /усиление/ фундаментов</t>
  </si>
  <si>
    <t>Капитальный ремонт вводов 35 кВ</t>
  </si>
  <si>
    <t>Замена разрядников</t>
  </si>
  <si>
    <t>Монтаж грозотроса</t>
  </si>
  <si>
    <t>Ремонт выключателей 110 кВ</t>
  </si>
  <si>
    <t>Замена РЛНД</t>
  </si>
  <si>
    <t>Демонтаж грозотроса</t>
  </si>
  <si>
    <t>Ремонт выключателей 35 кВ</t>
  </si>
  <si>
    <t>Ремонт выключателей 6-10 кВ</t>
  </si>
  <si>
    <t>Замена выключателей 110 кВ</t>
  </si>
  <si>
    <t>Монтаж кабеля</t>
  </si>
  <si>
    <t>Замена выключателей 35 кВ</t>
  </si>
  <si>
    <t>Демонтаж кабеля</t>
  </si>
  <si>
    <t>Замена выключателей 6-10 кВ</t>
  </si>
  <si>
    <t>Монтаж муфт</t>
  </si>
  <si>
    <t xml:space="preserve">Ремонт разъединителей 110 кВ </t>
  </si>
  <si>
    <t>Ремонт разъединителей 35 кВ</t>
  </si>
  <si>
    <t>Бурение скважин</t>
  </si>
  <si>
    <t>Замена опорно-стержневых изоляторов разъединителей 35 кВ</t>
  </si>
  <si>
    <t>Установка приставок</t>
  </si>
  <si>
    <t>Капитальный ремон аккумуляторных батарей</t>
  </si>
  <si>
    <t>Демонтаж ответвлений к зданиям</t>
  </si>
  <si>
    <t>Ремонт трансформаторов тока 110 кВ</t>
  </si>
  <si>
    <t>Монтаж ответвлений к зданиям</t>
  </si>
  <si>
    <t>Ремонт трансформаторов тока 35 кВ</t>
  </si>
  <si>
    <t>Устройство насыпи банкетки</t>
  </si>
  <si>
    <t>Замена трансформаторов тока 110 кВ</t>
  </si>
  <si>
    <t>Восстановление обрешетки опоры</t>
  </si>
  <si>
    <t>Замена трансформаторов тока 35 кВ</t>
  </si>
  <si>
    <t xml:space="preserve">Замена элементов опоры </t>
  </si>
  <si>
    <t>Ремонт трансформаторов напряжения 110 кВ</t>
  </si>
  <si>
    <t xml:space="preserve">Рытьё ям вручную </t>
  </si>
  <si>
    <t>Ремонт трансформаторов напряжения 35 кВ</t>
  </si>
  <si>
    <t>Замена трансформаторов напряжения 110 кВ</t>
  </si>
  <si>
    <t>Замена трансформаторов напряжения 35 кВ</t>
  </si>
  <si>
    <t>Замена трансформаторов напряжения 6-10 кВ.</t>
  </si>
  <si>
    <t>Капитальный ремонт разрядников 110 кВ</t>
  </si>
  <si>
    <t>Копка ям механическим способом</t>
  </si>
  <si>
    <t>Капитальный ремонт разрядников 35 кВ</t>
  </si>
  <si>
    <t>Устройство заземлений</t>
  </si>
  <si>
    <t>Капитальный ремонт разрядников 6-10 кВ</t>
  </si>
  <si>
    <t>Замена ОПН, разрядников 110 кВ</t>
  </si>
  <si>
    <t>Замена ОПН, разрядников 35 кВ</t>
  </si>
  <si>
    <t>Замена ОПН, разрядников 6-10 кВ</t>
  </si>
  <si>
    <t>Ремонт секции шин 6-10 кВ.</t>
  </si>
  <si>
    <t>Ремонт трансформаторов напряжения 6-10 кВ</t>
  </si>
  <si>
    <t>Ремонт  канала ВЧ связи</t>
  </si>
  <si>
    <t>ноябрь</t>
  </si>
  <si>
    <t>Восстановление фундаментов опор</t>
  </si>
  <si>
    <t>Установка РДИП</t>
  </si>
  <si>
    <t xml:space="preserve">Ремонт освещения </t>
  </si>
  <si>
    <t>Замена трансформаторов СН</t>
  </si>
  <si>
    <t>Замена конденсатов связи</t>
  </si>
  <si>
    <t>Бурение скважин, установка приставок (дерев.)</t>
  </si>
  <si>
    <t>Бурение скважин, установка приставок (ж/б)</t>
  </si>
  <si>
    <t xml:space="preserve">Замена портала </t>
  </si>
  <si>
    <t xml:space="preserve">Ремонт шинного моста </t>
  </si>
  <si>
    <t>СДТУ</t>
  </si>
  <si>
    <t>Механизированное расширение просек</t>
  </si>
  <si>
    <t>_______________   А.В. Бакай</t>
  </si>
  <si>
    <t>Классификация ремонтов</t>
  </si>
  <si>
    <t>Продолжи-
тельность ремонта, сутки</t>
  </si>
  <si>
    <t>Начало (чч.мм.гггг)</t>
  </si>
  <si>
    <t>Окончание (чч.мм.гггг)</t>
  </si>
  <si>
    <t>Вид ремонта (ТР; КР; СР)</t>
  </si>
  <si>
    <t>Тип работ (Т; С)</t>
  </si>
  <si>
    <t>Способ выполнения (ХС; ПС)</t>
  </si>
  <si>
    <t>Линии электропередач, 35 кВ</t>
  </si>
  <si>
    <t>Линии электропередач 110 кВ</t>
  </si>
  <si>
    <t>Оп. №………..</t>
  </si>
  <si>
    <t>Прол оп.№1-5; 9-12; 56-58</t>
  </si>
  <si>
    <t>Прол оп.№1-5; 9-12; 56-59</t>
  </si>
  <si>
    <t>Линии электропередач, 6-10 кВ</t>
  </si>
  <si>
    <t>Линии электропередач, 0,4 кВ</t>
  </si>
  <si>
    <t>Оборудование  ПС 110-220 кВ</t>
  </si>
  <si>
    <t>Оборудование  ПС 35 кВ</t>
  </si>
  <si>
    <t>ТП6-10/0,4 кВ</t>
  </si>
  <si>
    <t>2.</t>
  </si>
  <si>
    <t>1.</t>
  </si>
  <si>
    <t>3.</t>
  </si>
  <si>
    <t>4.</t>
  </si>
  <si>
    <t>5.</t>
  </si>
  <si>
    <t>6.</t>
  </si>
  <si>
    <t>7.</t>
  </si>
  <si>
    <t>Прочее оборудование</t>
  </si>
  <si>
    <t>8.</t>
  </si>
  <si>
    <t>8.1.</t>
  </si>
  <si>
    <t>8.1.1.</t>
  </si>
  <si>
    <t>8.1.2.</t>
  </si>
  <si>
    <t>8.2.</t>
  </si>
  <si>
    <t>8.2.1.</t>
  </si>
  <si>
    <t>8.3.</t>
  </si>
  <si>
    <t>9.</t>
  </si>
  <si>
    <t>9.1.</t>
  </si>
  <si>
    <t>9.2.</t>
  </si>
  <si>
    <t>АСУТП, РЗА и ПА, Оборудование СДТУ и связи, Системы безопасности, АСУП, системы телекоммуникаций</t>
  </si>
  <si>
    <t>10.</t>
  </si>
  <si>
    <t>Запчасти</t>
  </si>
  <si>
    <t>2 кв.</t>
  </si>
  <si>
    <t>1 кв.</t>
  </si>
  <si>
    <t>3 кв.</t>
  </si>
  <si>
    <t>4 кв.</t>
  </si>
  <si>
    <t>110кВ</t>
  </si>
  <si>
    <t>35кВ</t>
  </si>
  <si>
    <t>6-10кВ</t>
  </si>
  <si>
    <t>0,4кВ</t>
  </si>
  <si>
    <t>АИИСКУЭ</t>
  </si>
  <si>
    <t>Резерв средств на АВР</t>
  </si>
  <si>
    <t>1.Передаточные устройства, в том числе:</t>
  </si>
  <si>
    <t>РЗА</t>
  </si>
  <si>
    <t>ТП 6-10/0,4 кВ, шт.</t>
  </si>
  <si>
    <t xml:space="preserve"> ЛЭП 110 кВ, км.</t>
  </si>
  <si>
    <t xml:space="preserve"> ЛЭП 35 кВ, км.</t>
  </si>
  <si>
    <t xml:space="preserve"> ЛЭП 6-10 кВ, км.</t>
  </si>
  <si>
    <t xml:space="preserve"> ЛЭП 0,4 кВ, км.</t>
  </si>
  <si>
    <t>Трансформаторы СН, шт.</t>
  </si>
  <si>
    <t>Трансформаторы 110 кВ, шт.</t>
  </si>
  <si>
    <t>Трансформаторы 35 кВ, шт.</t>
  </si>
  <si>
    <t>Трансформаторы 35/0,4 кВ, шт.</t>
  </si>
  <si>
    <t>Трансформаторы 6-10/0,4 кВ, шт.</t>
  </si>
  <si>
    <t>Выключатели 110 кВ, шт.</t>
  </si>
  <si>
    <t>Выключатели 35 кВ, шт.</t>
  </si>
  <si>
    <t>Выключатели 6-10 кВ, шт.</t>
  </si>
  <si>
    <t>11.</t>
  </si>
  <si>
    <t>12.</t>
  </si>
  <si>
    <t>13.</t>
  </si>
  <si>
    <t>14.</t>
  </si>
  <si>
    <t>14.1.</t>
  </si>
  <si>
    <t>КР</t>
  </si>
  <si>
    <t>ТР</t>
  </si>
  <si>
    <t>Сводная информация</t>
  </si>
  <si>
    <t>СР</t>
  </si>
  <si>
    <t>Капитальный ремонт</t>
  </si>
  <si>
    <t>Средний ремонт</t>
  </si>
  <si>
    <t>Текущий ремонт</t>
  </si>
  <si>
    <t>При заполнении ГПР:</t>
  </si>
  <si>
    <t>Обосн-е*</t>
  </si>
  <si>
    <t>ИТС (1С ТОиР)**</t>
  </si>
  <si>
    <t>ИТС (ожидаемый результат)***</t>
  </si>
  <si>
    <t>**- Отражать значение ИТС (1С ТОиР) за март текущего года</t>
  </si>
  <si>
    <t xml:space="preserve">*- В строке наименование объекта - перечислить все обоснования </t>
  </si>
  <si>
    <t xml:space="preserve">Сроки выполнения работ </t>
  </si>
  <si>
    <t>ГСМ</t>
  </si>
  <si>
    <t>Примечание</t>
  </si>
  <si>
    <t>2.Оборудование подстанций 6-110 кВ</t>
  </si>
  <si>
    <t>Оборудование подстанций 110 кВ</t>
  </si>
  <si>
    <t>Оборудование подстанций 35 кВ</t>
  </si>
  <si>
    <t>Трансформаторные подстанции 6-10/0,4 кВ</t>
  </si>
  <si>
    <t>3.Прочее оборудование, в том числе:</t>
  </si>
  <si>
    <t>4.Здания и сооружения</t>
  </si>
  <si>
    <t>5.Системы безопасности, РЗА  и системы телекоммуникаций, в том числе:</t>
  </si>
  <si>
    <t>Заместитель главного инженера по эксплуатации и ремонту -</t>
  </si>
  <si>
    <t xml:space="preserve">Начальник СОПР АО "ДРСК"                      </t>
  </si>
  <si>
    <t>Первый зам. директора по производству - главный инженер филиала</t>
  </si>
  <si>
    <t>Корчемагин С.Н.</t>
  </si>
  <si>
    <t>Трудозатраты,  чел. часов</t>
  </si>
  <si>
    <t>Расчистка просек на ЛЭП 110 кВ., га, в том числе</t>
  </si>
  <si>
    <t>Расширение просек на ЛЭП 110 кВ., га</t>
  </si>
  <si>
    <t>Расчистка просек, на ЛЭП 35 кВ.га, в том числе</t>
  </si>
  <si>
    <t>Расширение просек, на ЛЭП 35 кВ., га</t>
  </si>
  <si>
    <t>Расчистка просек 0,4-110 кВ, га, в том числе</t>
  </si>
  <si>
    <t>Расширение просек 0,4-110 кВ, га</t>
  </si>
  <si>
    <t>Расчистка просек на ЛЭП 6-10 кВ, га, в том числе</t>
  </si>
  <si>
    <t>Расширение просек на ЛЭП 6-10 кВ, га</t>
  </si>
  <si>
    <t>Расчистка просек на ЛЭП 0,4 кВ, га, в том числе</t>
  </si>
  <si>
    <t>Расширение просек на ЛЭП 0,4 кВ, га</t>
  </si>
  <si>
    <t>начальник управления АО "ДРСК"</t>
  </si>
  <si>
    <t>физ. объем</t>
  </si>
  <si>
    <t>трудозаты</t>
  </si>
  <si>
    <t>Полная стоимость, тыс.руб</t>
  </si>
  <si>
    <t xml:space="preserve">Итого </t>
  </si>
  <si>
    <t xml:space="preserve">для ПС, ТП и оборудования АИИС КУЭ весь перечень работ+тип оборудования с диспетчерским наименованием+ ед. измерения+количество запланированных объемов работ;        </t>
  </si>
  <si>
    <t>для ЛЭП и других разделов весь перечень работ + ед. измерения + количество запланированных объемов работ</t>
  </si>
  <si>
    <t>Справочно (заполнение не обязательно)</t>
  </si>
  <si>
    <t>***- Отражать значение прогнозного ИТС после выполнения работ (после устранения дефекта или приведения параметра к нормативному значению)</t>
  </si>
  <si>
    <t>Годовая программа ремонтов основных фондов филиала АО ДРСК - __________________ на 20___ год</t>
  </si>
  <si>
    <t>Всего ремонтных затрат на    20__ г.</t>
  </si>
  <si>
    <t>20__ год</t>
  </si>
  <si>
    <t>Заполнение таблиц  (капитальны, средний и  текущий ремонт) со сводной информацией по физ. объемам и поквартальная разбивка затрат (информация в сгруппированных строках и столбцах) - ОБЯЗАТЕЛЬНО</t>
  </si>
  <si>
    <t>АО «ДРСК» «Приморские ЭС»</t>
  </si>
  <si>
    <t>Долганин К.М.</t>
  </si>
  <si>
    <t>Заместитель главного инженера по эксплуатации и ремонтам</t>
  </si>
  <si>
    <t>****-Сводная строка по объекту в столбце "Перечень работ" должна отражать:</t>
  </si>
  <si>
    <r>
      <t xml:space="preserve">в столбце: </t>
    </r>
    <r>
      <rPr>
        <b/>
        <sz val="20"/>
        <color theme="1"/>
        <rFont val="Times New Roman"/>
        <family val="1"/>
        <charset val="204"/>
      </rPr>
      <t>Наименование объекта</t>
    </r>
    <r>
      <rPr>
        <sz val="20"/>
        <color theme="1"/>
        <rFont val="Times New Roman"/>
        <family val="1"/>
        <charset val="204"/>
      </rPr>
      <t xml:space="preserve"> указывать диспетчерское наименование объекта. Тип ремонтируемого оборудования и прочие уточнения для работ отраженных в столбце – перечень работ, указывать в строках под диспетчерским наименованием объекта.</t>
    </r>
  </si>
  <si>
    <r>
      <t xml:space="preserve">в столбце: </t>
    </r>
    <r>
      <rPr>
        <b/>
        <sz val="20"/>
        <color theme="1"/>
        <rFont val="Times New Roman"/>
        <family val="1"/>
        <charset val="204"/>
      </rPr>
      <t>Обоснование включения объекта в ГПР</t>
    </r>
    <r>
      <rPr>
        <sz val="20"/>
        <color theme="1"/>
        <rFont val="Times New Roman"/>
        <family val="1"/>
        <charset val="204"/>
      </rPr>
      <t xml:space="preserve"> применять формулировки – Предписание, По состоянию, ЦП (целевые программы), МГ (многолетний график), Аварии (из мероприятий запланированных по результатам расследования аварийных ситуаций), Треб. зав. (Требование заводов изготовителей) и т.д.</t>
    </r>
  </si>
  <si>
    <r>
      <t xml:space="preserve">в столбце: </t>
    </r>
    <r>
      <rPr>
        <b/>
        <sz val="20"/>
        <color theme="1"/>
        <rFont val="Times New Roman"/>
        <family val="1"/>
        <charset val="204"/>
      </rPr>
      <t>Примечание</t>
    </r>
    <r>
      <rPr>
        <sz val="20"/>
        <color theme="1"/>
        <rFont val="Times New Roman"/>
        <family val="1"/>
        <charset val="204"/>
      </rPr>
      <t xml:space="preserve"> расшифровать столбец Обоснование включения объекта в ГПР (Номер акта и пункт в акте предписания и т.д.) </t>
    </r>
  </si>
  <si>
    <r>
      <t xml:space="preserve">в столбце: </t>
    </r>
    <r>
      <rPr>
        <b/>
        <sz val="20"/>
        <color theme="1"/>
        <rFont val="Times New Roman"/>
        <family val="1"/>
        <charset val="204"/>
      </rPr>
      <t xml:space="preserve">Перечень работ </t>
    </r>
    <r>
      <rPr>
        <sz val="20"/>
        <color theme="1"/>
        <rFont val="Times New Roman"/>
        <family val="1"/>
        <charset val="204"/>
      </rPr>
      <t>применять формулировки (заполнять в скрытых строках под наименованием объекта) из столбца наименование работ согласно приложения Е к положению.</t>
    </r>
  </si>
  <si>
    <r>
      <t xml:space="preserve">в столбце: </t>
    </r>
    <r>
      <rPr>
        <b/>
        <sz val="20"/>
        <color theme="1"/>
        <rFont val="Times New Roman"/>
        <family val="1"/>
        <charset val="204"/>
      </rPr>
      <t>Запчасти</t>
    </r>
    <r>
      <rPr>
        <sz val="20"/>
        <color theme="1"/>
        <rFont val="Times New Roman"/>
        <family val="1"/>
        <charset val="204"/>
      </rPr>
      <t xml:space="preserve"> отражать затраты на материалы для автотракторной техники</t>
    </r>
  </si>
  <si>
    <r>
      <t>в столбце:</t>
    </r>
    <r>
      <rPr>
        <b/>
        <sz val="20"/>
        <color theme="1"/>
        <rFont val="Times New Roman"/>
        <family val="1"/>
        <charset val="204"/>
      </rPr>
      <t xml:space="preserve"> Трудозатраты</t>
    </r>
    <r>
      <rPr>
        <sz val="20"/>
        <color theme="1"/>
        <rFont val="Times New Roman"/>
        <family val="1"/>
        <charset val="204"/>
      </rPr>
      <t xml:space="preserve"> (чел. /час.) отражать информацию из сметных расчетов</t>
    </r>
  </si>
  <si>
    <t>ПС</t>
  </si>
  <si>
    <t>ВЛ_6-10_кВ.</t>
  </si>
  <si>
    <t>ТП</t>
  </si>
  <si>
    <t>Ручное расширение просек</t>
  </si>
  <si>
    <t>ВЛ 110-35</t>
  </si>
  <si>
    <t>8.2.2.</t>
  </si>
  <si>
    <t>ПС 110 кВ РМЗ</t>
  </si>
  <si>
    <t>110 кВ.</t>
  </si>
  <si>
    <t>35кВ.</t>
  </si>
  <si>
    <t>НРЭС</t>
  </si>
  <si>
    <t>ГП</t>
  </si>
  <si>
    <t>YA0000522</t>
  </si>
  <si>
    <t>МГ</t>
  </si>
  <si>
    <t>YA0000521</t>
  </si>
  <si>
    <t>YA0003405</t>
  </si>
  <si>
    <r>
      <t xml:space="preserve">Трансформатор силовой ТРДН 40000/110 /10 1Т п/с 50 инв. № YA0000522 ТРДН 40000/110-80 У1 </t>
    </r>
    <r>
      <rPr>
        <sz val="16"/>
        <color indexed="10"/>
        <rFont val="Times New Roman"/>
        <family val="1"/>
        <charset val="204"/>
      </rPr>
      <t>Т-1</t>
    </r>
  </si>
  <si>
    <r>
      <t xml:space="preserve">Трансформатор силовой ТРДН 40000/110/10 2Т п/с 50 инв. № YA0000521 ТРДН 40000/110-80 У1 </t>
    </r>
    <r>
      <rPr>
        <sz val="16"/>
        <color indexed="10"/>
        <rFont val="Times New Roman"/>
        <family val="1"/>
        <charset val="204"/>
      </rPr>
      <t>Т-2</t>
    </r>
    <r>
      <rPr>
        <sz val="16"/>
        <rFont val="Times New Roman"/>
        <family val="1"/>
        <charset val="204"/>
      </rPr>
      <t xml:space="preserve"> </t>
    </r>
  </si>
  <si>
    <r>
      <t xml:space="preserve">Разъединитель РНДЗ-1-110/1000 (6 шт) п/с 50 инв. № YA0003405 РНДЗ-2-110/1000ХЛ: </t>
    </r>
    <r>
      <rPr>
        <sz val="16"/>
        <color indexed="10"/>
        <rFont val="Times New Roman"/>
        <family val="1"/>
        <charset val="204"/>
      </rPr>
      <t xml:space="preserve">ЛР 110 Нерюнгринская ГРЭС I цепь. </t>
    </r>
    <r>
      <rPr>
        <b/>
        <sz val="16"/>
        <color indexed="10"/>
        <rFont val="Times New Roman"/>
        <family val="1"/>
        <charset val="204"/>
      </rPr>
      <t>ЛР 110 Нерюнгринская ГРЭС II цепь</t>
    </r>
  </si>
  <si>
    <t>ПС 35 кВ ЛДЗ</t>
  </si>
  <si>
    <r>
      <t xml:space="preserve">Силовой трансформатор ТДНС-16000/35/6 1Т п/с 44 инв. № YA0000489 </t>
    </r>
    <r>
      <rPr>
        <sz val="16"/>
        <color indexed="10"/>
        <rFont val="Times New Roman"/>
        <family val="1"/>
        <charset val="204"/>
      </rPr>
      <t>Т-1</t>
    </r>
  </si>
  <si>
    <t>35 кВ.</t>
  </si>
  <si>
    <t>5.1.</t>
  </si>
  <si>
    <t>6.1.</t>
  </si>
  <si>
    <t>YA0000489</t>
  </si>
  <si>
    <r>
      <t xml:space="preserve">Силовой трансформатор ТДНС-16000/35/6 2Т п/с 44 инв. № YA0000492 </t>
    </r>
    <r>
      <rPr>
        <sz val="16"/>
        <color indexed="10"/>
        <rFont val="Times New Roman"/>
        <family val="1"/>
        <charset val="204"/>
      </rPr>
      <t xml:space="preserve">Т-2 </t>
    </r>
  </si>
  <si>
    <t>YA0000492</t>
  </si>
  <si>
    <r>
      <t>Выключатель масляный С-35/630 (В-35-1Т) п/с 44 инв. № YA0003254 С-35-М-10/630 У1</t>
    </r>
    <r>
      <rPr>
        <sz val="16"/>
        <color indexed="10"/>
        <rFont val="Times New Roman"/>
        <family val="1"/>
        <charset val="204"/>
      </rPr>
      <t xml:space="preserve"> В 35 Т-1</t>
    </r>
  </si>
  <si>
    <t>YA0003254</t>
  </si>
  <si>
    <r>
      <t xml:space="preserve">Ячейка КРУ 2-6Э ЗРУ-6   27 шт п/с 44 инв. № YA0003257 ВМПЭ-10/630-20 яч. </t>
    </r>
    <r>
      <rPr>
        <sz val="16"/>
        <color indexed="10"/>
        <rFont val="Times New Roman"/>
        <family val="1"/>
        <charset val="204"/>
      </rPr>
      <t xml:space="preserve">В-3; В-49; В-51, В-53 </t>
    </r>
  </si>
  <si>
    <t>YA0003257</t>
  </si>
  <si>
    <t>ПС 35 кВ ХПВ</t>
  </si>
  <si>
    <r>
      <t>Трансформатор силовой ТМ-1600/35/6 (1Т) п/с 51 инв. № YA0003396 ТМ-1600/35</t>
    </r>
    <r>
      <rPr>
        <sz val="16"/>
        <color rgb="FFFF0000"/>
        <rFont val="Times New Roman"/>
        <family val="1"/>
        <charset val="204"/>
      </rPr>
      <t xml:space="preserve"> Т-1</t>
    </r>
  </si>
  <si>
    <t>6.2.</t>
  </si>
  <si>
    <t>YA0003396</t>
  </si>
  <si>
    <r>
      <t xml:space="preserve">Трансформатор силовой ТМ-1600/35/6 (2Т) п/с 51 инв. № YA0003433 ТМН-1600/35-80У1 </t>
    </r>
    <r>
      <rPr>
        <sz val="16"/>
        <color rgb="FFFF0000"/>
        <rFont val="Times New Roman"/>
        <family val="1"/>
        <charset val="204"/>
      </rPr>
      <t>Т-2</t>
    </r>
  </si>
  <si>
    <t>YA0003433</t>
  </si>
  <si>
    <r>
      <t xml:space="preserve">Масляный выключатель С/35-630-2шт инв. № YA0000529 С-М35-630-10 У1 </t>
    </r>
    <r>
      <rPr>
        <sz val="16"/>
        <color rgb="FFFF0000"/>
        <rFont val="Times New Roman"/>
        <family val="1"/>
        <charset val="204"/>
      </rPr>
      <t>В 35 Т-1</t>
    </r>
    <r>
      <rPr>
        <sz val="16"/>
        <rFont val="Times New Roman"/>
        <family val="1"/>
        <charset val="204"/>
      </rPr>
      <t xml:space="preserve">. </t>
    </r>
  </si>
  <si>
    <t>YA0000529</t>
  </si>
  <si>
    <r>
      <t xml:space="preserve">КРУ-6 кВ КСО-272-28шт № YA0000528  ВПМ-10-20-630-У3: </t>
    </r>
    <r>
      <rPr>
        <sz val="16"/>
        <color rgb="FFFF0000"/>
        <rFont val="Times New Roman"/>
        <family val="1"/>
        <charset val="204"/>
      </rPr>
      <t>В-12; В-30.</t>
    </r>
  </si>
  <si>
    <t>YA0000528</t>
  </si>
  <si>
    <t>6-10 кВ.</t>
  </si>
  <si>
    <t>ПС 110 кВ Фабрика</t>
  </si>
  <si>
    <r>
      <t xml:space="preserve">Силовой трансформатор ТДТН 40000/110/35/6 2Т инв. № YA0000467  ТДТН-40000/110-67-У1 </t>
    </r>
    <r>
      <rPr>
        <sz val="16"/>
        <color rgb="FFFF0000"/>
        <rFont val="Times New Roman"/>
        <family val="1"/>
        <charset val="204"/>
      </rPr>
      <t>Т-2</t>
    </r>
  </si>
  <si>
    <t>YA0000467</t>
  </si>
  <si>
    <r>
      <t xml:space="preserve">Трансформатор силовой ТДТН 40000/110 /35/6 3Т инв. № YA0000462  ТДТН-40000/110-67-У1 </t>
    </r>
    <r>
      <rPr>
        <sz val="16"/>
        <color rgb="FFFF0000"/>
        <rFont val="Times New Roman"/>
        <family val="1"/>
        <charset val="204"/>
      </rPr>
      <t>Т-3</t>
    </r>
  </si>
  <si>
    <t>YA0000462</t>
  </si>
  <si>
    <t>5.2.</t>
  </si>
  <si>
    <r>
      <t xml:space="preserve">Силовой трансформатор ТДТН 40000/110/35/6 1Т инв. № YA0000458 ТДТН-40000/110-67-У1 </t>
    </r>
    <r>
      <rPr>
        <sz val="16"/>
        <color rgb="FFFF0000"/>
        <rFont val="Times New Roman"/>
        <family val="1"/>
        <charset val="204"/>
      </rPr>
      <t>Т-1</t>
    </r>
  </si>
  <si>
    <t>YA0000458</t>
  </si>
  <si>
    <r>
      <t>Трансформатор напряжения ТН-110-3с Ф. А, В, С.  п/с 40 инв. № YA0003161  НКФ-110 фаза А, В, С ТН-1 110 ф.</t>
    </r>
    <r>
      <rPr>
        <sz val="16"/>
        <color rgb="FFFF0000"/>
        <rFont val="Times New Roman"/>
        <family val="1"/>
        <charset val="204"/>
      </rPr>
      <t xml:space="preserve"> А, В, С</t>
    </r>
  </si>
  <si>
    <t>YA0003161</t>
  </si>
  <si>
    <r>
      <t xml:space="preserve">Выключатель масляный МКП-110М (СМВ-1-3) п/с 40 инв. № YA0003815 МКП-110-М-20-630/1000У1 </t>
    </r>
    <r>
      <rPr>
        <sz val="16"/>
        <color rgb="FFFF0000"/>
        <rFont val="Times New Roman"/>
        <family val="1"/>
        <charset val="204"/>
      </rPr>
      <t>СВ-1 110</t>
    </r>
  </si>
  <si>
    <t>YA0003815</t>
  </si>
  <si>
    <r>
      <t xml:space="preserve">Выключатель масляный МКП-110М (СМВ-1-2) п/с 40 инв. № YA0003814 МКП-110-М-20-630/1000У1 </t>
    </r>
    <r>
      <rPr>
        <sz val="16"/>
        <color rgb="FFFF0000"/>
        <rFont val="Times New Roman"/>
        <family val="1"/>
        <charset val="204"/>
      </rPr>
      <t>СВ-2 110</t>
    </r>
  </si>
  <si>
    <t>YA0003814</t>
  </si>
  <si>
    <r>
      <t xml:space="preserve">Разъединители РНДЗ-110/1000-5 шт инв. № YA0000511  РНДЗ-2-110/1000 </t>
    </r>
    <r>
      <rPr>
        <sz val="16"/>
        <color indexed="60"/>
        <rFont val="Times New Roman"/>
        <family val="1"/>
        <charset val="204"/>
      </rPr>
      <t>ЛР 110 Нерюнгринская ГРЭС I цепь</t>
    </r>
    <r>
      <rPr>
        <sz val="16"/>
        <color indexed="10"/>
        <rFont val="Times New Roman"/>
        <family val="1"/>
        <charset val="204"/>
      </rPr>
      <t xml:space="preserve">, ЛР 110 Нерюнгринская ГРЭС II цепь, </t>
    </r>
    <r>
      <rPr>
        <sz val="16"/>
        <color indexed="60"/>
        <rFont val="Times New Roman"/>
        <family val="1"/>
        <charset val="204"/>
      </rPr>
      <t>ШР 110 Т-3</t>
    </r>
  </si>
  <si>
    <r>
      <t xml:space="preserve">Разъединители РНДЗ-110/1000-6 шт инв. № YA0000519 РНДЗ-1-110/1000 </t>
    </r>
    <r>
      <rPr>
        <sz val="16"/>
        <color indexed="60"/>
        <rFont val="Times New Roman"/>
        <family val="1"/>
        <charset val="204"/>
      </rPr>
      <t>ШР 110 Нерюнгринская ГРЭС I цепь</t>
    </r>
    <r>
      <rPr>
        <sz val="16"/>
        <color indexed="10"/>
        <rFont val="Times New Roman"/>
        <family val="1"/>
        <charset val="204"/>
      </rPr>
      <t>, ШР 110 Нерюнгринская ГРЭС II цепь;</t>
    </r>
    <r>
      <rPr>
        <sz val="16"/>
        <color indexed="60"/>
        <rFont val="Times New Roman"/>
        <family val="1"/>
        <charset val="204"/>
      </rPr>
      <t xml:space="preserve"> ШРС-3 110</t>
    </r>
    <r>
      <rPr>
        <sz val="16"/>
        <color indexed="10"/>
        <rFont val="Times New Roman"/>
        <family val="1"/>
        <charset val="204"/>
      </rPr>
      <t>; ШРС-2 110</t>
    </r>
  </si>
  <si>
    <t>YA0000511</t>
  </si>
  <si>
    <t>YA0000519</t>
  </si>
  <si>
    <r>
      <t xml:space="preserve">Разъединитель РНДЗ-2-35/600 (26 шт.) п/с 40 инв. № YA0003165 ПС 110 кВ ПС 110 Фабрика 643, 678960, Саха (Якутия) Респ., г. Нерюнгри пром. зона РНДЗ-2-35/600 - </t>
    </r>
    <r>
      <rPr>
        <sz val="16"/>
        <color indexed="60"/>
        <rFont val="Times New Roman"/>
        <family val="1"/>
        <charset val="204"/>
      </rPr>
      <t>ШР 35 Резерв-2;</t>
    </r>
    <r>
      <rPr>
        <sz val="16"/>
        <color indexed="10"/>
        <rFont val="Times New Roman"/>
        <family val="1"/>
        <charset val="204"/>
      </rPr>
      <t xml:space="preserve"> ТР 35 Т-1</t>
    </r>
    <r>
      <rPr>
        <sz val="16"/>
        <color indexed="60"/>
        <rFont val="Times New Roman"/>
        <family val="1"/>
        <charset val="204"/>
      </rPr>
      <t xml:space="preserve">; ЛР 35 ХПВ № 1; </t>
    </r>
    <r>
      <rPr>
        <sz val="16"/>
        <color indexed="10"/>
        <rFont val="Times New Roman"/>
        <family val="1"/>
        <charset val="204"/>
      </rPr>
      <t>ШР 35 ХПВ № 1</t>
    </r>
    <r>
      <rPr>
        <sz val="16"/>
        <color indexed="60"/>
        <rFont val="Times New Roman"/>
        <family val="1"/>
        <charset val="204"/>
      </rPr>
      <t>; ШР 35 ОФ - НУР II цепь</t>
    </r>
  </si>
  <si>
    <t>YA0003165</t>
  </si>
  <si>
    <r>
      <t xml:space="preserve">Масляный выключатель МКП-35 2 шт.  п/с 40 инв. № YA0000464 МКП-35-1000/25Б-У1 </t>
    </r>
    <r>
      <rPr>
        <sz val="16"/>
        <color indexed="10"/>
        <rFont val="Times New Roman"/>
        <family val="1"/>
        <charset val="204"/>
      </rPr>
      <t>В 35 Т-2</t>
    </r>
  </si>
  <si>
    <t>YA0000464</t>
  </si>
  <si>
    <r>
      <t xml:space="preserve">Выключатель масляный МКП-35 (В-35-1Т) п/с 40 инв. № YA0003798 МКП-35-1000/25Б-У1 </t>
    </r>
    <r>
      <rPr>
        <sz val="16"/>
        <color indexed="10"/>
        <rFont val="Times New Roman"/>
        <family val="1"/>
        <charset val="204"/>
      </rPr>
      <t>В 35 Т-1</t>
    </r>
  </si>
  <si>
    <t>YA0003798</t>
  </si>
  <si>
    <r>
      <t xml:space="preserve">Выключатель масляный МКП-35 (В-27) п/с 40 инв. № YA0003799 МКП-35-1000/25Б-У1 </t>
    </r>
    <r>
      <rPr>
        <sz val="16"/>
        <color indexed="10"/>
        <rFont val="Times New Roman"/>
        <family val="1"/>
        <charset val="204"/>
      </rPr>
      <t>В 35 ЛДЗ I цепь</t>
    </r>
  </si>
  <si>
    <t>YA0003799</t>
  </si>
  <si>
    <r>
      <t xml:space="preserve">Выключатель масляный МКП-35 (В-35-3Т) п/с 40 инв. № YA0003800 МКП-35-1000/25Б-У1 </t>
    </r>
    <r>
      <rPr>
        <sz val="16"/>
        <color rgb="FFFF0000"/>
        <rFont val="Times New Roman"/>
        <family val="1"/>
        <charset val="204"/>
      </rPr>
      <t>В 35 Т-3</t>
    </r>
  </si>
  <si>
    <t>YA0003800</t>
  </si>
  <si>
    <r>
      <t xml:space="preserve">Выключатель масляный МКП-35 (СМВ-35) п/с 40 инв. № YA0003802 МКП-35-1000/25Б-У1 </t>
    </r>
    <r>
      <rPr>
        <sz val="16"/>
        <color rgb="FFFF0000"/>
        <rFont val="Times New Roman"/>
        <family val="1"/>
        <charset val="204"/>
      </rPr>
      <t>СВ 35</t>
    </r>
  </si>
  <si>
    <t>YA0003802</t>
  </si>
  <si>
    <r>
      <t>Выключатель масляный МКП-35 (В-39) п/с 40 инв. № YA0003805 МКП-35-1000/25Б-У1</t>
    </r>
    <r>
      <rPr>
        <sz val="16"/>
        <color rgb="FFFF0000"/>
        <rFont val="Times New Roman"/>
        <family val="1"/>
        <charset val="204"/>
      </rPr>
      <t xml:space="preserve"> В 35 ХПВ № 1</t>
    </r>
  </si>
  <si>
    <t>YA0003805</t>
  </si>
  <si>
    <r>
      <t xml:space="preserve">Трансформатор напряжения ЗНОМ-35-65-У1 (ЗНОМ-35-1с Фаза А, В, С) п/с 40 инв. № YA0003211 ЗНОМ-35-65-У1 фаза А, В, С </t>
    </r>
    <r>
      <rPr>
        <sz val="16"/>
        <color rgb="FFFF0000"/>
        <rFont val="Times New Roman"/>
        <family val="1"/>
        <charset val="204"/>
      </rPr>
      <t xml:space="preserve">ТН-1 35 ф. А; В; С </t>
    </r>
  </si>
  <si>
    <t>YA0003211</t>
  </si>
  <si>
    <r>
      <t xml:space="preserve">Ячейка 21 КРУ-2-6Э ЗРУ-6 (СМВ-6-3-4с) п/с № 40 инв. № YA0003197 секции шин 6 кВ </t>
    </r>
    <r>
      <rPr>
        <sz val="16"/>
        <color rgb="FFFF0000"/>
        <rFont val="Times New Roman"/>
        <family val="1"/>
        <charset val="204"/>
      </rPr>
      <t>3С</t>
    </r>
    <r>
      <rPr>
        <sz val="16"/>
        <rFont val="Times New Roman"/>
        <family val="1"/>
        <charset val="204"/>
      </rPr>
      <t xml:space="preserve"> 6 кВ</t>
    </r>
    <r>
      <rPr>
        <sz val="16"/>
        <color rgb="FFFF0000"/>
        <rFont val="Times New Roman"/>
        <family val="1"/>
        <charset val="204"/>
      </rPr>
      <t>; 4С</t>
    </r>
    <r>
      <rPr>
        <sz val="16"/>
        <rFont val="Times New Roman"/>
        <family val="1"/>
        <charset val="204"/>
      </rPr>
      <t xml:space="preserve"> 6 кВ.</t>
    </r>
  </si>
  <si>
    <t>YA0003197</t>
  </si>
  <si>
    <r>
      <t>Питающие ячейки 2 шт. п/с 40 инв. № YA0000463 ВМПЭ-10-20/630 У3:</t>
    </r>
    <r>
      <rPr>
        <sz val="16"/>
        <color indexed="10"/>
        <rFont val="Times New Roman"/>
        <family val="1"/>
        <charset val="204"/>
      </rPr>
      <t xml:space="preserve"> В-12; В-14; В-29; В-33</t>
    </r>
  </si>
  <si>
    <t>YA0000463</t>
  </si>
  <si>
    <t>YA0000569</t>
  </si>
  <si>
    <t>АРЭС</t>
  </si>
  <si>
    <t>уВС</t>
  </si>
  <si>
    <t>шт</t>
  </si>
  <si>
    <t>Га</t>
  </si>
  <si>
    <t>Оп ПД-110-1 №134</t>
  </si>
  <si>
    <t>Прол оп №81-86,89-94,125-133,236-241</t>
  </si>
  <si>
    <t>ПС 110 кВ Городская</t>
  </si>
  <si>
    <r>
      <t xml:space="preserve">Трансформатор силовой ТДН 16000/110 /10 1Т п/с 42 инв. № YA0000483  </t>
    </r>
    <r>
      <rPr>
        <sz val="16"/>
        <color rgb="FFFF0000"/>
        <rFont val="Times New Roman"/>
        <family val="1"/>
        <charset val="204"/>
      </rPr>
      <t>Т-1</t>
    </r>
  </si>
  <si>
    <t>5.3.</t>
  </si>
  <si>
    <t>YA0000483</t>
  </si>
  <si>
    <r>
      <t xml:space="preserve">Трансформатор силовой ТДН 16000/110/10 2Т п/с 42 инв. № YA0000480 ТДН 16000/110/10 </t>
    </r>
    <r>
      <rPr>
        <sz val="16"/>
        <color rgb="FFFF0000"/>
        <rFont val="Times New Roman"/>
        <family val="1"/>
        <charset val="204"/>
      </rPr>
      <t xml:space="preserve">Т-2 </t>
    </r>
  </si>
  <si>
    <t>YA0000480</t>
  </si>
  <si>
    <t>YA0003214</t>
  </si>
  <si>
    <r>
      <t xml:space="preserve">Разъединители РНДЗ-110/1000 (8шт) п/с 42 (РЛ-117, РЛ-116, РШ-116, РШ-117, ШРС-1, ШРС-2, РШ-110-1Т, РШ-110-2Т) инв. № YA0003214 РНДЗ-110/1000: </t>
    </r>
    <r>
      <rPr>
        <sz val="16"/>
        <color indexed="10"/>
        <rFont val="Times New Roman"/>
        <family val="1"/>
        <charset val="204"/>
      </rPr>
      <t>ЛР 110 Нерюнгринская ГРЭС II цепь; ЛР 110 Нерюнгринская ГРЭС I цепь; ШР 110 Нерюнгринская ГРЭС II цепь; ШР 110 Нерюнгринская ГРЭС I цепь; ШРС-1 110; ШРС-2 110</t>
    </r>
  </si>
  <si>
    <r>
      <t>Ячейка КРУ 2-10Э ЗРУ-10 (32 шт) п/с 42 инв. № YA0003234 ПС 110 кВ Городская Саха (Якутия) Респ., г. Нерюнгри пром. зона  ВМПЭ-10/630-20У2:</t>
    </r>
    <r>
      <rPr>
        <sz val="16"/>
        <color indexed="10"/>
        <rFont val="Times New Roman"/>
        <family val="1"/>
        <charset val="204"/>
      </rPr>
      <t xml:space="preserve"> В-10, В-11, В-14, В-19, В-21, В-24, В-32</t>
    </r>
  </si>
  <si>
    <t>YA0003234</t>
  </si>
  <si>
    <t>ПС 110 кВ УВД</t>
  </si>
  <si>
    <t>YA0000572</t>
  </si>
  <si>
    <r>
      <t>Малый Нимныр-Большой Нимныр</t>
    </r>
    <r>
      <rPr>
        <b/>
        <i/>
        <sz val="16"/>
        <color rgb="FFFF0000"/>
        <rFont val="Times New Roman"/>
        <family val="1"/>
        <charset val="204"/>
      </rPr>
      <t xml:space="preserve">  (Л-103)</t>
    </r>
  </si>
  <si>
    <t>Ручная расчистка просеки</t>
  </si>
  <si>
    <t>Устройство заземления опор</t>
  </si>
  <si>
    <t>Монтаж ОПН</t>
  </si>
  <si>
    <t>5.4.</t>
  </si>
  <si>
    <r>
      <t xml:space="preserve">Силовой трансформатор ТДТН 16000/110 /10 1Т п/с 49 инв. № YA0000496 </t>
    </r>
    <r>
      <rPr>
        <sz val="16"/>
        <color rgb="FFFF0000"/>
        <rFont val="Times New Roman"/>
        <family val="1"/>
        <charset val="204"/>
      </rPr>
      <t>Т-1</t>
    </r>
  </si>
  <si>
    <t>YA0000496</t>
  </si>
  <si>
    <r>
      <t xml:space="preserve">Силовой трансформатор ТДТН 16000/110 /10 2Т п/с 49 инв. № YA0000493 </t>
    </r>
    <r>
      <rPr>
        <sz val="16"/>
        <color rgb="FFFF0000"/>
        <rFont val="Times New Roman"/>
        <family val="1"/>
        <charset val="204"/>
      </rPr>
      <t xml:space="preserve"> Т-2 </t>
    </r>
  </si>
  <si>
    <t>YA0000493</t>
  </si>
  <si>
    <r>
      <t xml:space="preserve">Трансформатор ТМ-250/10 инв. № YA0001087 </t>
    </r>
    <r>
      <rPr>
        <sz val="16"/>
        <color rgb="FFFF0000"/>
        <rFont val="Times New Roman"/>
        <family val="1"/>
        <charset val="204"/>
      </rPr>
      <t>ТСН-1</t>
    </r>
  </si>
  <si>
    <t>YA0001087</t>
  </si>
  <si>
    <t>По состоянию</t>
  </si>
  <si>
    <t xml:space="preserve">По результатам высоковольтных испытаний. </t>
  </si>
  <si>
    <r>
      <t xml:space="preserve">Трансформатор силовой ТМ-250/10-66-У1 (ТСН-2) п/с 49  инв. № YA0003383 </t>
    </r>
    <r>
      <rPr>
        <sz val="16"/>
        <color rgb="FFFF0000"/>
        <rFont val="Times New Roman"/>
        <family val="1"/>
        <charset val="204"/>
      </rPr>
      <t>ТСН-2</t>
    </r>
  </si>
  <si>
    <t>YA0003383</t>
  </si>
  <si>
    <r>
      <t xml:space="preserve">Ячейки - 10кВ – 28 шт. инв. № YA0000506 ВМПЭ-10/630-20У2: </t>
    </r>
    <r>
      <rPr>
        <sz val="16"/>
        <color indexed="10"/>
        <rFont val="Times New Roman"/>
        <family val="1"/>
        <charset val="204"/>
      </rPr>
      <t xml:space="preserve">В-9, </t>
    </r>
    <r>
      <rPr>
        <sz val="16"/>
        <color indexed="60"/>
        <rFont val="Times New Roman"/>
        <family val="1"/>
        <charset val="204"/>
      </rPr>
      <t>В-21</t>
    </r>
    <r>
      <rPr>
        <sz val="16"/>
        <color indexed="10"/>
        <rFont val="Times New Roman"/>
        <family val="1"/>
        <charset val="204"/>
      </rPr>
      <t xml:space="preserve">, В-23, </t>
    </r>
    <r>
      <rPr>
        <sz val="16"/>
        <color indexed="60"/>
        <rFont val="Times New Roman"/>
        <family val="1"/>
        <charset val="204"/>
      </rPr>
      <t>В-24</t>
    </r>
    <r>
      <rPr>
        <sz val="16"/>
        <color indexed="10"/>
        <rFont val="Times New Roman"/>
        <family val="1"/>
        <charset val="204"/>
      </rPr>
      <t>, В-26</t>
    </r>
  </si>
  <si>
    <t>YA0000506</t>
  </si>
  <si>
    <t>ПС 110 кВ СХК</t>
  </si>
  <si>
    <t>YA0000501</t>
  </si>
  <si>
    <r>
      <t xml:space="preserve">Силовой трансформатор ТДН-16000/110 /6кВ 1Т п/с 47 инв. № YA0000501 </t>
    </r>
    <r>
      <rPr>
        <sz val="16"/>
        <color rgb="FFFF0000"/>
        <rFont val="Times New Roman"/>
        <family val="1"/>
        <charset val="204"/>
      </rPr>
      <t xml:space="preserve">Т-1 </t>
    </r>
  </si>
  <si>
    <r>
      <t xml:space="preserve">Силовой трансформатор ТДН-16000/110 /6кВ 2Т п/с 47 инв. № YA0000498 </t>
    </r>
    <r>
      <rPr>
        <sz val="16"/>
        <color rgb="FFFF0000"/>
        <rFont val="Times New Roman"/>
        <family val="1"/>
        <charset val="204"/>
      </rPr>
      <t>Т-2</t>
    </r>
    <r>
      <rPr>
        <sz val="16"/>
        <rFont val="Times New Roman"/>
        <family val="1"/>
        <charset val="204"/>
      </rPr>
      <t xml:space="preserve"> </t>
    </r>
  </si>
  <si>
    <t>YA0000498</t>
  </si>
  <si>
    <r>
      <t xml:space="preserve">Выключатель масляный ВМТ-110Б(В-130) п/с 47 инв. № YA0003835 ВМТ-110Б-25-1250-УХЛ1 </t>
    </r>
    <r>
      <rPr>
        <sz val="16"/>
        <color rgb="FFFF0000"/>
        <rFont val="Times New Roman"/>
        <family val="1"/>
        <charset val="204"/>
      </rPr>
      <t>В 110 УВД I цепь</t>
    </r>
  </si>
  <si>
    <t>YA0003835</t>
  </si>
  <si>
    <t xml:space="preserve">Оп №1,№4 </t>
  </si>
  <si>
    <t>ОП № 165А,166А</t>
  </si>
  <si>
    <r>
      <t xml:space="preserve">Выключатель масляный ВМТ-110Б (В-119) п/с 47 инв. № YA0003837 ВМТ-110Б-25-1250-УХЛ1 </t>
    </r>
    <r>
      <rPr>
        <sz val="16"/>
        <color rgb="FFFF0000"/>
        <rFont val="Times New Roman"/>
        <family val="1"/>
        <charset val="204"/>
      </rPr>
      <t>В 110 Нерюнгринская ГРЭС II цепь</t>
    </r>
  </si>
  <si>
    <t>YA0003837</t>
  </si>
  <si>
    <r>
      <t>Выключатель масляный ВМТ-110Б (ОВ-110) п/с 47 инв. № YA0003838 ПС 110 кВ СХК, Саха (Якутия) Респ., г. Нерюнгри пром. зона  ВМТ-110Б-25-1250-УХЛ1</t>
    </r>
    <r>
      <rPr>
        <sz val="16"/>
        <color rgb="FFFF0000"/>
        <rFont val="Times New Roman"/>
        <family val="1"/>
        <charset val="204"/>
      </rPr>
      <t xml:space="preserve"> ОВ 110</t>
    </r>
  </si>
  <si>
    <t>YA0003838</t>
  </si>
  <si>
    <r>
      <t xml:space="preserve">Ячейка КВЭ-6-13 (24 шт.) п/с 47  инв. № YA0003358 ВМПЭ-10/630-1600 У3 </t>
    </r>
    <r>
      <rPr>
        <sz val="16"/>
        <color rgb="FFFF0000"/>
        <rFont val="Times New Roman"/>
        <family val="1"/>
        <charset val="204"/>
      </rPr>
      <t>В-8</t>
    </r>
  </si>
  <si>
    <t>YA0003358</t>
  </si>
  <si>
    <t>Оп  УД 110-1 №178</t>
  </si>
  <si>
    <t>ОП УД 110-1 №148</t>
  </si>
  <si>
    <t>ПС 110 кВ Серебряный Бор</t>
  </si>
  <si>
    <r>
      <t xml:space="preserve">Трансформатор ТДТН-16000/110/35/6 1Т инв. № YA0000504 ТДН 16000/110/35/6 </t>
    </r>
    <r>
      <rPr>
        <sz val="16"/>
        <color rgb="FFFF0000"/>
        <rFont val="Times New Roman"/>
        <family val="1"/>
        <charset val="204"/>
      </rPr>
      <t xml:space="preserve">Т-1 </t>
    </r>
  </si>
  <si>
    <t>YA0000504</t>
  </si>
  <si>
    <r>
      <t xml:space="preserve">Трансформатор ТДН 16000/110/35/6 2Т инв. № YA0000505 ТДН 16000/110/35/6 </t>
    </r>
    <r>
      <rPr>
        <sz val="16"/>
        <color rgb="FFFF0000"/>
        <rFont val="Times New Roman"/>
        <family val="1"/>
        <charset val="204"/>
      </rPr>
      <t xml:space="preserve">Т-2 </t>
    </r>
  </si>
  <si>
    <t>YA0000505</t>
  </si>
  <si>
    <t>Прол оп №9-14,21-31,33-50,103-111</t>
  </si>
  <si>
    <t>Прол оп №178-184</t>
  </si>
  <si>
    <t xml:space="preserve">Га </t>
  </si>
  <si>
    <t>YA0000571</t>
  </si>
  <si>
    <r>
      <t xml:space="preserve">Лебединый-Юхта </t>
    </r>
    <r>
      <rPr>
        <b/>
        <i/>
        <sz val="16"/>
        <color rgb="FFFF0000"/>
        <rFont val="Times New Roman"/>
        <family val="1"/>
        <charset val="204"/>
      </rPr>
      <t>(Л-133)</t>
    </r>
  </si>
  <si>
    <r>
      <t xml:space="preserve">Разъединители РНДЗ-2-110/1000ХЛ (2 шт) п/с 45 (РЛ-119, РЛ-120) инв. № YA0003368 РНДЗ-2-110/1000ХЛ </t>
    </r>
    <r>
      <rPr>
        <sz val="16"/>
        <color indexed="10"/>
        <rFont val="Times New Roman"/>
        <family val="1"/>
        <charset val="204"/>
      </rPr>
      <t>ЛР 110 Нерюнгринская ГРЭС I цепь, ЛР 110 Нерюнгринская ГРЭС II цепь</t>
    </r>
  </si>
  <si>
    <t>YA0003368</t>
  </si>
  <si>
    <r>
      <t xml:space="preserve">Трансформатор ТСН -1 ТМ-63/6 п/с 45  инв. № YA0003262 ТМ-63/6 </t>
    </r>
    <r>
      <rPr>
        <sz val="16"/>
        <color rgb="FFFF0000"/>
        <rFont val="Times New Roman"/>
        <family val="1"/>
        <charset val="204"/>
      </rPr>
      <t>ТСН-1</t>
    </r>
  </si>
  <si>
    <t>YA0003262</t>
  </si>
  <si>
    <t>Оп  ПДп 110-1 №157,158,159,160,161,162, ПД-110-1 №150,151,152,153,154,155,156</t>
  </si>
  <si>
    <t>Оп ПД-110-1 №150,151,152,153,154,155,157</t>
  </si>
  <si>
    <t>Оп № 1,2,3,4,5,6,7,8,9,10,11,12,13</t>
  </si>
  <si>
    <t>Предписание</t>
  </si>
  <si>
    <t>ТОсв 2017</t>
  </si>
  <si>
    <t>Прол оп №125-138</t>
  </si>
  <si>
    <t>Ведомость загнивания</t>
  </si>
  <si>
    <t>Прол оп №34-39</t>
  </si>
  <si>
    <r>
      <t xml:space="preserve">Ячейки К- 37 КРУН-6кВ ВМП-10Э-20/2500 (В-6-2Т) п/с 45инв .№  YA0000495 ВМП-10Э-20/2500: </t>
    </r>
    <r>
      <rPr>
        <sz val="16"/>
        <color rgb="FFFF0000"/>
        <rFont val="Times New Roman"/>
        <family val="1"/>
        <charset val="204"/>
      </rPr>
      <t>В 6 Т-2</t>
    </r>
  </si>
  <si>
    <t>YA0000495</t>
  </si>
  <si>
    <t>ПС 110 кВ Гранитная</t>
  </si>
  <si>
    <r>
      <t xml:space="preserve">Трансформатор силовой ТМ-2500/110/6 У1 ПС 110 кВ Гранитная ОРУ 110 кВ инв. № YA0005114 ТМ-2500/110/6 </t>
    </r>
    <r>
      <rPr>
        <sz val="16"/>
        <color rgb="FFFF0000"/>
        <rFont val="Times New Roman"/>
        <family val="1"/>
        <charset val="204"/>
      </rPr>
      <t>Т-1</t>
    </r>
  </si>
  <si>
    <t>YA0005114</t>
  </si>
  <si>
    <t>ТОсв 2018</t>
  </si>
  <si>
    <t>YA0000570</t>
  </si>
  <si>
    <r>
      <t xml:space="preserve">Большой Нимныр - Юхта </t>
    </r>
    <r>
      <rPr>
        <b/>
        <i/>
        <sz val="16"/>
        <color rgb="FFFF0000"/>
        <rFont val="Times New Roman"/>
        <family val="1"/>
        <charset val="204"/>
      </rPr>
      <t>(133А)</t>
    </r>
  </si>
  <si>
    <t>Оп ПДБм 1101 №14А.15,15А, УД 110-1 №8,9</t>
  </si>
  <si>
    <r>
      <t xml:space="preserve">Ячейка К-37 КРУН-6 (9 шт) п/с 43 инв. № YA0003237 </t>
    </r>
    <r>
      <rPr>
        <sz val="16"/>
        <color rgb="FFFF0000"/>
        <rFont val="Times New Roman"/>
        <family val="1"/>
        <charset val="204"/>
      </rPr>
      <t>секции шин 10кВ 1С 6 кВ.</t>
    </r>
  </si>
  <si>
    <t>YA0003237</t>
  </si>
  <si>
    <t>Оп УД 110-1 №8,9</t>
  </si>
  <si>
    <t>Прол оп №24-30,93-98</t>
  </si>
  <si>
    <t>YA0000575</t>
  </si>
  <si>
    <r>
      <t>Лебединый-Алдан</t>
    </r>
    <r>
      <rPr>
        <b/>
        <i/>
        <sz val="16"/>
        <color rgb="FFFF0000"/>
        <rFont val="Times New Roman"/>
        <family val="1"/>
        <charset val="204"/>
      </rPr>
      <t xml:space="preserve"> (Л-134)</t>
    </r>
  </si>
  <si>
    <t>5.5.</t>
  </si>
  <si>
    <t>5.6.</t>
  </si>
  <si>
    <t>5.7.</t>
  </si>
  <si>
    <t>ПС 110 кВ Беркакит</t>
  </si>
  <si>
    <r>
      <t xml:space="preserve">Силовой трансформатор ТМТН 10000/110 /35/10  1Т п/с 41 инв. № YA0000470 </t>
    </r>
    <r>
      <rPr>
        <sz val="16"/>
        <color rgb="FFFF0000"/>
        <rFont val="Times New Roman"/>
        <family val="1"/>
        <charset val="204"/>
      </rPr>
      <t>Т-1</t>
    </r>
    <r>
      <rPr>
        <sz val="16"/>
        <rFont val="Times New Roman"/>
        <family val="1"/>
        <charset val="204"/>
      </rPr>
      <t xml:space="preserve"> </t>
    </r>
  </si>
  <si>
    <t>YA0000470</t>
  </si>
  <si>
    <r>
      <t xml:space="preserve">Силовой трансформатор ТМТН 10000/110 /35/10 2Т п/с 41 инв. №YA0000477 ТДТН-10000/110-76-У1 </t>
    </r>
    <r>
      <rPr>
        <sz val="16"/>
        <color rgb="FFFF0000"/>
        <rFont val="Times New Roman"/>
        <family val="1"/>
        <charset val="204"/>
      </rPr>
      <t>Т-2</t>
    </r>
    <r>
      <rPr>
        <sz val="16"/>
        <rFont val="Times New Roman"/>
        <family val="1"/>
        <charset val="204"/>
      </rPr>
      <t xml:space="preserve"> </t>
    </r>
  </si>
  <si>
    <t>YA0000477</t>
  </si>
  <si>
    <r>
      <t xml:space="preserve">Разъединители РНДЗ-110/1000 (10шт.) п/с 41 инв. №YA0003221 ПС 110 кВ Беркакит, Саха (Якутия) Респ., п. Беркакит пром. зона –  РНДЗ-110/1000У1: </t>
    </r>
    <r>
      <rPr>
        <sz val="16"/>
        <color indexed="10"/>
        <rFont val="Times New Roman"/>
        <family val="1"/>
        <charset val="204"/>
      </rPr>
      <t xml:space="preserve">ТР 110 Т-1; </t>
    </r>
    <r>
      <rPr>
        <sz val="16"/>
        <color indexed="60"/>
        <rFont val="Times New Roman"/>
        <family val="1"/>
        <charset val="204"/>
      </rPr>
      <t>ТР 110 Т-2</t>
    </r>
    <r>
      <rPr>
        <sz val="16"/>
        <color indexed="10"/>
        <rFont val="Times New Roman"/>
        <family val="1"/>
        <charset val="204"/>
      </rPr>
      <t xml:space="preserve">; ШРС-1 110; </t>
    </r>
    <r>
      <rPr>
        <sz val="16"/>
        <color indexed="60"/>
        <rFont val="Times New Roman"/>
        <family val="1"/>
        <charset val="204"/>
      </rPr>
      <t>ЛР-3 110 СХК.</t>
    </r>
  </si>
  <si>
    <t>YA0003221</t>
  </si>
  <si>
    <r>
      <t xml:space="preserve">Масляный выключатель МКП-110 3шт. п/с 41 инв. № YA0000471 МКП-110м-1000/630: </t>
    </r>
    <r>
      <rPr>
        <sz val="16"/>
        <color rgb="FFFF0000"/>
        <rFont val="Times New Roman"/>
        <family val="1"/>
        <charset val="204"/>
      </rPr>
      <t>В 110 Т-1</t>
    </r>
  </si>
  <si>
    <t>YA0000471</t>
  </si>
  <si>
    <r>
      <t xml:space="preserve">Трансформатор напряжения (1ТН-35 ф. А, В, С) п/с 41 инв. № YA0003224 3НОМ-35-65 ф. A, B, C </t>
    </r>
    <r>
      <rPr>
        <sz val="16"/>
        <color rgb="FFFF0000"/>
        <rFont val="Times New Roman"/>
        <family val="1"/>
        <charset val="204"/>
      </rPr>
      <t>ТН 35 Нагорный ф. A, B, C</t>
    </r>
  </si>
  <si>
    <t>YA0003224</t>
  </si>
  <si>
    <r>
      <t>Ячейка КРУ К-ХII ЗРУ-10 (20 шт) п/с № 41 инв. № YA0003200 ВМПЭ-10-20/630-У1:</t>
    </r>
    <r>
      <rPr>
        <sz val="16"/>
        <color indexed="60"/>
        <rFont val="Times New Roman"/>
        <family val="1"/>
        <charset val="204"/>
      </rPr>
      <t xml:space="preserve"> В-4</t>
    </r>
    <r>
      <rPr>
        <sz val="16"/>
        <rFont val="Times New Roman"/>
        <family val="1"/>
        <charset val="204"/>
      </rPr>
      <t xml:space="preserve">, </t>
    </r>
    <r>
      <rPr>
        <sz val="16"/>
        <color indexed="60"/>
        <rFont val="Times New Roman"/>
        <family val="1"/>
        <charset val="204"/>
      </rPr>
      <t xml:space="preserve">В-6 </t>
    </r>
    <r>
      <rPr>
        <sz val="16"/>
        <rFont val="Times New Roman"/>
        <family val="1"/>
        <charset val="204"/>
      </rPr>
      <t xml:space="preserve">ф. ЭЧ-10-1, </t>
    </r>
    <r>
      <rPr>
        <sz val="16"/>
        <color indexed="60"/>
        <rFont val="Times New Roman"/>
        <family val="1"/>
        <charset val="204"/>
      </rPr>
      <t>В-12</t>
    </r>
    <r>
      <rPr>
        <sz val="16"/>
        <rFont val="Times New Roman"/>
        <family val="1"/>
        <charset val="204"/>
      </rPr>
      <t xml:space="preserve"> ф. ЭЧ-10-2,</t>
    </r>
    <r>
      <rPr>
        <sz val="16"/>
        <color indexed="60"/>
        <rFont val="Times New Roman"/>
        <family val="1"/>
        <charset val="204"/>
      </rPr>
      <t xml:space="preserve"> В-14</t>
    </r>
    <r>
      <rPr>
        <sz val="16"/>
        <rFont val="Times New Roman"/>
        <family val="1"/>
        <charset val="204"/>
      </rPr>
      <t xml:space="preserve"> ф. БПУ ЖКХ</t>
    </r>
  </si>
  <si>
    <t>YA0003200</t>
  </si>
  <si>
    <r>
      <t xml:space="preserve">Ячейка КРУ К-ХII ЗРУ-10 (1 шт) п/с № 41 инв. № YA0003200 КЭ-10-20/630: </t>
    </r>
    <r>
      <rPr>
        <sz val="16"/>
        <color rgb="FFFF0000"/>
        <rFont val="Times New Roman"/>
        <family val="1"/>
        <charset val="204"/>
      </rPr>
      <t xml:space="preserve">В-21 ф. Насосная-3. </t>
    </r>
  </si>
  <si>
    <t>ПС 110 кВ Угольная</t>
  </si>
  <si>
    <r>
      <t xml:space="preserve">Трансформатор силовой ТДН-16000/110-УХЛ1(1Т) инв. № YA0004023 ТДН-16000/110-УХЛ1 </t>
    </r>
    <r>
      <rPr>
        <sz val="16"/>
        <color rgb="FFFF0000"/>
        <rFont val="Times New Roman"/>
        <family val="1"/>
        <charset val="204"/>
      </rPr>
      <t>Т-1</t>
    </r>
  </si>
  <si>
    <t>YA0004023</t>
  </si>
  <si>
    <t>Оп ПД 1101 №53,54,55,58,60, Доп опора ПДБм 110-1 №58А</t>
  </si>
  <si>
    <r>
      <t xml:space="preserve">Трансформатор силовой ТДН-16000/110-УХЛ1(2Т) ПС№ 38 инв. № YA0004025 ТДН-16000/110-УХЛ1 </t>
    </r>
    <r>
      <rPr>
        <sz val="16"/>
        <color rgb="FFFF0000"/>
        <rFont val="Times New Roman"/>
        <family val="1"/>
        <charset val="204"/>
      </rPr>
      <t>Т-2</t>
    </r>
  </si>
  <si>
    <t>YA0004025</t>
  </si>
  <si>
    <t>5.8.</t>
  </si>
  <si>
    <t>5.9.</t>
  </si>
  <si>
    <t>Оп ПД 1101 №53,54,55,58,60 УД 110-1 №57,59,69,70,83</t>
  </si>
  <si>
    <t>Оп ПД 1101 №53,54,55,58,60, Доп опора ПДБм 110-1 №58А УД 110-1 №57,59,69,70,83</t>
  </si>
  <si>
    <t>ОП УД 110-1 №57,59,69,70,83</t>
  </si>
  <si>
    <t>Прол оп №13-18,22-26</t>
  </si>
  <si>
    <t>ПС 110 кВ Хатыми</t>
  </si>
  <si>
    <t>5.10.</t>
  </si>
  <si>
    <r>
      <t xml:space="preserve">Силовой трансформатор ТМН-2500/110-80-У1 1Т п/с 39 инв. № YA0000452 ТМН-2500/110-80-У1 </t>
    </r>
    <r>
      <rPr>
        <sz val="16"/>
        <color rgb="FFFF0000"/>
        <rFont val="Times New Roman"/>
        <family val="1"/>
        <charset val="204"/>
      </rPr>
      <t xml:space="preserve">Т-1 </t>
    </r>
  </si>
  <si>
    <t>YA0000452</t>
  </si>
  <si>
    <r>
      <t xml:space="preserve">Разъединители РНДЗ-2-110/1000ХЛ (1 шт) п/с 39 (РШ-110-1Т) инв. № YA0000454 РНДЗ-2-110/1000ХЛ </t>
    </r>
    <r>
      <rPr>
        <sz val="16"/>
        <color rgb="FFFF0000"/>
        <rFont val="Times New Roman"/>
        <family val="1"/>
        <charset val="204"/>
      </rPr>
      <t>ШР 110 Т-1</t>
    </r>
  </si>
  <si>
    <t>YA0000454</t>
  </si>
  <si>
    <r>
      <t xml:space="preserve">Разъединители РНДЗ-1б-110/1000ХЛ (2 шт) п/с 39 (РЛ-102, РЛ-102а) инв № YA0003451 РНДЗ-1б-110/1000ХЛ </t>
    </r>
    <r>
      <rPr>
        <sz val="16"/>
        <color indexed="10"/>
        <rFont val="Times New Roman"/>
        <family val="1"/>
        <charset val="204"/>
      </rPr>
      <t xml:space="preserve">ЛР 110 Чульманская ТЭЦ,  </t>
    </r>
    <r>
      <rPr>
        <sz val="16"/>
        <color indexed="60"/>
        <rFont val="Times New Roman"/>
        <family val="1"/>
        <charset val="204"/>
      </rPr>
      <t>ЛР 110 Малый Нимныр</t>
    </r>
  </si>
  <si>
    <t>YA0003451</t>
  </si>
  <si>
    <t>УА0000576</t>
  </si>
  <si>
    <r>
      <t xml:space="preserve">Сосновый- Якокут </t>
    </r>
    <r>
      <rPr>
        <b/>
        <i/>
        <sz val="16"/>
        <color rgb="FFFF0000"/>
        <rFont val="Times New Roman"/>
        <family val="1"/>
        <charset val="204"/>
      </rPr>
      <t>(Л-2А)</t>
    </r>
  </si>
  <si>
    <t>Оп ПДБм 110-1 №14А.15,15А</t>
  </si>
  <si>
    <t>Оп ПДБм 110-1 №14А.15,15А, УД 110-1 №8,9</t>
  </si>
  <si>
    <t>Оп ПД-35-1 № 41,42,43,44</t>
  </si>
  <si>
    <t>Оп УД 110-1 №22</t>
  </si>
  <si>
    <t>Оп ПД-35-1 № 41,42,43,44,  УД 110-1 №22</t>
  </si>
  <si>
    <t>Прол оп №2-9</t>
  </si>
  <si>
    <t>УА0000561</t>
  </si>
  <si>
    <r>
      <t>Лебединый-МПС</t>
    </r>
    <r>
      <rPr>
        <b/>
        <i/>
        <sz val="16"/>
        <color rgb="FFFF0000"/>
        <rFont val="Times New Roman"/>
        <family val="1"/>
        <charset val="204"/>
      </rPr>
      <t xml:space="preserve"> (Л-3)</t>
    </r>
  </si>
  <si>
    <t>ТОсв 2019</t>
  </si>
  <si>
    <t>Оп УД 110-1 №54,55,59</t>
  </si>
  <si>
    <t>Прол оп№ 3-13</t>
  </si>
  <si>
    <t>УА0000563</t>
  </si>
  <si>
    <r>
      <t>ВЛ 35 кВ Восточная - МПС с отпайкой на ПС Якокут</t>
    </r>
    <r>
      <rPr>
        <b/>
        <i/>
        <sz val="16"/>
        <color rgb="FFFF0000"/>
        <rFont val="Times New Roman"/>
        <family val="1"/>
        <charset val="204"/>
      </rPr>
      <t xml:space="preserve"> (Л-4,15.)</t>
    </r>
  </si>
  <si>
    <t>Оп ПД-35-1,  №№ 24, 25, 26, 82, 83, 84, 85.</t>
  </si>
  <si>
    <t>Прол оп № 1-8</t>
  </si>
  <si>
    <t>УА0000564</t>
  </si>
  <si>
    <r>
      <t>Верхний Куранах- Восточная</t>
    </r>
    <r>
      <rPr>
        <b/>
        <i/>
        <sz val="16"/>
        <color rgb="FFFF0000"/>
        <rFont val="Times New Roman"/>
        <family val="1"/>
        <charset val="204"/>
      </rPr>
      <t xml:space="preserve"> (Л-5)</t>
    </r>
  </si>
  <si>
    <t>Оп УД110-1,  №№ 48, 55.</t>
  </si>
  <si>
    <t>УА0000559</t>
  </si>
  <si>
    <t>Прол оп № 24-35</t>
  </si>
  <si>
    <r>
      <t xml:space="preserve">Верхний Куранах - Селигдар с отпайкой на ПС фермы </t>
    </r>
    <r>
      <rPr>
        <b/>
        <i/>
        <sz val="16"/>
        <color rgb="FFFF0000"/>
        <rFont val="Times New Roman"/>
        <family val="1"/>
        <charset val="204"/>
      </rPr>
      <t>(Л-6,7,8А)</t>
    </r>
  </si>
  <si>
    <t>УА0000566</t>
  </si>
  <si>
    <t>Оп ПД-35-1, №№ 31, 32, 43, 44, 56, 57, 70, 71, 72, 73, 74, 75, 76.</t>
  </si>
  <si>
    <t>Оп УД 110-1 №33,38,42</t>
  </si>
  <si>
    <t>Оп ПД-35-1, №№ 31, 32, 43, 44, 56, 57, 70, 71, 72, 73, 74, 75, 76. УД 110-1 №33,38,42</t>
  </si>
  <si>
    <r>
      <t>Лебединый-Водозабор с отпайкой на ПС Ленинский</t>
    </r>
    <r>
      <rPr>
        <b/>
        <i/>
        <sz val="16"/>
        <color rgb="FFFF0000"/>
        <rFont val="Times New Roman"/>
        <family val="1"/>
        <charset val="204"/>
      </rPr>
      <t xml:space="preserve"> (Л-9А)</t>
    </r>
  </si>
  <si>
    <t>прол оп № 85-88</t>
  </si>
  <si>
    <t>Прол оп №№1-8,8-15,15-22,22-31,33-40</t>
  </si>
  <si>
    <r>
      <t xml:space="preserve">Алдан-Водозабор </t>
    </r>
    <r>
      <rPr>
        <b/>
        <i/>
        <sz val="16"/>
        <color rgb="FFFF0000"/>
        <rFont val="Times New Roman"/>
        <family val="1"/>
        <charset val="204"/>
      </rPr>
      <t>(Л-9)</t>
    </r>
  </si>
  <si>
    <t>УА0000567</t>
  </si>
  <si>
    <r>
      <t xml:space="preserve">Лебединый - Белая гора </t>
    </r>
    <r>
      <rPr>
        <b/>
        <i/>
        <sz val="16"/>
        <color rgb="FFFF0000"/>
        <rFont val="Times New Roman"/>
        <family val="1"/>
        <charset val="204"/>
      </rPr>
      <t>(Л-10)</t>
    </r>
  </si>
  <si>
    <t>Прол оп №63-67,74-78, 82-88</t>
  </si>
  <si>
    <t>УА0000568</t>
  </si>
  <si>
    <r>
      <t xml:space="preserve">ЗИФ-Хатыстыр </t>
    </r>
    <r>
      <rPr>
        <b/>
        <i/>
        <sz val="16"/>
        <color rgb="FFFF0000"/>
        <rFont val="Times New Roman"/>
        <family val="1"/>
        <charset val="204"/>
      </rPr>
      <t>(Л-20)</t>
    </r>
  </si>
  <si>
    <t>Оп ПД-35-1 №184</t>
  </si>
  <si>
    <t>Оп УД 110-1т №№2,3,7,9,10,12</t>
  </si>
  <si>
    <t>Оп ПД-35-1 №184, УД 110-1т №№2,3,7,9,10,12</t>
  </si>
  <si>
    <t>Прол оп №45-63,64-65,68-75</t>
  </si>
  <si>
    <t>Прол оп №№ 126-128,130-132,154-158,160-161,165-167</t>
  </si>
  <si>
    <r>
      <t xml:space="preserve">Трансформатор ТДТН-16000/110 п/с 2, инв.№ YA0000888, </t>
    </r>
    <r>
      <rPr>
        <sz val="16"/>
        <color rgb="FFFF0000"/>
        <rFont val="Times New Roman"/>
        <family val="1"/>
        <charset val="204"/>
      </rPr>
      <t>Т-1</t>
    </r>
    <r>
      <rPr>
        <sz val="16"/>
        <rFont val="Times New Roman"/>
        <family val="1"/>
        <charset val="204"/>
      </rPr>
      <t xml:space="preserve">, ТДТН-16000/110/35/6 </t>
    </r>
  </si>
  <si>
    <t>ПС 110 кВ Лебединый</t>
  </si>
  <si>
    <t>5.11.</t>
  </si>
  <si>
    <t>YA0000888</t>
  </si>
  <si>
    <r>
      <t xml:space="preserve">Трансформатор ТДТН-16000/110 п/с 2, инв.№ YA0000897, </t>
    </r>
    <r>
      <rPr>
        <sz val="16"/>
        <color rgb="FFFF0000"/>
        <rFont val="Times New Roman"/>
        <family val="1"/>
        <charset val="204"/>
      </rPr>
      <t>Т-2</t>
    </r>
    <r>
      <rPr>
        <sz val="16"/>
        <rFont val="Times New Roman"/>
        <family val="1"/>
        <charset val="204"/>
      </rPr>
      <t xml:space="preserve">, ТДТН-16000/110/35/6 </t>
    </r>
  </si>
  <si>
    <t>YA0000897</t>
  </si>
  <si>
    <r>
      <t xml:space="preserve">Трансформатор напряжения НКФ-110 (ТН-110) фаза  А, В, С  ПС-2, инв.№ YA0003170,   </t>
    </r>
    <r>
      <rPr>
        <sz val="16"/>
        <color rgb="FFFF0000"/>
        <rFont val="Times New Roman"/>
        <family val="1"/>
        <charset val="204"/>
      </rPr>
      <t>ТН-110 фаза  А, В, С,</t>
    </r>
    <r>
      <rPr>
        <sz val="16"/>
        <rFont val="Times New Roman"/>
        <family val="1"/>
        <charset val="204"/>
      </rPr>
      <t xml:space="preserve"> НКФ-110 </t>
    </r>
  </si>
  <si>
    <t>YA0003170</t>
  </si>
  <si>
    <r>
      <t xml:space="preserve">ВыключательВМТ-110, инв. № YA0000877, </t>
    </r>
    <r>
      <rPr>
        <sz val="16"/>
        <color rgb="FFFF0000"/>
        <rFont val="Times New Roman"/>
        <family val="1"/>
        <charset val="204"/>
      </rPr>
      <t>В 110 Т-1</t>
    </r>
    <r>
      <rPr>
        <sz val="16"/>
        <rFont val="Times New Roman"/>
        <family val="1"/>
        <charset val="204"/>
      </rPr>
      <t>,  ВМТ-110Б-25/1250</t>
    </r>
  </si>
  <si>
    <t>YA0000877</t>
  </si>
  <si>
    <r>
      <t xml:space="preserve">Разъединитель SONK-110 п/с 2  (ШРС-1, ШРС-2, РЛ-134) 3 шт ПС-2, инв. № YA0003167 </t>
    </r>
    <r>
      <rPr>
        <sz val="16"/>
        <color indexed="10"/>
        <rFont val="Times New Roman"/>
        <family val="1"/>
        <charset val="204"/>
      </rPr>
      <t>ШРС-1 110</t>
    </r>
    <r>
      <rPr>
        <sz val="16"/>
        <rFont val="Times New Roman"/>
        <family val="1"/>
        <charset val="204"/>
      </rPr>
      <t>, SONK-12-31,5-1</t>
    </r>
  </si>
  <si>
    <t>YA0003167</t>
  </si>
  <si>
    <r>
      <t xml:space="preserve">Разъединитель полюсной ЗОНК-110 3шт., инв. № YA0000890 </t>
    </r>
    <r>
      <rPr>
        <sz val="16"/>
        <color rgb="FFFF0000"/>
        <rFont val="Times New Roman"/>
        <family val="1"/>
        <charset val="204"/>
      </rPr>
      <t>ШР 110 Алдан</t>
    </r>
    <r>
      <rPr>
        <sz val="16"/>
        <rFont val="Times New Roman"/>
        <family val="1"/>
        <charset val="204"/>
      </rPr>
      <t xml:space="preserve">, SONK-12-31,5-1 </t>
    </r>
  </si>
  <si>
    <t>YA0000890</t>
  </si>
  <si>
    <t>ЦП</t>
  </si>
  <si>
    <r>
      <t xml:space="preserve">Трансформатор тока ТФНД-35 (ТТЛ-10) фаза  А,С п/с 2, инв. № YA0003223 </t>
    </r>
    <r>
      <rPr>
        <sz val="16"/>
        <color rgb="FFFF0000"/>
        <rFont val="Times New Roman"/>
        <family val="1"/>
        <charset val="204"/>
      </rPr>
      <t>ТТ 35 Белая Гора ф.А и С</t>
    </r>
    <r>
      <rPr>
        <sz val="16"/>
        <rFont val="Times New Roman"/>
        <family val="1"/>
        <charset val="204"/>
      </rPr>
      <t xml:space="preserve">, ТФЗМ-35А-У1 </t>
    </r>
  </si>
  <si>
    <t>YA0003223</t>
  </si>
  <si>
    <r>
      <t xml:space="preserve">Разъединитель РЛНД-35/600 (14 шт.) п/с 2, инв. № YA0003181, </t>
    </r>
    <r>
      <rPr>
        <sz val="16"/>
        <color indexed="10"/>
        <rFont val="Times New Roman"/>
        <family val="1"/>
        <charset val="204"/>
      </rPr>
      <t>РТН-1 35, ШР 35 Т-1, ШР 35 Т-2, РТН-2 35, ШР 35 Белая Гора, ШР 35 Водозабор, ШР 35 МПС, ЛР 35 Белая Гора, ЛР 35 Водозабор, ЛР 35 МПС, ТР 6 Т-1 и ТР 6 Т-2</t>
    </r>
  </si>
  <si>
    <t>YA0003181</t>
  </si>
  <si>
    <r>
      <t xml:space="preserve">Разъединитель SONK-35 (РЛ-318, РЛ-320,РЛ-325) (3 шт) п/с 2, инв. № YA0003182 </t>
    </r>
    <r>
      <rPr>
        <sz val="16"/>
        <color indexed="10"/>
        <rFont val="Times New Roman"/>
        <family val="1"/>
        <charset val="204"/>
      </rPr>
      <t>ШРС 35, ТР 35 Т-1 и ТР 35 Т-2,</t>
    </r>
    <r>
      <rPr>
        <sz val="16"/>
        <rFont val="Times New Roman"/>
        <family val="1"/>
        <charset val="204"/>
      </rPr>
      <t xml:space="preserve">  SONK-7-10-2 </t>
    </r>
  </si>
  <si>
    <t>YA0003182</t>
  </si>
  <si>
    <r>
      <t xml:space="preserve">Ячейка К-III-У (КРУН-6) количество ячеек К-III-У ( 16 шт.) п/с 2, инв. № YA0003253 </t>
    </r>
    <r>
      <rPr>
        <sz val="16"/>
        <color indexed="10"/>
        <rFont val="Times New Roman"/>
        <family val="1"/>
        <charset val="204"/>
      </rPr>
      <t>Яч.№4 В 6 Т-1</t>
    </r>
    <r>
      <rPr>
        <sz val="16"/>
        <rFont val="Times New Roman"/>
        <family val="1"/>
        <charset val="204"/>
      </rPr>
      <t xml:space="preserve">, ВМГ-133-II </t>
    </r>
  </si>
  <si>
    <t>YA0003253</t>
  </si>
  <si>
    <r>
      <t xml:space="preserve">Трансформатор ТМ-160/6, инв.№ YA0001989 </t>
    </r>
    <r>
      <rPr>
        <sz val="16"/>
        <color rgb="FFFF0000"/>
        <rFont val="Times New Roman"/>
        <family val="1"/>
        <charset val="204"/>
      </rPr>
      <t>ТСН-1</t>
    </r>
    <r>
      <rPr>
        <sz val="16"/>
        <rFont val="Times New Roman"/>
        <family val="1"/>
        <charset val="204"/>
      </rPr>
      <t xml:space="preserve">, ТМ-160/6 </t>
    </r>
  </si>
  <si>
    <t>YA0001989</t>
  </si>
  <si>
    <r>
      <t xml:space="preserve">Трансформатор ТМ-160/6 (ТСН-3) п/с 2, инв.№ YA0003242 </t>
    </r>
    <r>
      <rPr>
        <sz val="16"/>
        <color indexed="10"/>
        <rFont val="Times New Roman"/>
        <family val="1"/>
        <charset val="204"/>
      </rPr>
      <t>ТСН-2</t>
    </r>
    <r>
      <rPr>
        <sz val="16"/>
        <rFont val="Times New Roman"/>
        <family val="1"/>
        <charset val="204"/>
      </rPr>
      <t xml:space="preserve">, ТМ-160/6 </t>
    </r>
  </si>
  <si>
    <t>YA0003242</t>
  </si>
  <si>
    <r>
      <t xml:space="preserve">ОРУ-110/35/6кв ПС-2, инв.№ YA0000894 </t>
    </r>
    <r>
      <rPr>
        <sz val="16"/>
        <color indexed="10"/>
        <rFont val="Times New Roman"/>
        <family val="1"/>
        <charset val="204"/>
      </rPr>
      <t>Цепи обогрева оборудования ПС</t>
    </r>
    <r>
      <rPr>
        <sz val="16"/>
        <rFont val="Times New Roman"/>
        <family val="1"/>
        <charset val="204"/>
      </rPr>
      <t xml:space="preserve"> </t>
    </r>
  </si>
  <si>
    <t>YA0000894</t>
  </si>
  <si>
    <t>ТРЭС</t>
  </si>
  <si>
    <t>УА0000596</t>
  </si>
  <si>
    <t>оп УД-110-1т №123,УД-110-1№15,16</t>
  </si>
  <si>
    <r>
      <t xml:space="preserve">Здание ЗРУ, ОПУ п/ст 2, инв.№ YA0000895, ПС 110 кВ Лебединый  Республика Саха (Якутия) Алданский район пос. Лебединый:  </t>
    </r>
    <r>
      <rPr>
        <sz val="16"/>
        <color indexed="10"/>
        <rFont val="Times New Roman"/>
        <family val="1"/>
        <charset val="204"/>
      </rPr>
      <t>Цепи обогрева здания ОПУ, ЗРУ 6 кВ</t>
    </r>
    <r>
      <rPr>
        <sz val="16"/>
        <rFont val="Times New Roman"/>
        <family val="1"/>
        <charset val="204"/>
      </rPr>
      <t xml:space="preserve"> на ПС </t>
    </r>
  </si>
  <si>
    <t>УД-110-1т №123</t>
  </si>
  <si>
    <t>Прол оп №№ 19-22, 32-35, 45-46,             98-100, 119-124</t>
  </si>
  <si>
    <r>
      <t xml:space="preserve">Безымянка - Алексеевск </t>
    </r>
    <r>
      <rPr>
        <b/>
        <i/>
        <sz val="16"/>
        <color rgb="FFFF0000"/>
        <rFont val="Times New Roman"/>
        <family val="1"/>
        <charset val="204"/>
      </rPr>
      <t>(Л-17)</t>
    </r>
  </si>
  <si>
    <t>УА0004356</t>
  </si>
  <si>
    <r>
      <t>Канавное-Якокит с отпайкой на ПС РРС (</t>
    </r>
    <r>
      <rPr>
        <b/>
        <i/>
        <sz val="16"/>
        <color rgb="FFFF0000"/>
        <rFont val="Times New Roman"/>
        <family val="1"/>
        <charset val="204"/>
      </rPr>
      <t>Л-15А)</t>
    </r>
  </si>
  <si>
    <t>YA0000895</t>
  </si>
  <si>
    <t>ПС 35 кВ Белая Гора</t>
  </si>
  <si>
    <r>
      <t xml:space="preserve">Трансформатор ТМ-1000/35, инв. № YA0000969 </t>
    </r>
    <r>
      <rPr>
        <sz val="16"/>
        <color indexed="10"/>
        <rFont val="Times New Roman"/>
        <family val="1"/>
        <charset val="204"/>
      </rPr>
      <t>Т-1</t>
    </r>
    <r>
      <rPr>
        <sz val="16"/>
        <rFont val="Times New Roman"/>
        <family val="1"/>
        <charset val="204"/>
      </rPr>
      <t xml:space="preserve">,  ТМ-1000/35 </t>
    </r>
  </si>
  <si>
    <t>YA0000969</t>
  </si>
  <si>
    <r>
      <t xml:space="preserve">Выключатель масляный С-35 М-630, инв. № YA0001004 </t>
    </r>
    <r>
      <rPr>
        <sz val="16"/>
        <color indexed="10"/>
        <rFont val="Times New Roman"/>
        <family val="1"/>
        <charset val="204"/>
      </rPr>
      <t>В 35 Т-1</t>
    </r>
    <r>
      <rPr>
        <sz val="16"/>
        <rFont val="Times New Roman"/>
        <family val="1"/>
        <charset val="204"/>
      </rPr>
      <t xml:space="preserve">,  С-35-10/630 </t>
    </r>
  </si>
  <si>
    <t>YA0001004</t>
  </si>
  <si>
    <r>
      <t xml:space="preserve">Подстанция №3 35/6кВ Б.Гора, инв. № YA0000970 </t>
    </r>
    <r>
      <rPr>
        <sz val="16"/>
        <color indexed="10"/>
        <rFont val="Times New Roman"/>
        <family val="1"/>
        <charset val="204"/>
      </rPr>
      <t>ЛР 35 Лебединый</t>
    </r>
    <r>
      <rPr>
        <sz val="16"/>
        <rFont val="Times New Roman"/>
        <family val="1"/>
        <charset val="204"/>
      </rPr>
      <t xml:space="preserve">,  РЛНДЗ-35/600 </t>
    </r>
  </si>
  <si>
    <t>YA0000970</t>
  </si>
  <si>
    <r>
      <t xml:space="preserve">Подстанция №3 35/6кВ Б.Гора, инв. № YA0000970 </t>
    </r>
    <r>
      <rPr>
        <sz val="16"/>
        <color indexed="10"/>
        <rFont val="Times New Roman"/>
        <family val="1"/>
        <charset val="204"/>
      </rPr>
      <t>ТСН-1</t>
    </r>
    <r>
      <rPr>
        <sz val="16"/>
        <rFont val="Times New Roman"/>
        <family val="1"/>
        <charset val="204"/>
      </rPr>
      <t xml:space="preserve">,  ТМ-40/6 </t>
    </r>
  </si>
  <si>
    <t>УА0000597</t>
  </si>
  <si>
    <r>
      <t xml:space="preserve">Алексеевк -Укулан с отпайкой на ПС Левобережная </t>
    </r>
    <r>
      <rPr>
        <b/>
        <i/>
        <sz val="16"/>
        <color rgb="FFFF0000"/>
        <rFont val="Times New Roman"/>
        <family val="1"/>
        <charset val="204"/>
      </rPr>
      <t>(Л-18)</t>
    </r>
  </si>
  <si>
    <t>Оп ПД -35-1 №№12,13,14,23,24,25</t>
  </si>
  <si>
    <t>ПС 35 кВ Ленинский</t>
  </si>
  <si>
    <r>
      <t xml:space="preserve">Трансформатор силовой ТМ-2500/35/6 (1Т)  п/с 4, инв. № YA0003280 </t>
    </r>
    <r>
      <rPr>
        <sz val="16"/>
        <color rgb="FFFF0000"/>
        <rFont val="Times New Roman"/>
        <family val="1"/>
        <charset val="204"/>
      </rPr>
      <t>Т-1</t>
    </r>
    <r>
      <rPr>
        <sz val="16"/>
        <rFont val="Times New Roman"/>
        <family val="1"/>
        <charset val="204"/>
      </rPr>
      <t xml:space="preserve">, ТМ-2500/35 </t>
    </r>
  </si>
  <si>
    <t>YA0003280</t>
  </si>
  <si>
    <r>
      <t xml:space="preserve">Разъединитель РЛНД-35/600 (2 шт.)п/с 4, инв. № YA0003286  </t>
    </r>
    <r>
      <rPr>
        <sz val="16"/>
        <color indexed="10"/>
        <rFont val="Times New Roman"/>
        <family val="1"/>
        <charset val="204"/>
      </rPr>
      <t>ЛР 35 ПП Каменистый</t>
    </r>
    <r>
      <rPr>
        <sz val="16"/>
        <rFont val="Times New Roman"/>
        <family val="1"/>
        <charset val="204"/>
      </rPr>
      <t xml:space="preserve">,  РЛНД-1б-35/600 </t>
    </r>
  </si>
  <si>
    <t>YA0003286</t>
  </si>
  <si>
    <r>
      <t xml:space="preserve">Трансформатор силовой ТМ-60/6 (ТСН-1) п/с 4, инв. № YA0003307 </t>
    </r>
    <r>
      <rPr>
        <sz val="16"/>
        <color indexed="10"/>
        <rFont val="Times New Roman"/>
        <family val="1"/>
        <charset val="204"/>
      </rPr>
      <t>ТСН-1</t>
    </r>
    <r>
      <rPr>
        <sz val="16"/>
        <rFont val="Times New Roman"/>
        <family val="1"/>
        <charset val="204"/>
      </rPr>
      <t xml:space="preserve">,  ТМ-60/6 </t>
    </r>
  </si>
  <si>
    <t>YA0003307</t>
  </si>
  <si>
    <t>6.3.</t>
  </si>
  <si>
    <t>6.4.</t>
  </si>
  <si>
    <t>ПС 110 кВ Алдан</t>
  </si>
  <si>
    <r>
      <t xml:space="preserve">Трансформатор силовой ТДТН-16000/110 п/с 5, инв.№ YA0000927 </t>
    </r>
    <r>
      <rPr>
        <sz val="16"/>
        <color indexed="10"/>
        <rFont val="Times New Roman"/>
        <family val="1"/>
        <charset val="204"/>
      </rPr>
      <t>Т-1</t>
    </r>
    <r>
      <rPr>
        <sz val="16"/>
        <rFont val="Times New Roman"/>
        <family val="1"/>
        <charset val="204"/>
      </rPr>
      <t>, ТДТН-16000/110/35/6</t>
    </r>
  </si>
  <si>
    <t>YA0000927</t>
  </si>
  <si>
    <r>
      <t xml:space="preserve">Трансформатор силовой ТДТН-16000/110  п/с 5, инв.№ YA0000905 </t>
    </r>
    <r>
      <rPr>
        <sz val="16"/>
        <color indexed="10"/>
        <rFont val="Times New Roman"/>
        <family val="1"/>
        <charset val="204"/>
      </rPr>
      <t>Т-2</t>
    </r>
    <r>
      <rPr>
        <sz val="16"/>
        <rFont val="Times New Roman"/>
        <family val="1"/>
        <charset val="204"/>
      </rPr>
      <t xml:space="preserve">, ТДТН-16000/110/35/6 </t>
    </r>
  </si>
  <si>
    <t>YA0000905</t>
  </si>
  <si>
    <r>
      <t xml:space="preserve">Выключатель МКП-110 /1000 (2) п/с 5, инв. № YA0000913 </t>
    </r>
    <r>
      <rPr>
        <sz val="16"/>
        <color rgb="FFFF0000"/>
        <rFont val="Times New Roman"/>
        <family val="1"/>
        <charset val="204"/>
      </rPr>
      <t>В 110 Т-2</t>
    </r>
    <r>
      <rPr>
        <sz val="16"/>
        <rFont val="Times New Roman"/>
        <family val="1"/>
        <charset val="204"/>
      </rPr>
      <t xml:space="preserve">,  МКП-110Б-630-20 У1 </t>
    </r>
  </si>
  <si>
    <t>YA0000913</t>
  </si>
  <si>
    <t>Протокол № 133-18</t>
  </si>
  <si>
    <r>
      <t xml:space="preserve">Разъединитель РНДЗ-110  4шт., инв. № YA0000914 </t>
    </r>
    <r>
      <rPr>
        <sz val="16"/>
        <color indexed="10"/>
        <rFont val="Times New Roman"/>
        <family val="1"/>
        <charset val="204"/>
      </rPr>
      <t>ШР 110 Т-1, ШР 110 Т-2, ТР 110 Т-1 и ТР 110 Т-2</t>
    </r>
    <r>
      <rPr>
        <sz val="16"/>
        <rFont val="Times New Roman"/>
        <family val="1"/>
        <charset val="204"/>
      </rPr>
      <t xml:space="preserve">,  РЛНДЗ-110/600 </t>
    </r>
  </si>
  <si>
    <t>YA0000914</t>
  </si>
  <si>
    <t>0,4 кВ.</t>
  </si>
  <si>
    <t>Ремонт цепей обогрева</t>
  </si>
  <si>
    <r>
      <t xml:space="preserve">Разъединитель РЛНД-35/600 (12шт.) п/с 5, инв. № YA0003359 </t>
    </r>
    <r>
      <rPr>
        <sz val="16"/>
        <color indexed="10"/>
        <rFont val="Times New Roman"/>
        <family val="1"/>
        <charset val="204"/>
      </rPr>
      <t>ТР 35 Т-1, ТР 35 Т-2, ШР 35 Селигдар, ШР 35 Т-1, ШР 35 Т-2, РТН-1 35, РТН-2 35, ШР 35 водозабор, ЛР 35 Водозабор, ЛР 35 Селигдар, ШРС-1 35, ШРС-2 35,</t>
    </r>
    <r>
      <rPr>
        <sz val="16"/>
        <rFont val="Times New Roman"/>
        <family val="1"/>
        <charset val="204"/>
      </rPr>
      <t xml:space="preserve">  РЛНДЗ-35/600</t>
    </r>
  </si>
  <si>
    <t>YA0003359</t>
  </si>
  <si>
    <t>5.12.</t>
  </si>
  <si>
    <t>ПС 35 кВ Восточная</t>
  </si>
  <si>
    <r>
      <t xml:space="preserve">Трансформатор  ТМ 6300/35, инв.№ YA0001009  </t>
    </r>
    <r>
      <rPr>
        <sz val="16"/>
        <color rgb="FFFF0000"/>
        <rFont val="Times New Roman"/>
        <family val="1"/>
        <charset val="204"/>
      </rPr>
      <t>Т-1</t>
    </r>
    <r>
      <rPr>
        <sz val="16"/>
        <rFont val="Times New Roman"/>
        <family val="1"/>
        <charset val="204"/>
      </rPr>
      <t xml:space="preserve">, ТМН-6300/35/6 </t>
    </r>
  </si>
  <si>
    <t>YA0001009</t>
  </si>
  <si>
    <t>6.5.</t>
  </si>
  <si>
    <r>
      <t xml:space="preserve">Трансформатор  ТМ 6300/35, инв.№ YA0001027 </t>
    </r>
    <r>
      <rPr>
        <sz val="16"/>
        <color rgb="FFFF0000"/>
        <rFont val="Times New Roman"/>
        <family val="1"/>
        <charset val="204"/>
      </rPr>
      <t>Т-2</t>
    </r>
    <r>
      <rPr>
        <sz val="16"/>
        <rFont val="Times New Roman"/>
        <family val="1"/>
        <charset val="204"/>
      </rPr>
      <t xml:space="preserve">, ТМН-6300/35/6 </t>
    </r>
  </si>
  <si>
    <t>YA0001027</t>
  </si>
  <si>
    <r>
      <t xml:space="preserve">Выключатель масляный С-35 М-630, инв. № YA0000983  </t>
    </r>
    <r>
      <rPr>
        <sz val="16"/>
        <color rgb="FFFF0000"/>
        <rFont val="Times New Roman"/>
        <family val="1"/>
        <charset val="204"/>
      </rPr>
      <t>В 35 Электрокотельная</t>
    </r>
    <r>
      <rPr>
        <sz val="16"/>
        <rFont val="Times New Roman"/>
        <family val="1"/>
        <charset val="204"/>
      </rPr>
      <t xml:space="preserve">,  С-35М-630-10У1  </t>
    </r>
  </si>
  <si>
    <t>YA0000983</t>
  </si>
  <si>
    <r>
      <t xml:space="preserve">Разъединитель РЛНД  7 шт., инв. № YA0000977 </t>
    </r>
    <r>
      <rPr>
        <sz val="16"/>
        <color indexed="10"/>
        <rFont val="Times New Roman"/>
        <family val="1"/>
        <charset val="204"/>
      </rPr>
      <t>ЛР 35 МПС, ШР 35 МПС, ШР 35 Т-1, ЛР 35 Верхний Куранах, ШР 35 Верхний Куранах, ШР 35 Т-2, РТН 35,</t>
    </r>
    <r>
      <rPr>
        <sz val="16"/>
        <rFont val="Times New Roman"/>
        <family val="1"/>
        <charset val="204"/>
      </rPr>
      <t xml:space="preserve">  РЛНД-35/600  </t>
    </r>
  </si>
  <si>
    <t>YA0000977</t>
  </si>
  <si>
    <r>
      <t xml:space="preserve">Разъединитель SONK-35 (2 шт)  п/с 6, инв. № YA0003203 </t>
    </r>
    <r>
      <rPr>
        <sz val="16"/>
        <color indexed="10"/>
        <rFont val="Times New Roman"/>
        <family val="1"/>
        <charset val="204"/>
      </rPr>
      <t>ЛР 35 Электрокотельная</t>
    </r>
    <r>
      <rPr>
        <sz val="16"/>
        <rFont val="Times New Roman"/>
        <family val="1"/>
        <charset val="204"/>
      </rPr>
      <t xml:space="preserve">, </t>
    </r>
    <r>
      <rPr>
        <sz val="16"/>
        <color indexed="10"/>
        <rFont val="Times New Roman"/>
        <family val="1"/>
        <charset val="204"/>
      </rPr>
      <t>ШР 35 Электрокотельная</t>
    </r>
    <r>
      <rPr>
        <sz val="16"/>
        <rFont val="Times New Roman"/>
        <family val="1"/>
        <charset val="204"/>
      </rPr>
      <t>,  SONK-7-10</t>
    </r>
  </si>
  <si>
    <t>YA0003203</t>
  </si>
  <si>
    <t>Оп УД-110-1т №26</t>
  </si>
  <si>
    <t>УА0000599</t>
  </si>
  <si>
    <t>Оп ПД-35-1 №9,34,35,36,37,38,39,83,85,123,124</t>
  </si>
  <si>
    <t>Оп УД-110-14 №84,84А,132</t>
  </si>
  <si>
    <t>Оп ПД-35-1 №9,34,35,36,37,38,39,83,85,123,124, УД-110-14 №84,84А,132</t>
  </si>
  <si>
    <t>Прол оп №№ 13-15,37-40,43-44,52-53,56-59,64-68,126-127</t>
  </si>
  <si>
    <r>
      <t xml:space="preserve">Ячейка КРН-10 17шт., инв. № YA0000975 </t>
    </r>
    <r>
      <rPr>
        <sz val="16"/>
        <color indexed="10"/>
        <rFont val="Times New Roman"/>
        <family val="1"/>
        <charset val="204"/>
      </rPr>
      <t>Яч.№8 В 6 Т-2; Яч.№11 СМВ-6; Яч.№12 ф. ЛПУМГ-1; Яч.№14 В 6 Т-1</t>
    </r>
    <r>
      <rPr>
        <sz val="16"/>
        <rFont val="Times New Roman"/>
        <family val="1"/>
        <charset val="204"/>
      </rPr>
      <t>,  КРН-10У1, ВМГ-10/630</t>
    </r>
  </si>
  <si>
    <t>YA0000975</t>
  </si>
  <si>
    <t>УА0000598</t>
  </si>
  <si>
    <r>
      <t xml:space="preserve">Безымянка-Ыллымах </t>
    </r>
    <r>
      <rPr>
        <b/>
        <i/>
        <sz val="16"/>
        <color rgb="FFFF0000"/>
        <rFont val="Times New Roman"/>
        <family val="1"/>
        <charset val="204"/>
      </rPr>
      <t>(Л-22)</t>
    </r>
  </si>
  <si>
    <r>
      <t xml:space="preserve">ПП Известковый -Левобережная с отпайкой на ПС РПБ </t>
    </r>
    <r>
      <rPr>
        <b/>
        <i/>
        <sz val="16"/>
        <color rgb="FFFF0000"/>
        <rFont val="Times New Roman"/>
        <family val="1"/>
        <charset val="204"/>
      </rPr>
      <t>(Л-25)</t>
    </r>
  </si>
  <si>
    <t>Оп ПД35-1 №10,11, ПД 35-1т №16,17</t>
  </si>
  <si>
    <t>Оп УД-110-1 №12</t>
  </si>
  <si>
    <t>Оп ПД35-1 №10,11, ПД 35-1т №16,17, УД-110-1 №12</t>
  </si>
  <si>
    <r>
      <t xml:space="preserve">Здание п/с 6 "Восточная", инв. № YA0003784 </t>
    </r>
    <r>
      <rPr>
        <sz val="16"/>
        <color indexed="10"/>
        <rFont val="Times New Roman"/>
        <family val="1"/>
        <charset val="204"/>
      </rPr>
      <t>Цепи «Обогрев»</t>
    </r>
    <r>
      <rPr>
        <sz val="16"/>
        <rFont val="Times New Roman"/>
        <family val="1"/>
        <charset val="204"/>
      </rPr>
      <t>,  ОПУ</t>
    </r>
  </si>
  <si>
    <t>YA0003784</t>
  </si>
  <si>
    <r>
      <t xml:space="preserve">Масляный выключатель С-35 М-630 4шт., инв. № YA0000978 </t>
    </r>
    <r>
      <rPr>
        <sz val="16"/>
        <color indexed="10"/>
        <rFont val="Times New Roman"/>
        <family val="1"/>
        <charset val="204"/>
      </rPr>
      <t>Цепи «Обогрев»</t>
    </r>
    <r>
      <rPr>
        <sz val="16"/>
        <rFont val="Times New Roman"/>
        <family val="1"/>
        <charset val="204"/>
      </rPr>
      <t xml:space="preserve">,  ОРУ 35 кВ  </t>
    </r>
  </si>
  <si>
    <t>YA0000978</t>
  </si>
  <si>
    <r>
      <t xml:space="preserve">Здание п/с 6 "Восточная", инв. № YA0003784 </t>
    </r>
    <r>
      <rPr>
        <sz val="16"/>
        <color indexed="10"/>
        <rFont val="Times New Roman"/>
        <family val="1"/>
        <charset val="204"/>
      </rPr>
      <t>Уличное освещение</t>
    </r>
    <r>
      <rPr>
        <sz val="16"/>
        <rFont val="Times New Roman"/>
        <family val="1"/>
        <charset val="204"/>
      </rPr>
      <t xml:space="preserve">, ОРУ 35/6 кВ </t>
    </r>
  </si>
  <si>
    <t>ПС 35 кВ МПС</t>
  </si>
  <si>
    <r>
      <t xml:space="preserve">Трансформатор ТМ-4000/35 ПС-7 1Т, инв. № YA0000981 </t>
    </r>
    <r>
      <rPr>
        <sz val="16"/>
        <color rgb="FFFF0000"/>
        <rFont val="Times New Roman"/>
        <family val="1"/>
        <charset val="204"/>
      </rPr>
      <t>Т-1</t>
    </r>
    <r>
      <rPr>
        <sz val="16"/>
        <rFont val="Times New Roman"/>
        <family val="1"/>
        <charset val="204"/>
      </rPr>
      <t xml:space="preserve">, ТМ-4000/35/6 </t>
    </r>
  </si>
  <si>
    <t>YA0000981</t>
  </si>
  <si>
    <r>
      <t xml:space="preserve">Трансформатор ТМН-4000/35 п/с 7 2Т, инв. № YA0000979  </t>
    </r>
    <r>
      <rPr>
        <sz val="16"/>
        <color rgb="FFFF0000"/>
        <rFont val="Times New Roman"/>
        <family val="1"/>
        <charset val="204"/>
      </rPr>
      <t>Т-2</t>
    </r>
    <r>
      <rPr>
        <sz val="16"/>
        <rFont val="Times New Roman"/>
        <family val="1"/>
        <charset val="204"/>
      </rPr>
      <t xml:space="preserve">, ТМН-4000/35/6 </t>
    </r>
  </si>
  <si>
    <t>YA0000979</t>
  </si>
  <si>
    <r>
      <t xml:space="preserve">Трансформатор  напряжения НАМИ-35 УХЛ 1 ПС № 7 "1ТН-35", инв. № YA0002137 </t>
    </r>
    <r>
      <rPr>
        <sz val="16"/>
        <color rgb="FFFF0000"/>
        <rFont val="Times New Roman"/>
        <family val="1"/>
        <charset val="204"/>
      </rPr>
      <t>ТН-1 35</t>
    </r>
    <r>
      <rPr>
        <sz val="16"/>
        <rFont val="Times New Roman"/>
        <family val="1"/>
        <charset val="204"/>
      </rPr>
      <t xml:space="preserve">, НАМИ-35-УХЛ1 </t>
    </r>
  </si>
  <si>
    <t>YA0002137</t>
  </si>
  <si>
    <r>
      <t xml:space="preserve">Трансформатор  напряжения НАМИ-35 УХЛ 1 ПС № 7 "2ТН-35", инв. № YA0002136 </t>
    </r>
    <r>
      <rPr>
        <sz val="16"/>
        <color rgb="FFFF0000"/>
        <rFont val="Times New Roman"/>
        <family val="1"/>
        <charset val="204"/>
      </rPr>
      <t>ТН-2 35</t>
    </r>
    <r>
      <rPr>
        <sz val="16"/>
        <rFont val="Times New Roman"/>
        <family val="1"/>
        <charset val="204"/>
      </rPr>
      <t xml:space="preserve">, НАМИ-35-УХЛ1 </t>
    </r>
  </si>
  <si>
    <t>YA0002136</t>
  </si>
  <si>
    <r>
      <t xml:space="preserve">Масляный выключатель МВ-35 С-360, инв. № YA0000214 </t>
    </r>
    <r>
      <rPr>
        <sz val="16"/>
        <color rgb="FFFF0000"/>
        <rFont val="Times New Roman"/>
        <family val="1"/>
        <charset val="204"/>
      </rPr>
      <t>СВ 35</t>
    </r>
    <r>
      <rPr>
        <sz val="16"/>
        <rFont val="Times New Roman"/>
        <family val="1"/>
        <charset val="204"/>
      </rPr>
      <t xml:space="preserve">, С-35-М-10/630-У1 </t>
    </r>
  </si>
  <si>
    <t>YA0000214</t>
  </si>
  <si>
    <t>УА0000430</t>
  </si>
  <si>
    <t>Оп  УД-110-3 №38,92,93</t>
  </si>
  <si>
    <r>
      <t>Оп ПД-110-1№№111, 112, 113, 114, 115, 116, 117, 135, 136, 146, 147, 148, 149, 150, 152, 153, 154, 155, 156, 157, 159, 160, 162, 163, 164, 165, 166, 167, 168, 169, 170, 172, 261, 262, 263, 264, 290, 291, 292, 293, 294, 295, 296, 297, 298, 299, 300, 301, 302, 303, 304,338, 339, 340, 341, 342. УД-110</t>
    </r>
    <r>
      <rPr>
        <sz val="16"/>
        <color rgb="FFFF0000"/>
        <rFont val="Times New Roman"/>
        <family val="1"/>
        <charset val="204"/>
      </rPr>
      <t xml:space="preserve">-3 </t>
    </r>
    <r>
      <rPr>
        <sz val="16"/>
        <rFont val="Times New Roman"/>
        <family val="1"/>
        <charset val="204"/>
      </rPr>
      <t>№144,145,234,353,243,244,354</t>
    </r>
  </si>
  <si>
    <r>
      <t xml:space="preserve">РДЗ 35-1000, инв. № YA0000987 </t>
    </r>
    <r>
      <rPr>
        <sz val="16"/>
        <color rgb="FFFF0000"/>
        <rFont val="Times New Roman"/>
        <family val="1"/>
        <charset val="204"/>
      </rPr>
      <t>ЛР 35 РП Сосновый</t>
    </r>
    <r>
      <rPr>
        <sz val="16"/>
        <rFont val="Times New Roman"/>
        <family val="1"/>
        <charset val="204"/>
      </rPr>
      <t xml:space="preserve">, РДЗ-35/1000 </t>
    </r>
  </si>
  <si>
    <t>YA0000987</t>
  </si>
  <si>
    <r>
      <t xml:space="preserve">Разъединитель РДЗ 35-1000, инв. № YA0000988 </t>
    </r>
    <r>
      <rPr>
        <sz val="16"/>
        <color rgb="FFFF0000"/>
        <rFont val="Times New Roman"/>
        <family val="1"/>
        <charset val="204"/>
      </rPr>
      <t>ЛР 35 Лебединый</t>
    </r>
    <r>
      <rPr>
        <sz val="16"/>
        <rFont val="Times New Roman"/>
        <family val="1"/>
        <charset val="204"/>
      </rPr>
      <t>, РДЗ 35-1000</t>
    </r>
  </si>
  <si>
    <t>YA0000988</t>
  </si>
  <si>
    <r>
      <t xml:space="preserve">Разъединитель РДЗ 35-1000, инв. № YA0000987 </t>
    </r>
    <r>
      <rPr>
        <sz val="16"/>
        <color rgb="FFFF0000"/>
        <rFont val="Times New Roman"/>
        <family val="1"/>
        <charset val="204"/>
      </rPr>
      <t>СР-1 35</t>
    </r>
    <r>
      <rPr>
        <sz val="16"/>
        <rFont val="Times New Roman"/>
        <family val="1"/>
        <charset val="204"/>
      </rPr>
      <t xml:space="preserve">, РДЗ-1-35/1000 </t>
    </r>
  </si>
  <si>
    <r>
      <t xml:space="preserve">Разъединитель РДЗ 35-1000, инв. № YA0000990 </t>
    </r>
    <r>
      <rPr>
        <sz val="16"/>
        <color rgb="FFFF0000"/>
        <rFont val="Times New Roman"/>
        <family val="1"/>
        <charset val="204"/>
      </rPr>
      <t>СР-2 35</t>
    </r>
    <r>
      <rPr>
        <sz val="16"/>
        <rFont val="Times New Roman"/>
        <family val="1"/>
        <charset val="204"/>
      </rPr>
      <t>, РДЗ-1-35/1000</t>
    </r>
  </si>
  <si>
    <t>YA0000990</t>
  </si>
  <si>
    <r>
      <t xml:space="preserve">Разъединитель РДЗ-35/1000 (2шт. ) п/с 7, инв. № YA0003225 </t>
    </r>
    <r>
      <rPr>
        <sz val="16"/>
        <color rgb="FFFF0000"/>
        <rFont val="Times New Roman"/>
        <family val="1"/>
        <charset val="204"/>
      </rPr>
      <t>ШР 35 Т-1</t>
    </r>
    <r>
      <rPr>
        <sz val="16"/>
        <rFont val="Times New Roman"/>
        <family val="1"/>
        <charset val="204"/>
      </rPr>
      <t xml:space="preserve">, </t>
    </r>
    <r>
      <rPr>
        <sz val="16"/>
        <color rgb="FFFF0000"/>
        <rFont val="Times New Roman"/>
        <family val="1"/>
        <charset val="204"/>
      </rPr>
      <t>ШР 35 Т-2</t>
    </r>
    <r>
      <rPr>
        <sz val="16"/>
        <rFont val="Times New Roman"/>
        <family val="1"/>
        <charset val="204"/>
      </rPr>
      <t xml:space="preserve">, РДЗ-35/1000 </t>
    </r>
  </si>
  <si>
    <t>YA0003225</t>
  </si>
  <si>
    <t>УА0000431</t>
  </si>
  <si>
    <r>
      <t xml:space="preserve">Чульманская ТЭЦ- Малый Нимныр с отпайками
</t>
    </r>
    <r>
      <rPr>
        <b/>
        <i/>
        <sz val="16"/>
        <color rgb="FFFF0000"/>
        <rFont val="Times New Roman"/>
        <family val="1"/>
        <charset val="204"/>
      </rPr>
      <t>(Л-101)</t>
    </r>
  </si>
  <si>
    <r>
      <t xml:space="preserve">Чульманская ТЭЦ - Хатыми с отпайками </t>
    </r>
    <r>
      <rPr>
        <b/>
        <i/>
        <sz val="16"/>
        <color rgb="FFFF0000"/>
        <rFont val="Times New Roman"/>
        <family val="1"/>
        <charset val="204"/>
      </rPr>
      <t>(Л-102)</t>
    </r>
  </si>
  <si>
    <t>6.6.</t>
  </si>
  <si>
    <t>Оп  ПДБм 110-1 №49,50,51,52,53, 106,108,133А.134,206,207,209,210,211,212,213,235,236 УД-110-3 №39,93,119,62,107</t>
  </si>
  <si>
    <t>ТОсв 2020</t>
  </si>
  <si>
    <t>ТОсв 2021</t>
  </si>
  <si>
    <t>ТОсв 2022</t>
  </si>
  <si>
    <t>5.13.</t>
  </si>
  <si>
    <t>прол оп № 143-157А,162-165</t>
  </si>
  <si>
    <t>ПС 110 кВ Верхний Куранах</t>
  </si>
  <si>
    <r>
      <t xml:space="preserve">Трансформатор силовой ТДТН-16000/110/35/6 ПС-8(Н), инв.№ YA0000929 </t>
    </r>
    <r>
      <rPr>
        <sz val="16"/>
        <color rgb="FFFF0000"/>
        <rFont val="Times New Roman"/>
        <family val="1"/>
        <charset val="204"/>
      </rPr>
      <t>Т-1</t>
    </r>
    <r>
      <rPr>
        <sz val="16"/>
        <rFont val="Times New Roman"/>
        <family val="1"/>
        <charset val="204"/>
      </rPr>
      <t>, ТДТН-16000/110/35/6</t>
    </r>
  </si>
  <si>
    <t>YA0000929</t>
  </si>
  <si>
    <r>
      <t xml:space="preserve">Трансформатор силовой ТДТН 10000/110/35/6, инв.№ YA0000942 </t>
    </r>
    <r>
      <rPr>
        <sz val="16"/>
        <color rgb="FFFF0000"/>
        <rFont val="Times New Roman"/>
        <family val="1"/>
        <charset val="204"/>
      </rPr>
      <t>Т-2</t>
    </r>
    <r>
      <rPr>
        <sz val="16"/>
        <rFont val="Times New Roman"/>
        <family val="1"/>
        <charset val="204"/>
      </rPr>
      <t xml:space="preserve">, ТДТН-10000/110-76-У1 </t>
    </r>
  </si>
  <si>
    <t>YA0000942</t>
  </si>
  <si>
    <t xml:space="preserve">Оп  ПДБм 110-1 №133А.134,206,207,209,210,211,212,213,235,236 </t>
  </si>
  <si>
    <r>
      <t xml:space="preserve">Выключатель масляный МКП-110 /1000 1Тп/с 8, инв. № YA0000933 </t>
    </r>
    <r>
      <rPr>
        <sz val="16"/>
        <color rgb="FFFF0000"/>
        <rFont val="Times New Roman"/>
        <family val="1"/>
        <charset val="204"/>
      </rPr>
      <t>В 110 Т-1</t>
    </r>
    <r>
      <rPr>
        <sz val="16"/>
        <rFont val="Times New Roman"/>
        <family val="1"/>
        <charset val="204"/>
      </rPr>
      <t xml:space="preserve">, МКП-110Б-1000 </t>
    </r>
  </si>
  <si>
    <t>YA0000933</t>
  </si>
  <si>
    <r>
      <t xml:space="preserve">Выключатель масляный МКП-110/1000 2Т п/с 8, инв. № YA0000934 </t>
    </r>
    <r>
      <rPr>
        <sz val="16"/>
        <color rgb="FFFF0000"/>
        <rFont val="Times New Roman"/>
        <family val="1"/>
        <charset val="204"/>
      </rPr>
      <t>В 110 Т-2</t>
    </r>
    <r>
      <rPr>
        <sz val="16"/>
        <rFont val="Times New Roman"/>
        <family val="1"/>
        <charset val="204"/>
      </rPr>
      <t>, МКП-110Б-1000</t>
    </r>
  </si>
  <si>
    <t>YA0000934</t>
  </si>
  <si>
    <r>
      <t xml:space="preserve">Разъединитель РНДЗ-1-110 4шт.п/с 8, инв. № YA0000936 </t>
    </r>
    <r>
      <rPr>
        <sz val="16"/>
        <color rgb="FFFF0000"/>
        <rFont val="Times New Roman"/>
        <family val="1"/>
        <charset val="204"/>
      </rPr>
      <t>ШР 110 Т-1, ШР 110 Т-2, ШРС-1 110, ШРС-2 110,</t>
    </r>
    <r>
      <rPr>
        <sz val="16"/>
        <rFont val="Times New Roman"/>
        <family val="1"/>
        <charset val="204"/>
      </rPr>
      <t xml:space="preserve">  РНДЗ-1-110/600</t>
    </r>
  </si>
  <si>
    <t>YA0000936</t>
  </si>
  <si>
    <r>
      <t xml:space="preserve">Разъединитель РНДЗ-2-110 4шт. п/с 8, инв. № YA0000937 </t>
    </r>
    <r>
      <rPr>
        <sz val="16"/>
        <color rgb="FFFF0000"/>
        <rFont val="Times New Roman"/>
        <family val="1"/>
        <charset val="204"/>
      </rPr>
      <t>ТР 110 Т-1, ТР 110 Т-2,</t>
    </r>
    <r>
      <rPr>
        <sz val="16"/>
        <rFont val="Times New Roman"/>
        <family val="1"/>
        <charset val="204"/>
      </rPr>
      <t xml:space="preserve"> РНДЗ-2-110/600 </t>
    </r>
  </si>
  <si>
    <t>YA0000937</t>
  </si>
  <si>
    <r>
      <t xml:space="preserve">Выключатель масляный С-35-630 5шт.п/с 8, инв. № YA0000935 </t>
    </r>
    <r>
      <rPr>
        <sz val="16"/>
        <color rgb="FFFF0000"/>
        <rFont val="Times New Roman"/>
        <family val="1"/>
        <charset val="204"/>
      </rPr>
      <t>В 35 Селигдар</t>
    </r>
    <r>
      <rPr>
        <sz val="16"/>
        <rFont val="Times New Roman"/>
        <family val="1"/>
        <charset val="204"/>
      </rPr>
      <t xml:space="preserve">, С-35-М/630 </t>
    </r>
  </si>
  <si>
    <t>YA0000935</t>
  </si>
  <si>
    <r>
      <t xml:space="preserve">Разъединитель РНДЗ-2-35  6шт. п/с 8, инв. № YA0000938  </t>
    </r>
    <r>
      <rPr>
        <sz val="16"/>
        <color rgb="FFFF0000"/>
        <rFont val="Times New Roman"/>
        <family val="1"/>
        <charset val="204"/>
      </rPr>
      <t>ТР 35 Т-1, ТР 35 Т-2, РТН-1 35, РТН-2 35, ЛР 35 Селигдар, ЛР 35 Восточная,</t>
    </r>
    <r>
      <rPr>
        <sz val="16"/>
        <rFont val="Times New Roman"/>
        <family val="1"/>
        <charset val="204"/>
      </rPr>
      <t xml:space="preserve">  РЛНД-2-35/600 </t>
    </r>
  </si>
  <si>
    <t xml:space="preserve"> YA0000938</t>
  </si>
  <si>
    <r>
      <t xml:space="preserve">Разъединитель РНДЗ-1-35  6шт.п/с  8, инв. № YA0000939  </t>
    </r>
    <r>
      <rPr>
        <sz val="16"/>
        <color rgb="FFFF0000"/>
        <rFont val="Times New Roman"/>
        <family val="1"/>
        <charset val="204"/>
      </rPr>
      <t>ШР 35 Т-1, ШР 35 Т-2, ШРС-1 35, ШРС-2 35, ШР 35 Селигдар,</t>
    </r>
    <r>
      <rPr>
        <sz val="16"/>
        <rFont val="Times New Roman"/>
        <family val="1"/>
        <charset val="204"/>
      </rPr>
      <t xml:space="preserve">  РЛНД-1б-35/600 </t>
    </r>
  </si>
  <si>
    <t>YA0000939</t>
  </si>
  <si>
    <t>УА0000432</t>
  </si>
  <si>
    <t>Оп  ПД 110-1 3(222А) УД-110-3 №222,214(8,16)</t>
  </si>
  <si>
    <t>Оп УД-110-3 №224,223(7А,7)</t>
  </si>
  <si>
    <t>Оп  ПД 110-1 3(222А) УД-110-3 №222,214,224,223(8,167А,7)</t>
  </si>
  <si>
    <t>ОП № 3(222А)</t>
  </si>
  <si>
    <r>
      <t xml:space="preserve">ОРУ-110 кВ ПС- 8, инв.№ YA0003299,    </t>
    </r>
    <r>
      <rPr>
        <sz val="16"/>
        <color rgb="FFFF0000"/>
        <rFont val="Times New Roman"/>
        <family val="1"/>
        <charset val="204"/>
      </rPr>
      <t>Уличное освещение, ОРУ 110/35 кВ</t>
    </r>
  </si>
  <si>
    <t>YA0003299</t>
  </si>
  <si>
    <t>Прол оп №136-157(72-92)</t>
  </si>
  <si>
    <r>
      <t xml:space="preserve">Здание ЗРУ-6 ПС №8, инв.№ YA0001994  </t>
    </r>
    <r>
      <rPr>
        <sz val="16"/>
        <color rgb="FFFF0000"/>
        <rFont val="Times New Roman"/>
        <family val="1"/>
        <charset val="204"/>
      </rPr>
      <t xml:space="preserve">Цепи обогрева в здании ЗРУ 6 кВ </t>
    </r>
  </si>
  <si>
    <t>YA0001994</t>
  </si>
  <si>
    <r>
      <t xml:space="preserve">Здание ОПУ ПС №8, инв.№ YA0001993  </t>
    </r>
    <r>
      <rPr>
        <sz val="16"/>
        <color rgb="FFFF0000"/>
        <rFont val="Times New Roman"/>
        <family val="1"/>
        <charset val="204"/>
      </rPr>
      <t>Цепи обогрева здания ОПУ</t>
    </r>
  </si>
  <si>
    <t>YA0001993</t>
  </si>
  <si>
    <r>
      <t xml:space="preserve">ОРУ-35 кВ  ПС-8, инв.№ YA0003300 </t>
    </r>
    <r>
      <rPr>
        <sz val="16"/>
        <color rgb="FFFF0000"/>
        <rFont val="Times New Roman"/>
        <family val="1"/>
        <charset val="204"/>
      </rPr>
      <t xml:space="preserve">Цепи обогрева на ОРУ 35 кВ </t>
    </r>
  </si>
  <si>
    <t>YA0003300</t>
  </si>
  <si>
    <r>
      <t xml:space="preserve">Малый Нимныр - Хатыми </t>
    </r>
    <r>
      <rPr>
        <b/>
        <i/>
        <sz val="16"/>
        <color rgb="FFFF0000"/>
        <rFont val="Times New Roman"/>
        <family val="1"/>
        <charset val="204"/>
      </rPr>
      <t>(Л-102А)</t>
    </r>
  </si>
  <si>
    <r>
      <t xml:space="preserve">ОРУ-110 кВ ПС- 8, инв.№ YA0003299 </t>
    </r>
    <r>
      <rPr>
        <sz val="16"/>
        <color rgb="FFFF0000"/>
        <rFont val="Times New Roman"/>
        <family val="1"/>
        <charset val="204"/>
      </rPr>
      <t xml:space="preserve">Цепи обогрева оборудования ОРУ 110 кВ </t>
    </r>
  </si>
  <si>
    <t>ПС 35 кВ Водозабор</t>
  </si>
  <si>
    <r>
      <t xml:space="preserve">ПС-35/6 кВ №10 "Водозабор",  инв. № YA0003641 </t>
    </r>
    <r>
      <rPr>
        <sz val="16"/>
        <color rgb="FFFF0000"/>
        <rFont val="Times New Roman"/>
        <family val="1"/>
        <charset val="204"/>
      </rPr>
      <t>Т-1</t>
    </r>
    <r>
      <rPr>
        <sz val="16"/>
        <rFont val="Times New Roman"/>
        <family val="1"/>
        <charset val="204"/>
      </rPr>
      <t xml:space="preserve">, ТМН-2500/35 </t>
    </r>
  </si>
  <si>
    <t>YA0003641</t>
  </si>
  <si>
    <t>6.7.</t>
  </si>
  <si>
    <r>
      <t xml:space="preserve">ПС-35/6 кВ №10 "Водозабор",  инв. № YA0003641  </t>
    </r>
    <r>
      <rPr>
        <sz val="16"/>
        <color rgb="FFFF0000"/>
        <rFont val="Times New Roman"/>
        <family val="1"/>
        <charset val="204"/>
      </rPr>
      <t>Т-2</t>
    </r>
    <r>
      <rPr>
        <sz val="16"/>
        <rFont val="Times New Roman"/>
        <family val="1"/>
        <charset val="204"/>
      </rPr>
      <t xml:space="preserve">, ТМН-2500/35 </t>
    </r>
  </si>
  <si>
    <t>УА0000442</t>
  </si>
  <si>
    <t xml:space="preserve">Выправка опор </t>
  </si>
  <si>
    <t>Оп ПД 110-1№ 8,9,10,11,12,15,16,17,18,19,20,22,23,24,25,52,53,54,54А,55,57,58</t>
  </si>
  <si>
    <t>Оп УД 110-3 № 21</t>
  </si>
  <si>
    <t>Оп ПД 110-1№ 8,9,10,11,12,15,16,17,18,19,20,22,23,24,25,52,53,54,54А,55,57,58, Оп УД 110-3 № 21</t>
  </si>
  <si>
    <r>
      <t xml:space="preserve">ПС-35/6 кВ №10 "Водозабор",  инв. № YA0003641 </t>
    </r>
    <r>
      <rPr>
        <sz val="16"/>
        <color rgb="FFFF0000"/>
        <rFont val="Times New Roman"/>
        <family val="1"/>
        <charset val="204"/>
      </rPr>
      <t>ТСН-1</t>
    </r>
    <r>
      <rPr>
        <sz val="16"/>
        <rFont val="Times New Roman"/>
        <family val="1"/>
        <charset val="204"/>
      </rPr>
      <t xml:space="preserve">, DOT 100 H/30 </t>
    </r>
  </si>
  <si>
    <r>
      <t xml:space="preserve">ПС-35/6 кВ №10 "Водозабор",  инв. № YA0003641  </t>
    </r>
    <r>
      <rPr>
        <sz val="16"/>
        <color rgb="FFFF0000"/>
        <rFont val="Times New Roman"/>
        <family val="1"/>
        <charset val="204"/>
      </rPr>
      <t>ТСН-2</t>
    </r>
    <r>
      <rPr>
        <sz val="16"/>
        <rFont val="Times New Roman"/>
        <family val="1"/>
        <charset val="204"/>
      </rPr>
      <t xml:space="preserve">, DOT 100 H/30 </t>
    </r>
  </si>
  <si>
    <r>
      <t xml:space="preserve">СХК-Беркакит с отпайкой на ПС Гранитная </t>
    </r>
    <r>
      <rPr>
        <b/>
        <i/>
        <sz val="16"/>
        <color rgb="FFFF0000"/>
        <rFont val="Times New Roman"/>
        <family val="1"/>
        <charset val="204"/>
      </rPr>
      <t>(Л-121)</t>
    </r>
  </si>
  <si>
    <r>
      <t xml:space="preserve"> Отпайка от ВЛ -120 -п. Серебряный бор  </t>
    </r>
    <r>
      <rPr>
        <b/>
        <i/>
        <sz val="16"/>
        <color rgb="FFFF0000"/>
        <rFont val="Times New Roman"/>
        <family val="1"/>
        <charset val="204"/>
      </rPr>
      <t>(Л-122)</t>
    </r>
  </si>
  <si>
    <t>УА0000437</t>
  </si>
  <si>
    <t>Оп ПД 110-1 № 9,10,11,12,13</t>
  </si>
  <si>
    <r>
      <t xml:space="preserve">Трансформатор силовой ТМ-1600/35/6 (1Т) п/с 14, инв. № YA0003301  </t>
    </r>
    <r>
      <rPr>
        <sz val="16"/>
        <color rgb="FFFF0000"/>
        <rFont val="Times New Roman"/>
        <family val="1"/>
        <charset val="204"/>
      </rPr>
      <t>Т-1</t>
    </r>
    <r>
      <rPr>
        <sz val="16"/>
        <rFont val="Times New Roman"/>
        <family val="1"/>
        <charset val="204"/>
      </rPr>
      <t>,  ТМ-1600/35</t>
    </r>
  </si>
  <si>
    <t>YA0003301</t>
  </si>
  <si>
    <t>6.8.</t>
  </si>
  <si>
    <t>ПС 35 кВ Хатыстыр</t>
  </si>
  <si>
    <t>УА0000438</t>
  </si>
  <si>
    <r>
      <t xml:space="preserve">Отпайка от ВЛ-119 - п. Сер.Бор </t>
    </r>
    <r>
      <rPr>
        <b/>
        <i/>
        <sz val="16"/>
        <color rgb="FFFF0000"/>
        <rFont val="Times New Roman"/>
        <family val="1"/>
        <charset val="204"/>
      </rPr>
      <t>(Л-123)</t>
    </r>
  </si>
  <si>
    <t>УА0000434</t>
  </si>
  <si>
    <t>УА0000450</t>
  </si>
  <si>
    <t>Чульманская ТЭЦ - Аэропорт №1 (Л-1)</t>
  </si>
  <si>
    <t>УА0000449</t>
  </si>
  <si>
    <t>Чульманская ТЭЦ - Аэропорт №2 (Л-2)</t>
  </si>
  <si>
    <t>УА0000440</t>
  </si>
  <si>
    <r>
      <t xml:space="preserve">Фабрика - ХПВ №2 </t>
    </r>
    <r>
      <rPr>
        <b/>
        <i/>
        <sz val="16"/>
        <color rgb="FFFF0000"/>
        <rFont val="Times New Roman"/>
        <family val="1"/>
        <charset val="204"/>
      </rPr>
      <t>(Л-38)</t>
    </r>
  </si>
  <si>
    <t>Прол оп №59-69</t>
  </si>
  <si>
    <t>УА0000441</t>
  </si>
  <si>
    <r>
      <t xml:space="preserve">Фабрика - ХПВ №1 </t>
    </r>
    <r>
      <rPr>
        <b/>
        <i/>
        <sz val="16"/>
        <color rgb="FFFF0000"/>
        <rFont val="Times New Roman"/>
        <family val="1"/>
        <charset val="204"/>
      </rPr>
      <t>(Л-39)</t>
    </r>
  </si>
  <si>
    <r>
      <t xml:space="preserve">Трансформатор силовой ТМ-1600/35/6 (2Т) п/с 14, инв. № YA0003769 </t>
    </r>
    <r>
      <rPr>
        <sz val="16"/>
        <color rgb="FFFF0000"/>
        <rFont val="Times New Roman"/>
        <family val="1"/>
        <charset val="204"/>
      </rPr>
      <t>Т-2</t>
    </r>
    <r>
      <rPr>
        <sz val="16"/>
        <rFont val="Times New Roman"/>
        <family val="1"/>
        <charset val="204"/>
      </rPr>
      <t xml:space="preserve">,  ТМ-1600/35 </t>
    </r>
  </si>
  <si>
    <t>YA0003769</t>
  </si>
  <si>
    <t>ПС 110 кВ Юхта</t>
  </si>
  <si>
    <r>
      <t xml:space="preserve">Трансформатор силовой ТМТН-6300/110/35 (1Т)п/с 16, инв. № YA0003357  </t>
    </r>
    <r>
      <rPr>
        <sz val="16"/>
        <color rgb="FFFF0000"/>
        <rFont val="Times New Roman"/>
        <family val="1"/>
        <charset val="204"/>
      </rPr>
      <t>Т-1</t>
    </r>
    <r>
      <rPr>
        <sz val="16"/>
        <rFont val="Times New Roman"/>
        <family val="1"/>
        <charset val="204"/>
      </rPr>
      <t xml:space="preserve">,  ТМТН-6300/110-81-У1 </t>
    </r>
  </si>
  <si>
    <t>YA0003357</t>
  </si>
  <si>
    <t>5.14.</t>
  </si>
  <si>
    <r>
      <t xml:space="preserve">Трансформатор  напряжения НАМИ-110 УХЛ 1 ПС № 16 "Юхта", инв. № YA0002990 </t>
    </r>
    <r>
      <rPr>
        <sz val="16"/>
        <color rgb="FFFF0000"/>
        <rFont val="Times New Roman"/>
        <family val="1"/>
        <charset val="204"/>
      </rPr>
      <t>ТН 110 А,В,С,</t>
    </r>
    <r>
      <rPr>
        <sz val="16"/>
        <rFont val="Times New Roman"/>
        <family val="1"/>
        <charset val="204"/>
      </rPr>
      <t xml:space="preserve">  НАМИ-110-УХЛ1 </t>
    </r>
  </si>
  <si>
    <t>YA0002990</t>
  </si>
  <si>
    <r>
      <t xml:space="preserve">Подстанция  №16, инв. № YA0000876 </t>
    </r>
    <r>
      <rPr>
        <sz val="16"/>
        <color rgb="FFFF0000"/>
        <rFont val="Times New Roman"/>
        <family val="1"/>
        <charset val="204"/>
      </rPr>
      <t>ТТ 110 Т-1 А,В,С</t>
    </r>
    <r>
      <rPr>
        <sz val="16"/>
        <rFont val="Times New Roman"/>
        <family val="1"/>
        <charset val="204"/>
      </rPr>
      <t xml:space="preserve">,  ТФНД-110 </t>
    </r>
  </si>
  <si>
    <t>YA0000876</t>
  </si>
  <si>
    <r>
      <t xml:space="preserve">Подстанция  №16, инв. № YA0000876, </t>
    </r>
    <r>
      <rPr>
        <sz val="16"/>
        <color rgb="FFFF0000"/>
        <rFont val="Times New Roman"/>
        <family val="1"/>
        <charset val="204"/>
      </rPr>
      <t>ШР 110 Т-1</t>
    </r>
    <r>
      <rPr>
        <sz val="16"/>
        <rFont val="Times New Roman"/>
        <family val="1"/>
        <charset val="204"/>
      </rPr>
      <t xml:space="preserve">, РНДЗ-2-110/630 </t>
    </r>
  </si>
  <si>
    <r>
      <t xml:space="preserve">Трансформатор НАМИ-35 ПС16, инв. № YA0000874, </t>
    </r>
    <r>
      <rPr>
        <sz val="16"/>
        <color rgb="FFFF0000"/>
        <rFont val="Times New Roman"/>
        <family val="1"/>
        <charset val="204"/>
      </rPr>
      <t>ТН 35</t>
    </r>
    <r>
      <rPr>
        <sz val="16"/>
        <rFont val="Times New Roman"/>
        <family val="1"/>
        <charset val="204"/>
      </rPr>
      <t>,  НАМИ-35-УХЛ1</t>
    </r>
  </si>
  <si>
    <t>YA0000874</t>
  </si>
  <si>
    <r>
      <t xml:space="preserve">Подстанция  №16, инв. № YA0000876 </t>
    </r>
    <r>
      <rPr>
        <sz val="16"/>
        <color rgb="FFFF0000"/>
        <rFont val="Times New Roman"/>
        <family val="1"/>
        <charset val="204"/>
      </rPr>
      <t>ЛР 35 Самолазовский</t>
    </r>
    <r>
      <rPr>
        <sz val="16"/>
        <rFont val="Times New Roman"/>
        <family val="1"/>
        <charset val="204"/>
      </rPr>
      <t xml:space="preserve">, РНДЗ-35/600 </t>
    </r>
  </si>
  <si>
    <r>
      <t xml:space="preserve">Подстанция  №16, инв. № YA0000876 </t>
    </r>
    <r>
      <rPr>
        <sz val="16"/>
        <color rgb="FFFF0000"/>
        <rFont val="Times New Roman"/>
        <family val="1"/>
        <charset val="204"/>
      </rPr>
      <t>ТСН</t>
    </r>
    <r>
      <rPr>
        <sz val="16"/>
        <rFont val="Times New Roman"/>
        <family val="1"/>
        <charset val="204"/>
      </rPr>
      <t xml:space="preserve">,  ТМ-63/10 </t>
    </r>
  </si>
  <si>
    <t>ПС 35 кВ Электрокотельная</t>
  </si>
  <si>
    <t>6.9.</t>
  </si>
  <si>
    <t>YA0000958</t>
  </si>
  <si>
    <r>
      <t xml:space="preserve">Трансформатор ТМН-6300/35/6,3, инв. № YA0000958 </t>
    </r>
    <r>
      <rPr>
        <sz val="16"/>
        <color rgb="FFFF0000"/>
        <rFont val="Times New Roman"/>
        <family val="1"/>
        <charset val="204"/>
      </rPr>
      <t>Т-1</t>
    </r>
    <r>
      <rPr>
        <sz val="16"/>
        <rFont val="Times New Roman"/>
        <family val="1"/>
        <charset val="204"/>
      </rPr>
      <t xml:space="preserve">, ТМН-4000/35/6 </t>
    </r>
  </si>
  <si>
    <r>
      <t xml:space="preserve">Трансформатор ТМ 6300/35/6 ПС №17  Электрокотельная, инв. № YA0000959  </t>
    </r>
    <r>
      <rPr>
        <sz val="16"/>
        <color rgb="FFFF0000"/>
        <rFont val="Times New Roman"/>
        <family val="1"/>
        <charset val="204"/>
      </rPr>
      <t>Т-2</t>
    </r>
    <r>
      <rPr>
        <sz val="16"/>
        <rFont val="Times New Roman"/>
        <family val="1"/>
        <charset val="204"/>
      </rPr>
      <t xml:space="preserve">, ТМ-6300/35/6 </t>
    </r>
  </si>
  <si>
    <t>YA0000959</t>
  </si>
  <si>
    <r>
      <t xml:space="preserve">Выключаель масляный С-35 М-630  1Т, инв. № YA0000966 </t>
    </r>
    <r>
      <rPr>
        <sz val="16"/>
        <color rgb="FFFF0000"/>
        <rFont val="Times New Roman"/>
        <family val="1"/>
        <charset val="204"/>
      </rPr>
      <t>В 35 Т-1</t>
    </r>
    <r>
      <rPr>
        <sz val="16"/>
        <rFont val="Times New Roman"/>
        <family val="1"/>
        <charset val="204"/>
      </rPr>
      <t xml:space="preserve">, С-35М-630-10У1 </t>
    </r>
  </si>
  <si>
    <t>YA0000966</t>
  </si>
  <si>
    <r>
      <t xml:space="preserve">Выключаель С-35/630  2Т, инв. № YA0000953 </t>
    </r>
    <r>
      <rPr>
        <sz val="16"/>
        <color rgb="FFFF0000"/>
        <rFont val="Times New Roman"/>
        <family val="1"/>
        <charset val="204"/>
      </rPr>
      <t>В 35 Т-2</t>
    </r>
    <r>
      <rPr>
        <sz val="16"/>
        <rFont val="Times New Roman"/>
        <family val="1"/>
        <charset val="204"/>
      </rPr>
      <t xml:space="preserve">, ВТ-35-630 </t>
    </r>
  </si>
  <si>
    <t>YA0000953</t>
  </si>
  <si>
    <t>YA0000957</t>
  </si>
  <si>
    <r>
      <t xml:space="preserve">Комплект РУ КРУН (яч) 10шт., инв.№ YA0000957  </t>
    </r>
    <r>
      <rPr>
        <sz val="16"/>
        <color rgb="FFFF0000"/>
        <rFont val="Times New Roman"/>
        <family val="1"/>
        <charset val="204"/>
      </rPr>
      <t>ОРУ 35 кВ; ОПУ, Цепи «Обогрев»</t>
    </r>
  </si>
  <si>
    <t>5.15.</t>
  </si>
  <si>
    <t>ПС 110 кВ ЗИФ</t>
  </si>
  <si>
    <r>
      <t xml:space="preserve">Трансформатор ТДТН-16000/110/6 п/с 18,  инв.№ YA0000880 </t>
    </r>
    <r>
      <rPr>
        <sz val="16"/>
        <color rgb="FFFF0000"/>
        <rFont val="Times New Roman"/>
        <family val="1"/>
        <charset val="204"/>
      </rPr>
      <t>Т-1</t>
    </r>
    <r>
      <rPr>
        <sz val="16"/>
        <rFont val="Times New Roman"/>
        <family val="1"/>
        <charset val="204"/>
      </rPr>
      <t>, ТДТН-16000/110/35/6</t>
    </r>
  </si>
  <si>
    <t>YA0000880</t>
  </si>
  <si>
    <t>Прол оп №№ 144-160,165-168,410-431, 447-450</t>
  </si>
  <si>
    <t>прол оп №232-239,355-362</t>
  </si>
  <si>
    <t>Прол оп № 100-86 (128-142), 120-117(108-111),213-206 (17-24), 229-226(4-6)</t>
  </si>
  <si>
    <t>прол оп №№1-4</t>
  </si>
  <si>
    <t>Прол оп  №№ 4-5</t>
  </si>
  <si>
    <t>УА0000447</t>
  </si>
  <si>
    <r>
      <t>Нерюнгринская ГРЭС – Чульманская ТЭЦ I цепь с отпайками</t>
    </r>
    <r>
      <rPr>
        <b/>
        <i/>
        <sz val="16"/>
        <color rgb="FFFF0000"/>
        <rFont val="Times New Roman"/>
        <family val="1"/>
        <charset val="204"/>
      </rPr>
      <t xml:space="preserve"> (Л-114) </t>
    </r>
    <r>
      <rPr>
        <b/>
        <i/>
        <sz val="16"/>
        <rFont val="Times New Roman"/>
        <family val="1"/>
        <charset val="204"/>
      </rPr>
      <t xml:space="preserve">
ВЛ 110 кВ Нерюнгринская ГРЭС – Чульманская ТЭЦ II цепь с отпайками </t>
    </r>
    <r>
      <rPr>
        <b/>
        <i/>
        <sz val="16"/>
        <color rgb="FFFF0000"/>
        <rFont val="Times New Roman"/>
        <family val="1"/>
        <charset val="204"/>
      </rPr>
      <t xml:space="preserve">(Л-115) </t>
    </r>
    <r>
      <rPr>
        <b/>
        <i/>
        <sz val="16"/>
        <rFont val="Times New Roman"/>
        <family val="1"/>
        <charset val="204"/>
      </rPr>
      <t xml:space="preserve">
</t>
    </r>
  </si>
  <si>
    <t>Прол оп №9-11,56-58</t>
  </si>
  <si>
    <t>УА0000436</t>
  </si>
  <si>
    <t>Прол оп №№ 10-12,24-31а,46-47</t>
  </si>
  <si>
    <t>УА0000435</t>
  </si>
  <si>
    <t>Прол оп №№ 10-12,24-31</t>
  </si>
  <si>
    <r>
      <t xml:space="preserve">СХК – УВД II цепь </t>
    </r>
    <r>
      <rPr>
        <b/>
        <i/>
        <sz val="16"/>
        <color rgb="FFFF0000"/>
        <rFont val="Times New Roman"/>
        <family val="1"/>
        <charset val="204"/>
      </rPr>
      <t xml:space="preserve">(Л-129) </t>
    </r>
    <r>
      <rPr>
        <b/>
        <i/>
        <sz val="16"/>
        <rFont val="Times New Roman"/>
        <family val="1"/>
        <charset val="204"/>
      </rPr>
      <t xml:space="preserve">
ВЛ 110 кВ СХК – УВД I цепь </t>
    </r>
    <r>
      <rPr>
        <b/>
        <i/>
        <sz val="16"/>
        <color rgb="FFFF0000"/>
        <rFont val="Times New Roman"/>
        <family val="1"/>
        <charset val="204"/>
      </rPr>
      <t xml:space="preserve">(Л-130) </t>
    </r>
    <r>
      <rPr>
        <b/>
        <i/>
        <sz val="16"/>
        <rFont val="Times New Roman"/>
        <family val="1"/>
        <charset val="204"/>
      </rPr>
      <t xml:space="preserve">
</t>
    </r>
  </si>
  <si>
    <t>УА0000443</t>
  </si>
  <si>
    <t>Прол оп №№1-3</t>
  </si>
  <si>
    <t>Прол оп № 9-11</t>
  </si>
  <si>
    <r>
      <t xml:space="preserve">Трансформатор ТДТН-16000/110/35/6,  инв.№ YA0000879  </t>
    </r>
    <r>
      <rPr>
        <sz val="16"/>
        <color indexed="10"/>
        <rFont val="Times New Roman"/>
        <family val="1"/>
        <charset val="204"/>
      </rPr>
      <t>Т-2</t>
    </r>
    <r>
      <rPr>
        <sz val="16"/>
        <rFont val="Times New Roman"/>
        <family val="1"/>
        <charset val="204"/>
      </rPr>
      <t>, ТДТН-16000/110/35/6</t>
    </r>
  </si>
  <si>
    <t>YA0000879</t>
  </si>
  <si>
    <r>
      <t xml:space="preserve">Отделитель ОД-110/600 (2 шт.) п/с 18, инв. № YA0003461 </t>
    </r>
    <r>
      <rPr>
        <sz val="16"/>
        <color indexed="10"/>
        <rFont val="Times New Roman"/>
        <family val="1"/>
        <charset val="204"/>
      </rPr>
      <t>ОД 110 Т-1, ОД 110 Т-2,</t>
    </r>
    <r>
      <rPr>
        <sz val="16"/>
        <rFont val="Times New Roman"/>
        <family val="1"/>
        <charset val="204"/>
      </rPr>
      <t xml:space="preserve"> ОД-110/600 </t>
    </r>
  </si>
  <si>
    <t>YA0003461</t>
  </si>
  <si>
    <t>Оп ПД-35-1 №13,14,17,18,19,20,49,50,119,67,68,69,70,71,76,</t>
  </si>
  <si>
    <t>Оп ПД-35-1 №13,14,17,18,19,20,49,50,119, 67,68,69,70,71,76 УД-110-1т №123,УД-110-1№15,16</t>
  </si>
  <si>
    <r>
      <t xml:space="preserve">Разъединитель SONK-110 (121 122, 125, 127) - 4шт. п/с18, инв. № YA0003459 </t>
    </r>
    <r>
      <rPr>
        <sz val="16"/>
        <color indexed="10"/>
        <rFont val="Times New Roman"/>
        <family val="1"/>
        <charset val="204"/>
      </rPr>
      <t>ЛР-1 110 Нижний Куранах</t>
    </r>
    <r>
      <rPr>
        <sz val="16"/>
        <rFont val="Times New Roman"/>
        <family val="1"/>
        <charset val="204"/>
      </rPr>
      <t xml:space="preserve">, </t>
    </r>
    <r>
      <rPr>
        <b/>
        <sz val="16"/>
        <color indexed="10"/>
        <rFont val="Times New Roman"/>
        <family val="1"/>
        <charset val="204"/>
      </rPr>
      <t>ШР 110 Т-1</t>
    </r>
    <r>
      <rPr>
        <sz val="16"/>
        <rFont val="Times New Roman"/>
        <family val="1"/>
        <charset val="204"/>
      </rPr>
      <t xml:space="preserve">,  SONK-12-31,5-2 </t>
    </r>
  </si>
  <si>
    <t>YA0003459</t>
  </si>
  <si>
    <r>
      <t xml:space="preserve">Разъединитель РЛНД-110/600 (123, 124, 126, 155)-4 шт.  п/с18, инв. № YA0003460  </t>
    </r>
    <r>
      <rPr>
        <sz val="16"/>
        <color indexed="10"/>
        <rFont val="Times New Roman"/>
        <family val="1"/>
        <charset val="204"/>
      </rPr>
      <t xml:space="preserve">ШР-1 110 Нижний Куранах, </t>
    </r>
    <r>
      <rPr>
        <b/>
        <sz val="16"/>
        <color indexed="10"/>
        <rFont val="Times New Roman"/>
        <family val="1"/>
        <charset val="204"/>
      </rPr>
      <t>ШРС 110</t>
    </r>
    <r>
      <rPr>
        <sz val="16"/>
        <rFont val="Times New Roman"/>
        <family val="1"/>
        <charset val="204"/>
      </rPr>
      <t xml:space="preserve">,  РЛНД-1б-110/600 </t>
    </r>
  </si>
  <si>
    <t>YA0003460</t>
  </si>
  <si>
    <r>
      <t xml:space="preserve">Выключатель ВМД-35/600 (В-225) п/с 18, инв. № YA0003515 </t>
    </r>
    <r>
      <rPr>
        <sz val="16"/>
        <color indexed="10"/>
        <rFont val="Times New Roman"/>
        <family val="1"/>
        <charset val="204"/>
      </rPr>
      <t>В 35 Т-1</t>
    </r>
    <r>
      <rPr>
        <sz val="16"/>
        <rFont val="Times New Roman"/>
        <family val="1"/>
        <charset val="204"/>
      </rPr>
      <t>, ВМД-35/600</t>
    </r>
  </si>
  <si>
    <t>YA0003515</t>
  </si>
  <si>
    <r>
      <t xml:space="preserve">Выключатель ВМД-35/600 (В-226) п/с 18, инв. № YA0003772 </t>
    </r>
    <r>
      <rPr>
        <sz val="16"/>
        <color indexed="10"/>
        <rFont val="Times New Roman"/>
        <family val="1"/>
        <charset val="204"/>
      </rPr>
      <t>В 35 Т-2</t>
    </r>
    <r>
      <rPr>
        <sz val="16"/>
        <rFont val="Times New Roman"/>
        <family val="1"/>
        <charset val="204"/>
      </rPr>
      <t>, ВМД-35/600</t>
    </r>
  </si>
  <si>
    <t>YA0003772</t>
  </si>
  <si>
    <r>
      <t xml:space="preserve">Выключатель ВМД-35/600 (В-228) п/с 18, инв. № YA0003521 </t>
    </r>
    <r>
      <rPr>
        <sz val="16"/>
        <color indexed="10"/>
        <rFont val="Times New Roman"/>
        <family val="1"/>
        <charset val="204"/>
      </rPr>
      <t>В 35 Хатыстыр</t>
    </r>
    <r>
      <rPr>
        <sz val="16"/>
        <rFont val="Times New Roman"/>
        <family val="1"/>
        <charset val="204"/>
      </rPr>
      <t>, ВМД-35/600</t>
    </r>
  </si>
  <si>
    <t>YA0003521</t>
  </si>
  <si>
    <r>
      <t xml:space="preserve">Разъединитель РЛНД-35/600 (8 шт.)п/с 18, инв. № YA0003516 </t>
    </r>
    <r>
      <rPr>
        <sz val="16"/>
        <color indexed="10"/>
        <rFont val="Times New Roman"/>
        <family val="1"/>
        <charset val="204"/>
      </rPr>
      <t>РТН 35</t>
    </r>
    <r>
      <rPr>
        <sz val="16"/>
        <rFont val="Times New Roman"/>
        <family val="1"/>
        <charset val="204"/>
      </rPr>
      <t xml:space="preserve">,  РЛНДЗ-2-35/600 </t>
    </r>
  </si>
  <si>
    <t>YA0003516</t>
  </si>
  <si>
    <t>ПС 110 кВ Малый Нимныр</t>
  </si>
  <si>
    <r>
      <t xml:space="preserve">Трансформатор силовой ТМН-2500/110/6, инв.№ YA0002037 </t>
    </r>
    <r>
      <rPr>
        <sz val="16"/>
        <color indexed="10"/>
        <rFont val="Times New Roman"/>
        <family val="1"/>
        <charset val="204"/>
      </rPr>
      <t>Т-1</t>
    </r>
    <r>
      <rPr>
        <sz val="16"/>
        <rFont val="Times New Roman"/>
        <family val="1"/>
        <charset val="204"/>
      </rPr>
      <t xml:space="preserve">, ТМН-2500/110-УХЛ1 </t>
    </r>
  </si>
  <si>
    <t>YA0002037</t>
  </si>
  <si>
    <r>
      <t xml:space="preserve">Трансформатор  напряжения НАМИ-110 УХЛ 1 ПС № 36, инв.№ YA0003049 </t>
    </r>
    <r>
      <rPr>
        <sz val="16"/>
        <color indexed="10"/>
        <rFont val="Times New Roman"/>
        <family val="1"/>
        <charset val="204"/>
      </rPr>
      <t>ТН 110 А,В,С,</t>
    </r>
    <r>
      <rPr>
        <sz val="16"/>
        <rFont val="Times New Roman"/>
        <family val="1"/>
        <charset val="204"/>
      </rPr>
      <t xml:space="preserve"> НАМИ-110-УХЛ1 </t>
    </r>
  </si>
  <si>
    <t>YA0003049</t>
  </si>
  <si>
    <r>
      <t xml:space="preserve">Трансформатор тока ТФНД-110 (ТТ-110-1Т) фаза А, Сп/с 36, инв.№ YA0003528 </t>
    </r>
    <r>
      <rPr>
        <sz val="16"/>
        <color indexed="10"/>
        <rFont val="Times New Roman"/>
        <family val="1"/>
        <charset val="204"/>
      </rPr>
      <t>ТТ 110 Т-1 ф.А,С</t>
    </r>
    <r>
      <rPr>
        <sz val="16"/>
        <rFont val="Times New Roman"/>
        <family val="1"/>
        <charset val="204"/>
      </rPr>
      <t xml:space="preserve">, ТФНД-110 </t>
    </r>
  </si>
  <si>
    <t>YA0003528</t>
  </si>
  <si>
    <t>5.16.</t>
  </si>
  <si>
    <t>ПС 110 кВ Большой Нимныр</t>
  </si>
  <si>
    <t>5.17.</t>
  </si>
  <si>
    <r>
      <t xml:space="preserve">Трансформатор силовой ТМН-2500/110 п/с 37, инв.№ YA0000901 </t>
    </r>
    <r>
      <rPr>
        <sz val="16"/>
        <color indexed="10"/>
        <rFont val="Times New Roman"/>
        <family val="1"/>
        <charset val="204"/>
      </rPr>
      <t>Т-1</t>
    </r>
    <r>
      <rPr>
        <sz val="16"/>
        <rFont val="Times New Roman"/>
        <family val="1"/>
        <charset val="204"/>
      </rPr>
      <t xml:space="preserve">, ТМН-2500/110-80-У1 </t>
    </r>
  </si>
  <si>
    <t>YA0000901</t>
  </si>
  <si>
    <r>
      <t xml:space="preserve">Трансформатор  напряжения НАМИ-110 УХЛ 1 ПС № 37, инв.№ YA0003050 </t>
    </r>
    <r>
      <rPr>
        <sz val="16"/>
        <color indexed="10"/>
        <rFont val="Times New Roman"/>
        <family val="1"/>
        <charset val="204"/>
      </rPr>
      <t>ТН 110 ф.А,В,С</t>
    </r>
    <r>
      <rPr>
        <sz val="16"/>
        <rFont val="Times New Roman"/>
        <family val="1"/>
        <charset val="204"/>
      </rPr>
      <t>, НАМИ-110-УХЛ1</t>
    </r>
  </si>
  <si>
    <t>YA0003050</t>
  </si>
  <si>
    <r>
      <t xml:space="preserve">Выключатель  ВМТ-110  1Т, инв.№ YA0000904 </t>
    </r>
    <r>
      <rPr>
        <sz val="16"/>
        <color indexed="10"/>
        <rFont val="Times New Roman"/>
        <family val="1"/>
        <charset val="204"/>
      </rPr>
      <t>В 110 Т-1</t>
    </r>
    <r>
      <rPr>
        <sz val="16"/>
        <rFont val="Times New Roman"/>
        <family val="1"/>
        <charset val="204"/>
      </rPr>
      <t xml:space="preserve">, ВМТ-110Б-25/1250  </t>
    </r>
  </si>
  <si>
    <t>YA0000904</t>
  </si>
  <si>
    <t>ПС 35 кВ  Якокит</t>
  </si>
  <si>
    <t>6.10.</t>
  </si>
  <si>
    <r>
      <t xml:space="preserve">Трансформатор силовой ТМН-1000/35-10 1Т, Инв.№ YA0000603 ТМН-1000/35-10  </t>
    </r>
    <r>
      <rPr>
        <sz val="16"/>
        <color indexed="10"/>
        <rFont val="Times New Roman"/>
        <family val="1"/>
        <charset val="204"/>
      </rPr>
      <t>Т-1</t>
    </r>
  </si>
  <si>
    <t>YA0000603</t>
  </si>
  <si>
    <r>
      <t xml:space="preserve">Ячейка ST-7 п/с 21 (10 шт) Инв.№ YA0003212 ТСН, </t>
    </r>
    <r>
      <rPr>
        <sz val="16"/>
        <color rgb="FFFF0000"/>
        <rFont val="Times New Roman"/>
        <family val="1"/>
        <charset val="204"/>
      </rPr>
      <t>ТОН-10/63</t>
    </r>
  </si>
  <si>
    <t>YA0003212</t>
  </si>
  <si>
    <r>
      <t xml:space="preserve">Ячейка ST-7 (10шт) Инв.№ YA0003212  </t>
    </r>
    <r>
      <rPr>
        <sz val="16"/>
        <color rgb="FFFF0000"/>
        <rFont val="Times New Roman"/>
        <family val="1"/>
        <charset val="204"/>
      </rPr>
      <t>В-10-1Т</t>
    </r>
    <r>
      <rPr>
        <sz val="16"/>
        <rFont val="Times New Roman"/>
        <family val="1"/>
        <charset val="204"/>
      </rPr>
      <t>, WMPWZ/S-12/06/16</t>
    </r>
  </si>
  <si>
    <t>ПС 35 кВ Ыллымах</t>
  </si>
  <si>
    <r>
      <t>Трансформатор силовой ТМН-1000/35-10  П/с 23 Ыллымах Инв.№ YA0000602 ТМН-1000/35-10</t>
    </r>
    <r>
      <rPr>
        <sz val="16"/>
        <color rgb="FFFF0000"/>
        <rFont val="Times New Roman"/>
        <family val="1"/>
        <charset val="204"/>
      </rPr>
      <t xml:space="preserve"> Т-1 </t>
    </r>
  </si>
  <si>
    <t>YA0000602</t>
  </si>
  <si>
    <t>6.11.</t>
  </si>
  <si>
    <r>
      <t xml:space="preserve">Ячейка ТСН с ТМ-25/6 П/с 23Н Инв.№ YA0000610 </t>
    </r>
    <r>
      <rPr>
        <sz val="16"/>
        <color rgb="FFFF0000"/>
        <rFont val="Times New Roman"/>
        <family val="1"/>
        <charset val="204"/>
      </rPr>
      <t>ТСН</t>
    </r>
    <r>
      <rPr>
        <sz val="16"/>
        <rFont val="Times New Roman"/>
        <family val="1"/>
        <charset val="204"/>
      </rPr>
      <t>, ТМ-40/10/0,4</t>
    </r>
  </si>
  <si>
    <t>YA0000610</t>
  </si>
  <si>
    <r>
      <t xml:space="preserve">Ячейка ввода 10 кВ (2шт.) П/с 23Н YA0000607 </t>
    </r>
    <r>
      <rPr>
        <sz val="16"/>
        <color rgb="FFFF0000"/>
        <rFont val="Times New Roman"/>
        <family val="1"/>
        <charset val="204"/>
      </rPr>
      <t>В-10-1Т</t>
    </r>
    <r>
      <rPr>
        <sz val="16"/>
        <rFont val="Times New Roman"/>
        <family val="1"/>
        <charset val="204"/>
      </rPr>
      <t>, WMPWZ/S-12/06/16</t>
    </r>
  </si>
  <si>
    <t>YA0000607</t>
  </si>
  <si>
    <r>
      <t xml:space="preserve">Ячейка ввода 10 кВ (2шт.) П/с 23Н YA0000607 </t>
    </r>
    <r>
      <rPr>
        <sz val="16"/>
        <color rgb="FFFF0000"/>
        <rFont val="Times New Roman"/>
        <family val="1"/>
        <charset val="204"/>
      </rPr>
      <t>ВМ 10 кВ яч№6 ф."Поселок"</t>
    </r>
    <r>
      <rPr>
        <sz val="16"/>
        <rFont val="Times New Roman"/>
        <family val="1"/>
        <charset val="204"/>
      </rPr>
      <t>, WMPWZ/S-12/06/16</t>
    </r>
  </si>
  <si>
    <t>ПС 35 кВ Алексеевск</t>
  </si>
  <si>
    <r>
      <t xml:space="preserve">Трансформатор , регулируемый под нагрузкой ТМН-2500/35 ВМ УХЛ1 Инв.№ YA0003645 </t>
    </r>
    <r>
      <rPr>
        <sz val="16"/>
        <color rgb="FFFF0000"/>
        <rFont val="Times New Roman"/>
        <family val="1"/>
        <charset val="204"/>
      </rPr>
      <t>Т-1</t>
    </r>
  </si>
  <si>
    <t>6.12.</t>
  </si>
  <si>
    <t>YA0003645</t>
  </si>
  <si>
    <r>
      <t xml:space="preserve">Трансформатор , регулируемый под нагрузкой ТМН-2500/35 ВМ УХЛ1 инв. № YA0003644 </t>
    </r>
    <r>
      <rPr>
        <sz val="16"/>
        <color rgb="FFFF0000"/>
        <rFont val="Times New Roman"/>
        <family val="1"/>
        <charset val="204"/>
      </rPr>
      <t>Т-2</t>
    </r>
  </si>
  <si>
    <t>YA0003644</t>
  </si>
  <si>
    <r>
      <t xml:space="preserve">Выключатель масляный С-35М/630 (В-243) п/с25 Инв.№ YA0003246 </t>
    </r>
    <r>
      <rPr>
        <sz val="16"/>
        <color rgb="FFFF0000"/>
        <rFont val="Times New Roman"/>
        <family val="1"/>
        <charset val="204"/>
      </rPr>
      <t>В 35 Т-1</t>
    </r>
  </si>
  <si>
    <t>YA0003246</t>
  </si>
  <si>
    <t>ПС 35 кВ Левобережная</t>
  </si>
  <si>
    <r>
      <t xml:space="preserve">Трансформатор силовой ТМН-2500/35/10 1Т ПС-35 Инв.№ YA0003391 </t>
    </r>
    <r>
      <rPr>
        <sz val="16"/>
        <color rgb="FFFF0000"/>
        <rFont val="Times New Roman"/>
        <family val="1"/>
        <charset val="204"/>
      </rPr>
      <t>Т-1</t>
    </r>
  </si>
  <si>
    <t>YA0003391</t>
  </si>
  <si>
    <t>6.13.</t>
  </si>
  <si>
    <r>
      <t xml:space="preserve">Трансформатор силовой ТМН-2500/35 Инв.№ YA0000636 </t>
    </r>
    <r>
      <rPr>
        <sz val="16"/>
        <color rgb="FFFF0000"/>
        <rFont val="Times New Roman"/>
        <family val="1"/>
        <charset val="204"/>
      </rPr>
      <t>Т-2</t>
    </r>
  </si>
  <si>
    <t>YA0000636</t>
  </si>
  <si>
    <r>
      <t xml:space="preserve">Трансформатор СН ТМ-63/10/0,4 YA0000638 </t>
    </r>
    <r>
      <rPr>
        <sz val="16"/>
        <color rgb="FFFF0000"/>
        <rFont val="Times New Roman"/>
        <family val="1"/>
        <charset val="204"/>
      </rPr>
      <t>ТСН</t>
    </r>
    <r>
      <rPr>
        <sz val="16"/>
        <rFont val="Times New Roman"/>
        <family val="1"/>
        <charset val="204"/>
      </rPr>
      <t>, ТМ-63/10</t>
    </r>
  </si>
  <si>
    <t>YA0000638</t>
  </si>
  <si>
    <r>
      <t xml:space="preserve">Ячейка К-37 (8шт) Инв.№ YA0003356 </t>
    </r>
    <r>
      <rPr>
        <sz val="16"/>
        <color rgb="FFFF0000"/>
        <rFont val="Times New Roman"/>
        <family val="1"/>
        <charset val="204"/>
      </rPr>
      <t>В-10 ф. АЗС, В-10 ф. Город, В-10 ф. Амур</t>
    </r>
  </si>
  <si>
    <t>YA0003356</t>
  </si>
  <si>
    <t>Оп  №4,5,6,7,8,9,10,11,12,13,14,15,16,17,53,54,55,56,57,58,59,60,61,62</t>
  </si>
  <si>
    <t>ЛЭП-6 кв  ф.Дражный от  ПС-5</t>
  </si>
  <si>
    <t>Центральный участок</t>
  </si>
  <si>
    <t>YA0000096</t>
  </si>
  <si>
    <t>YA0000099</t>
  </si>
  <si>
    <t xml:space="preserve">ЛЭП-6 кв  ф.А/порт - 1 от ПС-5  </t>
  </si>
  <si>
    <t>ЛЭП-6кв  от ПС-6 РПБ-3</t>
  </si>
  <si>
    <t>YA0003579</t>
  </si>
  <si>
    <t xml:space="preserve">ЛЭП-6 кв п.Ленинский ф. Поселок от ПС-4  </t>
  </si>
  <si>
    <t>YA0000103</t>
  </si>
  <si>
    <t>ТОсв 2014</t>
  </si>
  <si>
    <t>ЛЭП-6 кв 2-х цепная п.Лебединый  L=2046м.</t>
  </si>
  <si>
    <t>YA0003039</t>
  </si>
  <si>
    <t>ТОсв 2016</t>
  </si>
  <si>
    <t>ф Поселок -3 оп №№11/11,11/12,11/13</t>
  </si>
  <si>
    <t>ф. Поселок-2</t>
  </si>
  <si>
    <t>YA0002991</t>
  </si>
  <si>
    <t xml:space="preserve">Приказ №550 от 29.11.2019 </t>
  </si>
  <si>
    <t>ЛЭП-6 кВ  г.Алдан "Торсада"</t>
  </si>
  <si>
    <t>ЛЭП-0,4кв г.Алдан Дражный  L=4992м</t>
  </si>
  <si>
    <t>YA0000110</t>
  </si>
  <si>
    <t>ТП-1 "Сосновая" ф. Дет. Больница  №5,6/1,6/2,9,10,12,13,17, № 3,4,6,6/3,7,8,11/3,15,16 №№ 3/1,6/4,11/,1</t>
  </si>
  <si>
    <t>км</t>
  </si>
  <si>
    <t>ТП-1 "Сосновая" ф. 40 лет Победы №6/1,8/1, № 6/2,8,9</t>
  </si>
  <si>
    <t>ТП-2 "Оникс" ф.Быкова №6, 4,4/1</t>
  </si>
  <si>
    <t>ТП-19 Билибина ф. Быкова, ф.Котельная (совместный подвес), №2,3,4,5,6,8  № 1,7,9</t>
  </si>
  <si>
    <t>ТП-19 Билибина ф. Быкова, ф.Котельная (совместный подвес), СИП-2 3*70+1*70 в пролёте от АВ-0,4 кВ ф. «Быкова» до опоры №9, провода СИП-2 3*70+1*70 в пролёте от АВ-0,4 кВ ф. «Котельная» до опоры №7 (совместный подвес ф. «Быкова» оп. №1-6), провода СИП-2 3*16+1*25  в  пролёте от опоры №6 ф. «Быкова» до жилого дома №19</t>
  </si>
  <si>
    <t>YA0000115</t>
  </si>
  <si>
    <t xml:space="preserve">ЛЭП-0,4кв п.Ленинский </t>
  </si>
  <si>
    <t>ТП-5 "Карла Маркса" ф Карла Маркса оп №№2/1,2/2,2/6,2/7,2/8,2/10,2/3/1, 2/5,2/9,2/3/2</t>
  </si>
  <si>
    <t>СИП-2 3*70+1*70 в пролёте опор №1-№7, №4-№4/1</t>
  </si>
  <si>
    <t>ТП-5 Карла Маркса ф Ленина оп №4,6,7,8,5/1А,5/2А,6/1А,6/1,6/2,6/4, 2,3,9,5/3а,6/2а,6/5,6/3</t>
  </si>
  <si>
    <t xml:space="preserve"> СИП-2 3*70+1*70 в пролете опор № 1-9, (1 провода 8 пролетов), №5-5/3а (1 провод 3 пролёта), №6-6/2а (1 прововд 2 пролёта), №6-6</t>
  </si>
  <si>
    <t>КТПН-630 Ж/фонд МК-155 №8С</t>
  </si>
  <si>
    <t>YA0000196</t>
  </si>
  <si>
    <t>Комплексная трансформаторная подстанция 250/10</t>
  </si>
  <si>
    <t>YA0001005</t>
  </si>
  <si>
    <t>ПКТП-250/6 Бертина (№48)</t>
  </si>
  <si>
    <t>YA0000135</t>
  </si>
  <si>
    <t>КТП-400/6 с ТМ -250/6 ДОЦ-1 №3</t>
  </si>
  <si>
    <t>YA0001923</t>
  </si>
  <si>
    <t>Трансформатор ТМ-630/6/0,4 ТП №140"РПБ"</t>
  </si>
  <si>
    <t>YA0000149</t>
  </si>
  <si>
    <t>Томмотский Участок</t>
  </si>
  <si>
    <t xml:space="preserve">ЛЭП-10кв г. Томмот ф. База от ПС -12  </t>
  </si>
  <si>
    <t>YA0000800</t>
  </si>
  <si>
    <t>№№45,46,48,49,50,51,52,53,54,55,57,56</t>
  </si>
  <si>
    <t>Замена приставки</t>
  </si>
  <si>
    <t>YA0000803</t>
  </si>
  <si>
    <t>Оп №68,69,70,71,72</t>
  </si>
  <si>
    <t xml:space="preserve">ЛЭП-10кв. п.Алексеевск ф.Поселок (Алексеевск) </t>
  </si>
  <si>
    <t>ЛЭП-10кв Синегорье от ПС-12  L=4220 м.</t>
  </si>
  <si>
    <t>YA0003478</t>
  </si>
  <si>
    <t>ОП №№59</t>
  </si>
  <si>
    <t xml:space="preserve">ЛЭП-10кв г.Томмот "Больница" "МПС" </t>
  </si>
  <si>
    <t>YA0002401</t>
  </si>
  <si>
    <t>YA0000798</t>
  </si>
  <si>
    <t xml:space="preserve">ЛЭП-10кв г.Томмот  ф. Слюда от ПС-12     </t>
  </si>
  <si>
    <t>вынос</t>
  </si>
  <si>
    <t>ЛЭП-0,4кв г.Томмот ул.Октябрьская   L=1150м.</t>
  </si>
  <si>
    <t>YA0000835</t>
  </si>
  <si>
    <t>ТП-19 ф 4 Население оп № 4,5,8,9,11, 7, 10,10/1,12</t>
  </si>
  <si>
    <t>YA0000821</t>
  </si>
  <si>
    <t>ЛЭП-0,4кв г.Томмот ул.Нагорная</t>
  </si>
  <si>
    <t>ТП-3 ф 1 Больница №1,5,6,7,8,7/1</t>
  </si>
  <si>
    <t>Нерюнгринский участок</t>
  </si>
  <si>
    <t>YA0002495</t>
  </si>
  <si>
    <t xml:space="preserve">ЛЭП-6 кВ Сер_Бор ф.Посёлок-1 </t>
  </si>
  <si>
    <t>Оп №23,27/1,35,28,36,29,33,30,31/2,27/9</t>
  </si>
  <si>
    <t>YA0002498</t>
  </si>
  <si>
    <t>Оп №44/2,25</t>
  </si>
  <si>
    <t xml:space="preserve">ЛЭП-6 кВ   Сер_Бор ф. Посёлок-2 </t>
  </si>
  <si>
    <t>Оп  ПД-35-1, №№ 16, 17, 18, 19, 20, 44, 45, 46, 47, 49, 50, 51, 53, 54, 56, 57, 58, 59, 73, 74.</t>
  </si>
  <si>
    <t>Оп  ПД-35-1, №№ 16, 17, 18, 19, 20, 44,45, 46, 47, 49, 50, 51, 53, 54, 56, 57, 58, 59, 73, 74, Оп УД110-1,  №№ 48, 55.</t>
  </si>
  <si>
    <t>Оп УД 110-1 №32</t>
  </si>
  <si>
    <t>Оп ПД-35-1,  №№ 24, 25, 26, 82, 83, 84, 85. УД 110-1 №32</t>
  </si>
  <si>
    <t>Оп ПД-35-1, №№ № 81, 82, 83, 84, 85, 86, 88, 90.</t>
  </si>
  <si>
    <t>Оп  УД 110-1 №87,89</t>
  </si>
  <si>
    <t>Оп ПД-35-1, №№ № 81, 82, 83, 84, 85, 86, 88, 90..  УД 110-1 №87,89</t>
  </si>
  <si>
    <t>Оп ПД-35-1, №№ № 81, 82, 83, 84, 85, 86, 88, 90.  УД 110-1 №87,89</t>
  </si>
  <si>
    <t>Автобус вахтовый НЕФАЗ-4208 Н072ЕТ14</t>
  </si>
  <si>
    <t>YA0002094</t>
  </si>
  <si>
    <t>МиХО</t>
  </si>
  <si>
    <t>YA0003745</t>
  </si>
  <si>
    <t>Автомобиль КАМАЗ 43114 МКМ200К Р201КР14</t>
  </si>
  <si>
    <t>Форсунка 8шт.Стартер  двигателя 740.11-240 1шт.Колодка тормозная КАМАЗ 53212-3501090 12шт.ТНВД Евро 1шт.</t>
  </si>
  <si>
    <t>YA0004753</t>
  </si>
  <si>
    <t>Грузовой фургон цельно металлический (7 мест) ГАЗ- 27527  Н241МВ14</t>
  </si>
  <si>
    <t>Бульдозер Т-130  14 РТ 2668</t>
  </si>
  <si>
    <t>YA0001981</t>
  </si>
  <si>
    <t>Кран автомобильный Урал 4320-1951-70  А250КУ14</t>
  </si>
  <si>
    <t>YA0003970</t>
  </si>
  <si>
    <t>Радиатор УРАЛ-4320Я5,55571 медный, дв.ЯМЗ-536.02-10 ШААЗ 1 шт</t>
  </si>
  <si>
    <t>Трелевочник ТЛТ-100А-06  14 РА1140</t>
  </si>
  <si>
    <t>YA0002328</t>
  </si>
  <si>
    <t>Венец ведущего колеса 2 шт, Гидроусилитель левый 1 шт, Гидроусилитель правый 1 шт, Коробка переключения передач 1 шт, Трос дистанционного управления  1 шт</t>
  </si>
  <si>
    <t>YA0001174</t>
  </si>
  <si>
    <t>Грузопассажирский вахтовый автобус "Урал"   Х956ЕК14</t>
  </si>
  <si>
    <t>Тормоз ручной в сборе 1 шт, Усилитель пневматический с ГТЦ двойной передний УРАЛ 4320-35010010 2шт, Гидроусилитель руля в сборе 1 шт</t>
  </si>
  <si>
    <t>YA0000248</t>
  </si>
  <si>
    <t>Автобус ПАЗ-320660 Т129ЕВ14</t>
  </si>
  <si>
    <t>YA0004495</t>
  </si>
  <si>
    <t>Автомобиль UAZ PATRIOT Н302КХ 14</t>
  </si>
  <si>
    <t>Автобус вахтовый НЕФАЗ-4208 Н077ЕТ14</t>
  </si>
  <si>
    <t>YA0002095</t>
  </si>
  <si>
    <t>YA0002228</t>
  </si>
  <si>
    <t>Автомашина специальный НеФАЗ 42111-10-16  Е074КМ14</t>
  </si>
  <si>
    <t>Форсунка 8шт.Стартер  двигателя 740.11-2401шт.Насос водянной КАМАЗ1шт.ТНВД Евро 21шт.</t>
  </si>
  <si>
    <t>Автомашина КАМАЗ 593412 В880КВ14,установка буровой платформы.</t>
  </si>
  <si>
    <t>YA0003057</t>
  </si>
  <si>
    <t>Комбинация приборов 1шт.Пневмоударник 1шт.Долото шарошечное  №320 АС-LS 1шт.Гидромотор МН 250/160 2шт.Ремень компрессора 8шт.Ремень компрессора 4шт.</t>
  </si>
  <si>
    <t>YA0004059</t>
  </si>
  <si>
    <t>Автомашина ГАЗ- 27527  грузовой фургон цельнометаллический (7 мест) А379КУ14</t>
  </si>
  <si>
    <t xml:space="preserve">Глушитель (универсал) 1шт. Генератор 1шт. Стартер 1шт. </t>
  </si>
  <si>
    <t>YA0001984</t>
  </si>
  <si>
    <t>Бульдозер Т-170  14 РТ 2670</t>
  </si>
  <si>
    <t>YA0004497</t>
  </si>
  <si>
    <t>Кран автомобильный КС-45721 на шасси УРАЛ 4320-6951-72 Н305КХ14</t>
  </si>
  <si>
    <t>Генератор МАЗ,УРАЛ ЯМЗ-236 28 В 120 А2шт.Вискамуфта1шт.</t>
  </si>
  <si>
    <t>YA0004372</t>
  </si>
  <si>
    <t>Бульдозер  Б10М2.6000ЕН  14РК8108</t>
  </si>
  <si>
    <t>Коробка переключения передач1шт.</t>
  </si>
  <si>
    <t>YA0004520</t>
  </si>
  <si>
    <t>Мульчер AHWI,  RAPTOR 300  14РК8508</t>
  </si>
  <si>
    <t>СМиТ</t>
  </si>
  <si>
    <t>YA0000555</t>
  </si>
  <si>
    <t>Автомашина Урал-43204    Т150ЕВ14</t>
  </si>
  <si>
    <t>YA0002110</t>
  </si>
  <si>
    <t>Автомашина КАМАЗ-6520 (самосвал)  Н420ЕТ14</t>
  </si>
  <si>
    <t>Барабан тормоза 4шт. Радиатор отопителя в сборе КАМАЗ 1шт.</t>
  </si>
  <si>
    <t>YA0004797</t>
  </si>
  <si>
    <t>Автогидроподъёмник Чайка-Сервис 27844S Н402МВ14</t>
  </si>
  <si>
    <t>YA0003743</t>
  </si>
  <si>
    <t>Гусеничный снегоболотоход ГАЗ 34039-32 № 14РА7188</t>
  </si>
  <si>
    <t>YA0002424</t>
  </si>
  <si>
    <t>Трелевочник ТЛТ-100А-06  14 РА 2507</t>
  </si>
  <si>
    <t>YA0004311</t>
  </si>
  <si>
    <t>Снегоболотоход ГТ-ТР 14РК6839</t>
  </si>
  <si>
    <t>YA0004234</t>
  </si>
  <si>
    <t>Машина трелевочная  чокерная гусеничная МТЧ-4 14РК5287</t>
  </si>
  <si>
    <t>YA0004224</t>
  </si>
  <si>
    <t>Автомашина КАМАЗ 53504-46  тягач седельный  С036ОХ14</t>
  </si>
  <si>
    <t>Двигатель 7406621шт.Вал карданный КАМАЗ переднего моста (4 отверстия) L=1305мм1шт.</t>
  </si>
  <si>
    <t>YA0002421</t>
  </si>
  <si>
    <t>Автомобиль 68021 Р КАМАЗ 43118 грузопассажирский с краном-манипулятором С865ЕХ14</t>
  </si>
  <si>
    <t>YA0003614</t>
  </si>
  <si>
    <t>Мастерская передвижная УСТ 54534А Т897КВ14</t>
  </si>
  <si>
    <t>YA0003595</t>
  </si>
  <si>
    <t>Автогидроподъёмник АГП-14 Т536КВ14</t>
  </si>
  <si>
    <t>Двигатель Д-245 7Е2 на ГАЗ-330861шт.КПП в сборе ГАЗ-33081 (5 ст.)1шт.Коробка раздаточная ГАЗ-330811шт.Редуктор заднего моста ГАЗ-53 53-24020101шт.Вал карданный промежуточный1шт.Вал карданый задний1шт.Вал карданый передний1шт.</t>
  </si>
  <si>
    <t>YA0004126</t>
  </si>
  <si>
    <t>Автомашина ГАЗ- 22177 А725КУ14</t>
  </si>
  <si>
    <t>Двигатель1шт.Передний мост 4*41шт.Редуктор1шт.Карданный вал задний (Шрус)2шт.Вал карданный промежуточный1шт.</t>
  </si>
  <si>
    <t>Грузовой фургон цельно металлический (7 мест) ГАЗ- 27527  Н328МВ14</t>
  </si>
  <si>
    <t xml:space="preserve">YA0004752 </t>
  </si>
  <si>
    <t>Северный участок</t>
  </si>
  <si>
    <t>YA0000411</t>
  </si>
  <si>
    <t>ЛЭП-6 кВ п.Н-куранах ф.Котельная 1, ф.Котельная-2, ф.Бойлерная от ПС-1   L=5101м.</t>
  </si>
  <si>
    <t>ф. Котельная-2  оп.П10-ДБ № 5/2</t>
  </si>
  <si>
    <t>ф.Бойлерная оп.П10-ДБ №17-23,30  ОА10-ДБ №9,24, АП10-ДБ №27, АПР10-ДБ №26, УА10-ДБ №70, УП10-ДБ №50, АК10-ДБ №47/1</t>
  </si>
  <si>
    <t>ф.Бойлерная оп.65  51  31  37</t>
  </si>
  <si>
    <t>ЛЭП-6 кВ п.Н-куранах ф.Жилпоселок от ПС-1 L=14814м.</t>
  </si>
  <si>
    <t>Насосная-2 оп.АПР10-ДБ №37,  ОА10-ДБ №42,  УП10-ДБ60</t>
  </si>
  <si>
    <t>Насосная-2 оп.42  77</t>
  </si>
  <si>
    <t>Дражный оп. АПР10-дб №55   АП10-дб №59  61  21  26  27   УА10-ДБ №45</t>
  </si>
  <si>
    <t>YA0000412</t>
  </si>
  <si>
    <t>YA0001908</t>
  </si>
  <si>
    <t>ЛЭП-6 кВ п.В-куранах  от ПС№8 до ТП №33,31,32,34   L=3089</t>
  </si>
  <si>
    <t>Посёлок оп. АК10-ДБ №52  П10-ДБ №9  10</t>
  </si>
  <si>
    <t>щт</t>
  </si>
  <si>
    <t>оп. № 37 - ТОсв 2017, № 42,60- ведомость загнивания</t>
  </si>
  <si>
    <t>ТОсв-2019</t>
  </si>
  <si>
    <t>YA0002359</t>
  </si>
  <si>
    <t>ЛЭП-6 кВ п.Н-куранах  от ф."Центральный" от ПС "Н.Куранах" до ТП№27  L=2095</t>
  </si>
  <si>
    <t>Центральный оп.АП10-ДБ №43/2  47/7а</t>
  </si>
  <si>
    <t>YA0003902</t>
  </si>
  <si>
    <t>ЛЭП-6 кВ п.Хатыстыр ф. "Верхний посёлок" от ПС 14 " Хатыстыр" L- 536м.</t>
  </si>
  <si>
    <t>Верхний посёлок  оп. 53</t>
  </si>
  <si>
    <t>ТОсв-2017</t>
  </si>
  <si>
    <t>YA0000414</t>
  </si>
  <si>
    <t>ЛЭП-6 кВ п.Хатыстыр L=1830м.</t>
  </si>
  <si>
    <t>Нихний посёлок  оп. 1  3</t>
  </si>
  <si>
    <t>б/н</t>
  </si>
  <si>
    <t>YA0000418</t>
  </si>
  <si>
    <t>ЛЭП-0,4кВ п.Н.Куранах L=63533м</t>
  </si>
  <si>
    <t xml:space="preserve">ПН-ДБ №2а   </t>
  </si>
  <si>
    <t>7/1а</t>
  </si>
  <si>
    <t>ПН-ДБ №3/2</t>
  </si>
  <si>
    <t>Трансформатор масляный ТМ-250 кВа ЗТП 7 Телецентр</t>
  </si>
  <si>
    <t>YA0004341</t>
  </si>
  <si>
    <t>ТП-22 ф. Новая оп.ПН-ДБ № 9  3/4</t>
  </si>
  <si>
    <t>ТП-21 ф. ПЧ-40 оп.АКН-1ДБ № 8</t>
  </si>
  <si>
    <t>ТП-21 ф. 1-й микрорайон оп.ПН-ДБ № 2</t>
  </si>
  <si>
    <t>ТП-27 ф. пер. Федоренко оп.УПН-1ДБ № 2а/1</t>
  </si>
  <si>
    <t>п. Н.Куранах L=63533м</t>
  </si>
  <si>
    <t>ТП-35 ф. Фидер-3  оп.  ПН-ДБ № 2  3  4  5  6; АКН-1ДБ  № 7</t>
  </si>
  <si>
    <t>АКН-1ДБ  № 1</t>
  </si>
  <si>
    <t>ЛЭП 0,4кВ п. Хатыстыр</t>
  </si>
  <si>
    <t>ТП-50 ф. Алданская  оп. ПН-ДБ №13</t>
  </si>
  <si>
    <t>ТП-50 ф. Комарова  оп. АКН-1ДБ № 4/4</t>
  </si>
  <si>
    <t>YA0000415</t>
  </si>
  <si>
    <t>ЛЭП 0,4кВ п. Хатыстыр L=5926м</t>
  </si>
  <si>
    <t>ТП-51 ф. ГСМ оп. ПН-ДБ № 7 ; 7/2/1</t>
  </si>
  <si>
    <t xml:space="preserve">ТП-1 ф. Старательская оп.  ПН-ДБ №8   УПН-1ДБ № 2  </t>
  </si>
  <si>
    <t>ТП-2 ф. Чуранский оп.5/5</t>
  </si>
  <si>
    <t>ТП-3 ф. Поссовет оп. ПН-ДБ №10/1  8/1  8/2; УПН-2ДБ №11; АКН-1ДБ №8/3;</t>
  </si>
  <si>
    <t>ТП-2 ф. Федоренко оп. ПН-ДБ №7  11 11/1  13  14;ОАН-1ДБ №2</t>
  </si>
  <si>
    <t>ТП-23 ф. Федоренко оп. ПН-ДБ №2  9     УПН-1ДБ №4/1</t>
  </si>
  <si>
    <t>ТП-25 ф. Спецшкола оп.  ПН-ДБ № 5  7  8    ОАН-1ДБ №6   АКН-1ДБ №9  6/1</t>
  </si>
  <si>
    <t>ТП-20 ф. Пилорама оп. АКН-1ДБ №1</t>
  </si>
  <si>
    <t>ТП-20 ф. Нагорная оп. ПН-ДБ № 6/4, 7, 8</t>
  </si>
  <si>
    <t>ТП-18 ф. Строительная оп.ПН-ДБ № 2;  УПН-1ДБ №3;  АКН-1ДБ №4</t>
  </si>
  <si>
    <t>ТП-8 ф. Лесная оп.ПН-ДБ №7/5</t>
  </si>
  <si>
    <t>ТП-5 ф. Шахтёрская оп. УПН-1ДБ №3</t>
  </si>
  <si>
    <t>ТП-4 ф. Магистральная УПН-1ДБ №2</t>
  </si>
  <si>
    <t>ТП-4 ф. 2-я Магистральная  оп. ПН-ДБ №3 , 7/1   АКН-1ДБ  №8</t>
  </si>
  <si>
    <t>ТП-62 ф. Квартал оп. ПН-ДБ №2  4  5  6  3/1  ;  АКН-1ДБ №3/3  7;   ОАН-1ДБ №3</t>
  </si>
  <si>
    <t xml:space="preserve">ТП-57 ф. Шиномонтаж оп.ПН-ДБ №4  3/2  5  6  7  8  9;   УПН-1ДБ № 3;    АКН-1ДБ №10 </t>
  </si>
  <si>
    <t>ТП-5 ф. Гусова оп.АКН-1ДБ № 1</t>
  </si>
  <si>
    <t>ТП-26 ф. Новая оп.ПН-ДБ № 8/1,  10/1а;   АКН-1ДБ  №5/3</t>
  </si>
  <si>
    <t>ТП-23 ф. ЦВП оп. АКН-1ДБ  № 3/1</t>
  </si>
  <si>
    <t>Источник бесперебойного питания POWERWARE</t>
  </si>
  <si>
    <t>YA0002056</t>
  </si>
  <si>
    <t>ПС 6 Восточная</t>
  </si>
  <si>
    <t>Замена аккумуляторов</t>
  </si>
  <si>
    <t xml:space="preserve">YA0002114           </t>
  </si>
  <si>
    <t>Источник бесперебойного питания Eaton 9130</t>
  </si>
  <si>
    <t xml:space="preserve">Источник бесперебойного питания POWERWARE  </t>
  </si>
  <si>
    <t>ПС 35кВ Электрокотельная</t>
  </si>
  <si>
    <t xml:space="preserve">YA0002058          </t>
  </si>
  <si>
    <t>ПС №18  "Куранахская ЗИФ"</t>
  </si>
  <si>
    <t>Шкаф телекоммуникационный на ПС 220 кВ "Нижний Куранах"</t>
  </si>
  <si>
    <t>YA0004188</t>
  </si>
  <si>
    <t xml:space="preserve"> ПС 220 кВ "Нижний Куранах"</t>
  </si>
  <si>
    <t>Замена выпрямительного модуля</t>
  </si>
  <si>
    <t>Шкаф ВОЛС на ПС №25 Алексеевск</t>
  </si>
  <si>
    <t>YA0004276</t>
  </si>
  <si>
    <t>ПС №25 Алексеевск</t>
  </si>
  <si>
    <t>ВЧ Связь ЦВК-16/4-40</t>
  </si>
  <si>
    <t>ПС №37   "Б.Нимныр"</t>
  </si>
  <si>
    <t>YA0002067</t>
  </si>
  <si>
    <t>Замена преобразователей</t>
  </si>
  <si>
    <t>Замена ионистороа</t>
  </si>
  <si>
    <t xml:space="preserve">Замена модуля элемента питания </t>
  </si>
  <si>
    <t>ПС №2   "Лебединый"</t>
  </si>
  <si>
    <t>ПС №16  "Юхта"</t>
  </si>
  <si>
    <t>YA0002065</t>
  </si>
  <si>
    <t>Автоматизированная информационная измерительная система коммерческого учета электроэнергии</t>
  </si>
  <si>
    <t>YA0003576</t>
  </si>
  <si>
    <t>Замена электросчетчиков РиМ 189.12 ВК2</t>
  </si>
  <si>
    <t>Замена электросчетчиков РиМ 489.18 ВК2</t>
  </si>
  <si>
    <t>YA0001738</t>
  </si>
  <si>
    <t xml:space="preserve"> Томмотский РЭС</t>
  </si>
  <si>
    <t>Алданский РЭС</t>
  </si>
  <si>
    <t>КР; ТР</t>
  </si>
  <si>
    <r>
      <rPr>
        <b/>
        <sz val="16"/>
        <rFont val="Times New Roman"/>
        <family val="1"/>
        <charset val="204"/>
      </rPr>
      <t>Оп ПДБм</t>
    </r>
    <r>
      <rPr>
        <sz val="16"/>
        <rFont val="Times New Roman"/>
        <family val="1"/>
        <charset val="204"/>
      </rPr>
      <t xml:space="preserve"> 110-1 №49,50,51,52,53; </t>
    </r>
    <r>
      <rPr>
        <b/>
        <sz val="16"/>
        <rFont val="Times New Roman"/>
        <family val="1"/>
        <charset val="204"/>
      </rPr>
      <t>ПД-110-1 №</t>
    </r>
    <r>
      <rPr>
        <sz val="16"/>
        <rFont val="Times New Roman"/>
        <family val="1"/>
        <charset val="204"/>
      </rPr>
      <t xml:space="preserve"> 111, 112, 113, 114, 115, 116, 117, 135, 136, 146, 147, 148, 149, 150, 152, 153, 154, 155, 156, 157, 159, 160, 162, 163, 164, 165, 166, 167, 168, 169, 170, 172, 261, 262, 263, 264, 290, 291, 292, 293, 294, 295, 296, 297, 298, 299, 300, 301, 302, 303, 304, 338, 339, 340, 341, 342.</t>
    </r>
    <r>
      <rPr>
        <b/>
        <sz val="16"/>
        <rFont val="Times New Roman"/>
        <family val="1"/>
        <charset val="204"/>
      </rPr>
      <t>УД-110</t>
    </r>
    <r>
      <rPr>
        <b/>
        <sz val="16"/>
        <color rgb="FFFF0000"/>
        <rFont val="Times New Roman"/>
        <family val="1"/>
        <charset val="204"/>
      </rPr>
      <t>-3</t>
    </r>
    <r>
      <rPr>
        <sz val="16"/>
        <rFont val="Times New Roman"/>
        <family val="1"/>
        <charset val="204"/>
      </rPr>
      <t xml:space="preserve">  №38,92,93,144,145,234,243,244,353,354</t>
    </r>
  </si>
  <si>
    <r>
      <rPr>
        <b/>
        <sz val="16"/>
        <rFont val="Times New Roman"/>
        <family val="1"/>
        <charset val="204"/>
      </rPr>
      <t>Оп ПДБм</t>
    </r>
    <r>
      <rPr>
        <sz val="16"/>
        <rFont val="Times New Roman"/>
        <family val="1"/>
        <charset val="204"/>
      </rPr>
      <t xml:space="preserve"> 110-1 №49,50,51,52,53; </t>
    </r>
    <r>
      <rPr>
        <b/>
        <sz val="16"/>
        <rFont val="Times New Roman"/>
        <family val="1"/>
        <charset val="204"/>
      </rPr>
      <t xml:space="preserve">ПД-110-1 </t>
    </r>
    <r>
      <rPr>
        <sz val="16"/>
        <rFont val="Times New Roman"/>
        <family val="1"/>
        <charset val="204"/>
      </rPr>
      <t>№ 111, 112, 113, 114, 115, 116, 117, 135, 136, 146, 147, 148, 149, 150, 152, 153, 154, 155, 156, 157, 159, 160, 162, 163, 164, 165, 166, 167, 168, 169, 170, 172, 261, 262, 263, 264, 290, 291, 292, 293, 294, 295, 296, 297, 298, 299, 300, 301, 302, 303, 304, 338, 339, 340, 341, 342.</t>
    </r>
    <r>
      <rPr>
        <b/>
        <sz val="16"/>
        <rFont val="Times New Roman"/>
        <family val="1"/>
        <charset val="204"/>
      </rPr>
      <t xml:space="preserve">УД-110-3 </t>
    </r>
    <r>
      <rPr>
        <sz val="16"/>
        <rFont val="Times New Roman"/>
        <family val="1"/>
        <charset val="204"/>
      </rPr>
      <t xml:space="preserve"> №38,92,93,144,145,234,243,244,353,354</t>
    </r>
  </si>
  <si>
    <t>ТМГ-160/6/0,4</t>
  </si>
  <si>
    <r>
      <t>ТП-27 ГРО ТМ-2 (меняем на ТМ-250/6/0,4 УХЛ1</t>
    </r>
    <r>
      <rPr>
        <sz val="16"/>
        <color rgb="FFFF0000"/>
        <rFont val="Times New Roman"/>
        <family val="1"/>
        <charset val="204"/>
      </rPr>
      <t xml:space="preserve"> GB000009985)</t>
    </r>
  </si>
  <si>
    <t>Б/Н</t>
  </si>
  <si>
    <t>ТП-27 ГРО. ТМ-1; ТМ-2</t>
  </si>
  <si>
    <t>Восстановление контура заземления до нормативных характеристик ТП</t>
  </si>
  <si>
    <t>контура заземления</t>
  </si>
  <si>
    <t>протокол-заключения по результатам технического освидетельствования ПС от 30.05.2019 г.)</t>
  </si>
  <si>
    <t>Восстановление контура заземления</t>
  </si>
  <si>
    <t>ТР.</t>
  </si>
  <si>
    <t>тех. заключение</t>
  </si>
  <si>
    <t xml:space="preserve">акт обследования </t>
  </si>
  <si>
    <t>Столярная мастерская  (Служба РЗАИ)</t>
  </si>
  <si>
    <t>YA0000051</t>
  </si>
  <si>
    <t>Ремонт внутреней системы отопления. Ремонт внутрених помещений.</t>
  </si>
  <si>
    <t>Здание административное</t>
  </si>
  <si>
    <t>YA0000350</t>
  </si>
  <si>
    <t>Здание управления</t>
  </si>
  <si>
    <t>YA0000353</t>
  </si>
  <si>
    <t>Замена наружной двери</t>
  </si>
  <si>
    <t>Здание РПБ-5 Укулан</t>
  </si>
  <si>
    <t>YA0000655</t>
  </si>
  <si>
    <t xml:space="preserve"> УД-110-1 №62</t>
  </si>
  <si>
    <t xml:space="preserve"> ПД-35-1 №№  20, 23, 40, 41, 43, 44, 54, 55, 56, 57, 58, 59  УД-110-1 №25,42</t>
  </si>
  <si>
    <t xml:space="preserve">Оп ПД -35-1 №№12,13,14,23,24,25, </t>
  </si>
  <si>
    <t xml:space="preserve">Оп  ПДБм 110-1 №49,50,51,52,53, УД-110-3 №62,107 
</t>
  </si>
  <si>
    <t xml:space="preserve">Оп ПДБм 110-1 №14А.15,15А </t>
  </si>
  <si>
    <t>под РП 2022 П-обр №10,11,12,13,14,2,4,5,6,7</t>
  </si>
  <si>
    <t>Под РП 2022 АП №1,3</t>
  </si>
  <si>
    <t>Под РП 2022 П №№ 93,94,95,96,97,98,99,100,101,102,103,104,105,106,107</t>
  </si>
  <si>
    <t>Под РП 2022 П№№71,73,74,75,76,78,7980</t>
  </si>
  <si>
    <t>YA0000429</t>
  </si>
  <si>
    <t>Под РП 2022 АП №№№3,4,5,6.</t>
  </si>
  <si>
    <t>Барабан тормоза 6шт. Радиатор отопителя в сборе КАМАЗ 2шт. Компрессор на КАМАЗ 1цил 1шт.</t>
  </si>
  <si>
    <t>Глушитель (универсал) 1шт. Муфта электромагнитная для УМЗ (с поликлиновым ремнем) 2шт. Вал карданный 2шт.</t>
  </si>
  <si>
    <t>КПП в сборе Т-130, Т-170 1шт. Комплект поршневых колец d=150 мм Т-130, Т-170 4шт. Гильза+Поршень+рез/кольца4комп.Прокладка головки блока Т-130,Т-170 2шт. Палец поршневой/150/ Т-130, Т-170 4шт.</t>
  </si>
  <si>
    <t>Группа поршневая ГАЗ 53 на двиг (8шт) 1шт. Насос масляный 1шт. Вал коленчатый с маховиком и сцеплением в сборе ПАЗ-3205 1шт. Штанга толкателя 16шт.  КПП в сборе ГАЗ-53 1шт. Ремкомплект прокладок ДВС ГБЦ полный 23 поз с герметиком 1шт.</t>
  </si>
  <si>
    <t>Коробка раздаточная PATRIOT "DYMOS" (Корея) 1шт. Гидрокомпенсаторы ЗМЗ-406, 405, 409 ГАЗель, УАЗ  8 шт.  (оригинал) INA 420006110 2шт.</t>
  </si>
  <si>
    <t xml:space="preserve">Форсунка  8шт. Радиатор отопителя в сборе КАМАЗ 2шт. Компрессор на КАМАЗ 1цил 1шт. Комбинация приборов 1шт. </t>
  </si>
  <si>
    <t>Турбокомпрессор Т-130, Т-170 1шт. Гильза+Поршень+рез/кольца4комп.Комплект поршневых колец d=150 мм Т-130, Т-170 4шт. Прокладка головки блока Т-130,Т-170 2шт. Палец поршневой/150/ Т-130, Т-170 4шт. Насос водяной Т130,170 1шт.</t>
  </si>
  <si>
    <t>Каток подвесной ленивца направляющий (колесо направляющее) в сборе2шт.Фрикцион в сборе ГТСМ 2шт.  Генератор 24В 1шт.</t>
  </si>
  <si>
    <t>Двигатель ЯМЗ-236Н-4 1шт. Гидротрансформатор 1шт. Сервомеханизм 1шт.</t>
  </si>
  <si>
    <t xml:space="preserve">Звездочка 2шт. Направляющее колесо переднее 2шт. Набор листов рессоры 2шт. Ролик однобортный 6шт. Ролик двубортный 12шт. Ролик поддерживающий 4шт. Направляющее колесо заднее 2шт. Гидромуфта 1шт.Трак сшивного звена 2шт. Трак 10шт. Болт башмачный 120шт. Гайка башмачная 120шт. </t>
  </si>
  <si>
    <t>Бортовая передача левая 1шт. Бортовая передача левая 1шт.</t>
  </si>
  <si>
    <t>Редуктор среднего моста КАМАЗ-ЕВРО 50/12 (7.22) 1шт. Редуктор заднего моста КАМАЗ-ЕВРО 50/12 (7.22) 1шт. Вал карданный КАМАЗ заднего моста (4 отверстия) L=709мм 1шт. Вал карданный КАМАЗ,УРАЛ промежуточный (4 отверстия) L=418мм 1шт. Вал карданный КАМАЗ переднего моста (4 отверстия) L=1285мм 1шт. Вал карданный КАМАЗ среднего моста (4 отверстия, торцевые шлицы) L=629мм 1шт. Механизм рулевого управления (ГУР) 1шт.</t>
  </si>
  <si>
    <t>Редуктор 1шт. Карданный вал задний (Шрус) 2шт. Вал карданный промежуточный 1шт.</t>
  </si>
  <si>
    <t>Оп ПД-35-3 № 16,17,18,22  УДБм-35-1 №15,21,40,41а,47</t>
  </si>
  <si>
    <t>1.1.</t>
  </si>
  <si>
    <t>1.2.</t>
  </si>
  <si>
    <t>1.3.</t>
  </si>
  <si>
    <t>1.4.</t>
  </si>
  <si>
    <t>1.5.</t>
  </si>
  <si>
    <t>1.6.</t>
  </si>
  <si>
    <t>1.7.</t>
  </si>
  <si>
    <t>1.8.</t>
  </si>
  <si>
    <t>1.9.</t>
  </si>
  <si>
    <t>1.10.</t>
  </si>
  <si>
    <t>1.11.</t>
  </si>
  <si>
    <t>1.12.</t>
  </si>
  <si>
    <t>1.13.</t>
  </si>
  <si>
    <t>1.14.</t>
  </si>
  <si>
    <t>1.15.</t>
  </si>
  <si>
    <t>1.16.</t>
  </si>
  <si>
    <t>1.17.</t>
  </si>
  <si>
    <t>Оп ПД-35-3 № 16,17,18,22 Оп УДБм-35-1 №15,21,38А,45</t>
  </si>
  <si>
    <t>9.3.</t>
  </si>
  <si>
    <t>9.4.</t>
  </si>
  <si>
    <t>8.1.3.</t>
  </si>
  <si>
    <t>8.1.4.</t>
  </si>
  <si>
    <t>8.1.5.</t>
  </si>
  <si>
    <t>8.1.6.</t>
  </si>
  <si>
    <t>8.1.7.</t>
  </si>
  <si>
    <t>8.1.8.</t>
  </si>
  <si>
    <t>8.1.9.</t>
  </si>
  <si>
    <t>8.1.10.</t>
  </si>
  <si>
    <t>8.1.11.</t>
  </si>
  <si>
    <t>8.1.12.</t>
  </si>
  <si>
    <t>8.1.13.</t>
  </si>
  <si>
    <t>8.1.14.</t>
  </si>
  <si>
    <t>8.1.15.</t>
  </si>
  <si>
    <t>8.1.16.</t>
  </si>
  <si>
    <t>8.1.17.</t>
  </si>
  <si>
    <t>8.1.18.</t>
  </si>
  <si>
    <t>8.1.19.</t>
  </si>
  <si>
    <t>8.1.20.</t>
  </si>
  <si>
    <t>8.1.21.</t>
  </si>
  <si>
    <t>8.1.22.</t>
  </si>
  <si>
    <t>8.1.23.</t>
  </si>
  <si>
    <t>8.1.24.</t>
  </si>
  <si>
    <t>8.1.25.</t>
  </si>
  <si>
    <t>8.1.26.</t>
  </si>
  <si>
    <t>8.1.27.</t>
  </si>
  <si>
    <t>8.1.28.</t>
  </si>
  <si>
    <t>8.1.29.</t>
  </si>
  <si>
    <t>8.1.30.</t>
  </si>
  <si>
    <t>Замена трансформаторов тока 6-10 кВ.</t>
  </si>
  <si>
    <t>7.1.</t>
  </si>
  <si>
    <t>7.2.</t>
  </si>
  <si>
    <t>7.3.</t>
  </si>
  <si>
    <t>7.4.</t>
  </si>
  <si>
    <t>7.5.</t>
  </si>
  <si>
    <t>7.6.</t>
  </si>
  <si>
    <t>7.7.</t>
  </si>
  <si>
    <t>РЗАиИ</t>
  </si>
  <si>
    <t>10.1.</t>
  </si>
  <si>
    <t>10.2.</t>
  </si>
  <si>
    <t>10.3.</t>
  </si>
  <si>
    <t>10.4.</t>
  </si>
  <si>
    <t>10.5.</t>
  </si>
  <si>
    <t>10.6.</t>
  </si>
  <si>
    <t>10.7.</t>
  </si>
  <si>
    <t>10.8.</t>
  </si>
  <si>
    <t>10.9.</t>
  </si>
  <si>
    <t>10.10.</t>
  </si>
  <si>
    <t>акт № 1 от 07.10.2016</t>
  </si>
  <si>
    <t xml:space="preserve">Оп ПД-110-1 №134 </t>
  </si>
  <si>
    <t>ВЛ 35 кВ. Фабрика - ЛДЗ II цепь (Л-29)</t>
  </si>
  <si>
    <t>под РП 2022  П-обр №№ 157,158,159,160,161, № 236,237,238,239,241,189</t>
  </si>
  <si>
    <t xml:space="preserve">под РП 2022 АП №234,235,240,242, </t>
  </si>
  <si>
    <t xml:space="preserve">Оп  ПДБм 110-1 №49,50,51,52,53, </t>
  </si>
  <si>
    <t>под РП 2022 №№120,121,123, 124,125,126,127, 128,129,130, 131,132 ,133,134,137,237,238,489</t>
  </si>
  <si>
    <t xml:space="preserve">ОП ПД-110-1 №№106,108 УД-110-3 №39,93,119 </t>
  </si>
  <si>
    <t>ЛЭП-10кв г.Томмот "Левоб." ф.Город от ПС-35</t>
  </si>
  <si>
    <t>YA0000802</t>
  </si>
  <si>
    <t>Оп №34,36,35,37</t>
  </si>
  <si>
    <t>оп №36</t>
  </si>
  <si>
    <t>ПС 110 кВ. Гранитная</t>
  </si>
  <si>
    <t>4.1.</t>
  </si>
  <si>
    <t>4.2.</t>
  </si>
  <si>
    <t>4.3.</t>
  </si>
  <si>
    <t>4.4.</t>
  </si>
  <si>
    <t>4.5.</t>
  </si>
  <si>
    <t>4.6.</t>
  </si>
  <si>
    <t>4.7.</t>
  </si>
  <si>
    <t>4.8.</t>
  </si>
  <si>
    <t>2.1.</t>
  </si>
  <si>
    <t>2.3.</t>
  </si>
  <si>
    <t>2.4.</t>
  </si>
  <si>
    <t>2.5.</t>
  </si>
  <si>
    <t>2.6.</t>
  </si>
  <si>
    <t>3.1.</t>
  </si>
  <si>
    <t>3.2.</t>
  </si>
  <si>
    <t>3.3.</t>
  </si>
  <si>
    <t>3.4.</t>
  </si>
  <si>
    <t>3.5.</t>
  </si>
  <si>
    <t>3.6.</t>
  </si>
  <si>
    <t>3.7.</t>
  </si>
  <si>
    <t>3.8.</t>
  </si>
  <si>
    <t>3.10.</t>
  </si>
  <si>
    <t>3.13.</t>
  </si>
  <si>
    <t>3.12.</t>
  </si>
  <si>
    <t>3.14.</t>
  </si>
  <si>
    <t>3.15.</t>
  </si>
  <si>
    <t>3.16.</t>
  </si>
  <si>
    <t>3.17.</t>
  </si>
  <si>
    <t>3.18.</t>
  </si>
  <si>
    <t>3.19.</t>
  </si>
  <si>
    <t>3.20.</t>
  </si>
  <si>
    <t>2.2.</t>
  </si>
  <si>
    <t>У-110-2 № 4,6,7</t>
  </si>
  <si>
    <t>У-110-2 № 22</t>
  </si>
  <si>
    <t>YA0000433</t>
  </si>
  <si>
    <t>У-110-2 № 22, 28</t>
  </si>
  <si>
    <t>У-110-2 № 41</t>
  </si>
  <si>
    <t>3.11.</t>
  </si>
  <si>
    <t>4.1.1.</t>
  </si>
  <si>
    <t>4.1.2.</t>
  </si>
  <si>
    <t>4.1.3.</t>
  </si>
  <si>
    <t>4.1.4.</t>
  </si>
  <si>
    <t>4.1.5.</t>
  </si>
  <si>
    <t>4.1.6.</t>
  </si>
  <si>
    <t>4.1.7.</t>
  </si>
  <si>
    <t>4.1.8.</t>
  </si>
  <si>
    <t>4.1.9.</t>
  </si>
  <si>
    <t>4.1.10.</t>
  </si>
  <si>
    <t>4.1.11.</t>
  </si>
  <si>
    <t>4.1.12.</t>
  </si>
  <si>
    <t>4.1.13.</t>
  </si>
  <si>
    <t>4.1.14.</t>
  </si>
  <si>
    <t>4.1.15.</t>
  </si>
  <si>
    <t>4.1.16.</t>
  </si>
  <si>
    <t>4.1.17.</t>
  </si>
  <si>
    <t>4.1.18.</t>
  </si>
  <si>
    <t>4.1.19.</t>
  </si>
  <si>
    <t>4.1.20.</t>
  </si>
  <si>
    <t>4.1.21.</t>
  </si>
  <si>
    <t>4.1.22.</t>
  </si>
  <si>
    <t>4.3.1.</t>
  </si>
  <si>
    <t>4.3.2.</t>
  </si>
  <si>
    <t>10.9.2.</t>
  </si>
  <si>
    <t>10.9.1.</t>
  </si>
  <si>
    <t>3.10.1.</t>
  </si>
  <si>
    <t>3.10.2.</t>
  </si>
  <si>
    <t>3.10.3.</t>
  </si>
  <si>
    <t>3.11.1</t>
  </si>
  <si>
    <t>3.11.2</t>
  </si>
  <si>
    <t>3.11.3</t>
  </si>
  <si>
    <t>3.21.</t>
  </si>
  <si>
    <t>3.7.1.</t>
  </si>
  <si>
    <t>3.7.2.</t>
  </si>
  <si>
    <t>3.1.1.</t>
  </si>
  <si>
    <t>3.2.1.</t>
  </si>
  <si>
    <t>3.3.1.</t>
  </si>
  <si>
    <t>3.4.1.</t>
  </si>
  <si>
    <t>3.5.1.</t>
  </si>
  <si>
    <t>3.6.1.</t>
  </si>
  <si>
    <t>3.8.1.</t>
  </si>
  <si>
    <t>3.16.1.</t>
  </si>
  <si>
    <t>3.17.1.</t>
  </si>
  <si>
    <t>3.18.1.</t>
  </si>
  <si>
    <t>3.19.1.</t>
  </si>
  <si>
    <t>3.20.1.</t>
  </si>
  <si>
    <t>3.21.1.</t>
  </si>
  <si>
    <t>7.8.</t>
  </si>
  <si>
    <t>7.9.</t>
  </si>
  <si>
    <t>7.10.</t>
  </si>
  <si>
    <t>Оп №232</t>
  </si>
  <si>
    <t>под РП 2022 АП№№ 64, 65</t>
  </si>
  <si>
    <t>Бурение под РП 2022 П-обр. ПДБм 35-1 №№ 49,49а,50,51а.</t>
  </si>
  <si>
    <t>Бурение под РП 2022 АП № 40.</t>
  </si>
  <si>
    <t>Бурение под РП 2022 ПДБм 35-1, №№ 3,4,5,6,12,13,14,22,23,24,25,27,28,29,30,31,32,41,42,43.</t>
  </si>
  <si>
    <t>Бурение под РП 2022 УД110-1,  №№ 8, 15, 21, 26, 33, 75, 78.</t>
  </si>
  <si>
    <t>Бурение под РП 2022 УД110-1,  №№ 53,77,93</t>
  </si>
  <si>
    <t>Бурение под РП 2022 ПДБм 35-1, №№ 47,48,49,50,51,52,55,59,61,63, 64,65,66,68,69,70,71,72,73,78, 79,80.91,92,94,95,96,97,98,99, 100,101,102.</t>
  </si>
  <si>
    <t>YA0001935</t>
  </si>
  <si>
    <t>Трансформатор ТМ-630/6/0,4  "Комбинат" ТП №25</t>
  </si>
  <si>
    <t xml:space="preserve"> ТП №25 Комбинат</t>
  </si>
  <si>
    <t>YA0000408</t>
  </si>
  <si>
    <t>Здание трансформаторной подстанции "Комбинат " №25</t>
  </si>
  <si>
    <t>9.5.</t>
  </si>
  <si>
    <t xml:space="preserve">отделочные работы </t>
  </si>
  <si>
    <t>YA0001939</t>
  </si>
  <si>
    <t>Трансформатор ТМ-630/6/0,4  "Школа" ТП №24</t>
  </si>
  <si>
    <t xml:space="preserve">ТП №24 Школа </t>
  </si>
  <si>
    <t>YA0000407</t>
  </si>
  <si>
    <t>Здание трансформаторной подстанции "Школа" №24</t>
  </si>
  <si>
    <t>9.6.</t>
  </si>
  <si>
    <t>Трансформатор ТМ-400/6/0,4 Скважина -3  ТП №1</t>
  </si>
  <si>
    <t>YA0001927</t>
  </si>
  <si>
    <t>1.13.1</t>
  </si>
  <si>
    <t>1.13.2</t>
  </si>
  <si>
    <t>1.13.3</t>
  </si>
  <si>
    <t>1.13.4.</t>
  </si>
  <si>
    <t>1.13.5.</t>
  </si>
  <si>
    <r>
      <t>Нижний Куранах-Лебединый</t>
    </r>
    <r>
      <rPr>
        <b/>
        <i/>
        <sz val="16"/>
        <color rgb="FFFF0000"/>
        <rFont val="Times New Roman"/>
        <family val="1"/>
        <charset val="204"/>
      </rPr>
      <t xml:space="preserve"> (Л-104)</t>
    </r>
  </si>
  <si>
    <t>1.14.1</t>
  </si>
  <si>
    <t>1.14.2.</t>
  </si>
  <si>
    <t>1.14.3.</t>
  </si>
  <si>
    <t>1.14.4.</t>
  </si>
  <si>
    <t>1.14.5.</t>
  </si>
  <si>
    <t>1.15.1.</t>
  </si>
  <si>
    <t>1.15.2.</t>
  </si>
  <si>
    <t>1.15.3</t>
  </si>
  <si>
    <t>1.15.4.</t>
  </si>
  <si>
    <t>1.15.5.</t>
  </si>
  <si>
    <t>1.15.6.</t>
  </si>
  <si>
    <t>1.16.2</t>
  </si>
  <si>
    <t>1.16.1.</t>
  </si>
  <si>
    <t>1.16.3</t>
  </si>
  <si>
    <t>1.16.4</t>
  </si>
  <si>
    <t>1.17.1.</t>
  </si>
  <si>
    <t>1.17.2</t>
  </si>
  <si>
    <t>1.17.3</t>
  </si>
  <si>
    <t>1.17.4</t>
  </si>
  <si>
    <t>2.6.1.</t>
  </si>
  <si>
    <t>2.6.2.</t>
  </si>
  <si>
    <t>2.6.3.</t>
  </si>
  <si>
    <t>2.6.4.</t>
  </si>
  <si>
    <t>2.7.</t>
  </si>
  <si>
    <t>2.7.1.</t>
  </si>
  <si>
    <t>2.7.2.</t>
  </si>
  <si>
    <t>2.7.3.</t>
  </si>
  <si>
    <t>2.8.</t>
  </si>
  <si>
    <t>2.8.1.</t>
  </si>
  <si>
    <t>2.8.2.</t>
  </si>
  <si>
    <t>2.8.3.</t>
  </si>
  <si>
    <t>2.9.</t>
  </si>
  <si>
    <t>2.9.1.</t>
  </si>
  <si>
    <t>2.9.2.</t>
  </si>
  <si>
    <t>2.9.3.</t>
  </si>
  <si>
    <t>2.10.</t>
  </si>
  <si>
    <t>2.10.1.</t>
  </si>
  <si>
    <t>2.11.</t>
  </si>
  <si>
    <t>2.11.1.</t>
  </si>
  <si>
    <t>2.11.2.</t>
  </si>
  <si>
    <t>2.11.3.</t>
  </si>
  <si>
    <t>2.12.</t>
  </si>
  <si>
    <t>2.13.</t>
  </si>
  <si>
    <t>2.13.1</t>
  </si>
  <si>
    <t>2.13.2</t>
  </si>
  <si>
    <t>2.13.3</t>
  </si>
  <si>
    <t>2.13.4</t>
  </si>
  <si>
    <t>2.14.</t>
  </si>
  <si>
    <t>2.14.1</t>
  </si>
  <si>
    <t>2.14.2</t>
  </si>
  <si>
    <t>2.14.3.</t>
  </si>
  <si>
    <t>2.14.4.</t>
  </si>
  <si>
    <t>1.1.1.</t>
  </si>
  <si>
    <t>1.1.2.</t>
  </si>
  <si>
    <t>1.1.3.</t>
  </si>
  <si>
    <t>1.,1.4</t>
  </si>
  <si>
    <t>1.1.5.</t>
  </si>
  <si>
    <t>1.1.6.</t>
  </si>
  <si>
    <t>1.2.1.</t>
  </si>
  <si>
    <t>1.2.2.</t>
  </si>
  <si>
    <t>1.2.3.</t>
  </si>
  <si>
    <t>1.2.4.</t>
  </si>
  <si>
    <t>1.2.5.</t>
  </si>
  <si>
    <t>1.2.6.</t>
  </si>
  <si>
    <t>1.3.1.</t>
  </si>
  <si>
    <t>1.3.2.</t>
  </si>
  <si>
    <t>1.3.3.</t>
  </si>
  <si>
    <t>1.4.1.</t>
  </si>
  <si>
    <t>1.5.1.</t>
  </si>
  <si>
    <t>1.5.2.</t>
  </si>
  <si>
    <t>1.5.3.</t>
  </si>
  <si>
    <t>1.5.4.</t>
  </si>
  <si>
    <t>Тех инспеция п 10.1</t>
  </si>
  <si>
    <t>1.6.1.</t>
  </si>
  <si>
    <t>1.7.1.</t>
  </si>
  <si>
    <t>1.11.1.</t>
  </si>
  <si>
    <t>1.12.1.</t>
  </si>
  <si>
    <t>1.11.2.</t>
  </si>
  <si>
    <t>2.1.1.</t>
  </si>
  <si>
    <t>2.2.1,</t>
  </si>
  <si>
    <t>2.15.</t>
  </si>
  <si>
    <t>2.15.1.</t>
  </si>
  <si>
    <t>2.15.2.</t>
  </si>
  <si>
    <t>2.16.</t>
  </si>
  <si>
    <t>2.16.1.</t>
  </si>
  <si>
    <t>2.17.</t>
  </si>
  <si>
    <t>2.17.1.</t>
  </si>
  <si>
    <t>2.18.</t>
  </si>
  <si>
    <t>2.18.1</t>
  </si>
  <si>
    <t>2.18.2.</t>
  </si>
  <si>
    <t>2.19.</t>
  </si>
  <si>
    <r>
      <rPr>
        <b/>
        <sz val="16"/>
        <rFont val="Times New Roman"/>
        <family val="1"/>
        <charset val="204"/>
      </rPr>
      <t>Оп ПДБм</t>
    </r>
    <r>
      <rPr>
        <sz val="16"/>
        <rFont val="Times New Roman"/>
        <family val="1"/>
        <charset val="204"/>
      </rPr>
      <t xml:space="preserve"> 110-1  49, 50, 51, 52, 53,111</t>
    </r>
  </si>
  <si>
    <t>Оп  ПДБм 110-1 №49,50</t>
  </si>
  <si>
    <t>Оп ПД 110-1№ 8,9,10,11</t>
  </si>
  <si>
    <t>Оп ПД 110-1 № 9</t>
  </si>
  <si>
    <t>Посёлок оп. 4/8</t>
  </si>
  <si>
    <t>3.12.1</t>
  </si>
  <si>
    <t>3.12.2</t>
  </si>
  <si>
    <t>Коробка раздаточная в сборе УРАЛ1шт.</t>
  </si>
  <si>
    <t>Генератор 24В 1шт. Стартер ГАЗ 33081 1шт. Компрессор ГАЗ 33081 1шт.</t>
  </si>
  <si>
    <t>Венец ведущего колеса 2шт. Гидроусилитель левый 1шт. Гидроусилитель правый 1шт. Трос дистанционного управления 1шт.</t>
  </si>
  <si>
    <t>Мост передний /47/ 1шт. Редуктор среднего моста 4320-2502010 (47) 1шт. Редуктор заднего моста 4320-2402010 (47) 1шт. Гидроусилитель в сборе Урал с двиг КАМАЗ 1шт. Вал карданный переднего моста 375-2203010 1шт. Вал карданный задний 4320-2201010 1шт.</t>
  </si>
  <si>
    <r>
      <t xml:space="preserve">Нерюнгринская ГРЭС -СХК I цепь с отпайкой на ПС Серебряный Бор
 </t>
    </r>
    <r>
      <rPr>
        <b/>
        <i/>
        <sz val="16"/>
        <color rgb="FFFF0000"/>
        <rFont val="Times New Roman"/>
        <family val="1"/>
        <charset val="204"/>
      </rPr>
      <t>(Л-120)</t>
    </r>
  </si>
  <si>
    <r>
      <t xml:space="preserve">Нерюнгринская ГРЭС -СХК II цепь с отпайкой на ПС Серебряный Бор
 </t>
    </r>
    <r>
      <rPr>
        <b/>
        <i/>
        <sz val="16"/>
        <color rgb="FFFF0000"/>
        <rFont val="Times New Roman"/>
        <family val="1"/>
        <charset val="204"/>
      </rPr>
      <t>(Л-119)</t>
    </r>
  </si>
  <si>
    <r>
      <t xml:space="preserve">Нерюнгринская ГРЭС – Фабрика I цепь с отпайками
</t>
    </r>
    <r>
      <rPr>
        <b/>
        <i/>
        <sz val="16"/>
        <color rgb="FFFF0000"/>
        <rFont val="Times New Roman"/>
        <family val="1"/>
        <charset val="204"/>
      </rPr>
      <t>(Л-116)</t>
    </r>
  </si>
  <si>
    <r>
      <t xml:space="preserve"> Нерюнгринская ГРЭС – Фабрика II цепь с </t>
    </r>
    <r>
      <rPr>
        <b/>
        <i/>
        <sz val="16"/>
        <color rgb="FFFF0000"/>
        <rFont val="Times New Roman"/>
        <family val="1"/>
        <charset val="204"/>
      </rPr>
      <t xml:space="preserve">отпайками
</t>
    </r>
    <r>
      <rPr>
        <b/>
        <i/>
        <sz val="16"/>
        <rFont val="Times New Roman"/>
        <family val="1"/>
        <charset val="204"/>
      </rPr>
      <t>(</t>
    </r>
    <r>
      <rPr>
        <b/>
        <i/>
        <sz val="16"/>
        <color rgb="FFFF0000"/>
        <rFont val="Times New Roman"/>
        <family val="1"/>
        <charset val="204"/>
      </rPr>
      <t>Л-117)</t>
    </r>
  </si>
  <si>
    <t>YA0000892</t>
  </si>
  <si>
    <t>10.11.</t>
  </si>
  <si>
    <t>ОРУ-110кв ПС-2 ПС 110 кВ Лебединый</t>
  </si>
  <si>
    <t xml:space="preserve"> ШР 110 Юхта, ШР 110 Нижний Куранах, ШР 110 Нижний Куранах, ШР 110 Т-2, РТН 110</t>
  </si>
  <si>
    <t>Замена ионистора</t>
  </si>
  <si>
    <t>ремонт системы телемеханики</t>
  </si>
  <si>
    <t>требований АО «СО ЕЭС»</t>
  </si>
  <si>
    <t>Годовая программа ремонтов основных фондов филиала АО ДРСК - «ЮЖНО-ЯКУТСКИЕ ЭС» на 2021год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</si>
</sst>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5" formatCode="_-* #,##0_р_._-;\-* #,##0_р_._-;_-* &quot;-&quot;_р_._-;_-@_-"/>
    <numFmt numFmtId="166" formatCode="_-* #,##0.00&quot;р.&quot;_-;\-* #,##0.00&quot;р.&quot;_-;_-* &quot;-&quot;??&quot;р.&quot;_-;_-@_-"/>
    <numFmt numFmtId="167" formatCode="_-* #,##0.00_р_._-;\-* #,##0.00_р_._-;_-* &quot;-&quot;??_р_._-;_-@_-"/>
    <numFmt numFmtId="168" formatCode="0.0"/>
    <numFmt numFmtId="169" formatCode="&quot;$&quot;#,##0_);[Red]\(&quot;$&quot;#,##0\)"/>
    <numFmt numFmtId="170" formatCode="General_)"/>
    <numFmt numFmtId="171" formatCode="_-* #,##0.00_-;_-* #,##0.00\-;_-* &quot;-&quot;??_-;_-@_-"/>
    <numFmt numFmtId="172" formatCode="_-* #,##0_$_-;\-* #,##0_$_-;_-* &quot;-&quot;_$_-;_-@_-"/>
    <numFmt numFmtId="173" formatCode="_-* #,##0.00&quot;$&quot;_-;\-* #,##0.00&quot;$&quot;_-;_-* &quot;-&quot;??&quot;$&quot;_-;_-@_-"/>
    <numFmt numFmtId="174" formatCode="_-* #,##0.00_$_-;\-* #,##0.00_$_-;_-* &quot;-&quot;??_$_-;_-@_-"/>
    <numFmt numFmtId="180" formatCode="dd/mm/yy;@"/>
  </numFmts>
  <fonts count="49">
    <font>
      <sz val="11"/>
      <color theme="1"/>
      <name val="Calibri"/>
      <family val="2"/>
      <scheme val="minor"/>
    </font>
    <font>
      <u/>
      <sz val="11"/>
      <color theme="10"/>
      <name val="Calibri"/>
      <family val="2"/>
      <scheme val="minor"/>
    </font>
    <font>
      <sz val="11"/>
      <name val="Times New Roman"/>
      <family val="1"/>
      <charset val="204"/>
    </font>
    <font>
      <sz val="11"/>
      <color theme="1"/>
      <name val="Times New Roman"/>
      <family val="1"/>
      <charset val="204"/>
    </font>
    <font>
      <sz val="10"/>
      <name val="Arial Cyr"/>
      <charset val="204"/>
    </font>
    <font>
      <sz val="10"/>
      <name val="Helv"/>
    </font>
    <font>
      <sz val="1"/>
      <color indexed="8"/>
      <name val="Courier"/>
      <family val="3"/>
    </font>
    <font>
      <b/>
      <sz val="1"/>
      <color indexed="8"/>
      <name val="Courier"/>
      <family val="3"/>
    </font>
    <font>
      <sz val="10"/>
      <name val="Arial"/>
      <family val="2"/>
      <charset val="204"/>
    </font>
    <font>
      <sz val="10"/>
      <name val="MS Sans Serif"/>
      <family val="2"/>
      <charset val="204"/>
    </font>
    <font>
      <sz val="8"/>
      <name val="Optima"/>
      <family val="2"/>
    </font>
    <font>
      <sz val="8"/>
      <name val="Helv"/>
      <charset val="204"/>
    </font>
    <font>
      <sz val="8"/>
      <name val="Helv"/>
    </font>
    <font>
      <sz val="10"/>
      <name val="Arial Cyr"/>
      <family val="2"/>
      <charset val="204"/>
    </font>
    <font>
      <b/>
      <sz val="10"/>
      <color indexed="12"/>
      <name val="Arial Cyr"/>
      <family val="2"/>
      <charset val="204"/>
    </font>
    <font>
      <sz val="11"/>
      <name val="Times New Roman Cyr"/>
      <family val="1"/>
      <charset val="204"/>
    </font>
    <font>
      <sz val="10"/>
      <name val="NTHarmonica"/>
    </font>
    <font>
      <sz val="1"/>
      <color indexed="8"/>
      <name val="Courier"/>
      <family val="1"/>
      <charset val="204"/>
    </font>
    <font>
      <b/>
      <sz val="1"/>
      <color indexed="8"/>
      <name val="Courier"/>
      <family val="1"/>
      <charset val="204"/>
    </font>
    <font>
      <sz val="9"/>
      <color indexed="81"/>
      <name val="Tahoma"/>
      <family val="2"/>
      <charset val="204"/>
    </font>
    <font>
      <b/>
      <sz val="9"/>
      <color indexed="81"/>
      <name val="Tahoma"/>
      <family val="2"/>
      <charset val="204"/>
    </font>
    <font>
      <sz val="11"/>
      <color theme="1"/>
      <name val="Calibri"/>
      <family val="2"/>
      <scheme val="minor"/>
    </font>
    <font>
      <sz val="16"/>
      <name val="Times New Roman"/>
      <family val="1"/>
      <charset val="204"/>
    </font>
    <font>
      <b/>
      <i/>
      <sz val="16"/>
      <name val="Times New Roman"/>
      <family val="1"/>
      <charset val="204"/>
    </font>
    <font>
      <b/>
      <sz val="16"/>
      <name val="Times New Roman"/>
      <family val="1"/>
      <charset val="204"/>
    </font>
    <font>
      <sz val="16"/>
      <name val="Arial Cyr"/>
      <charset val="204"/>
    </font>
    <font>
      <b/>
      <i/>
      <sz val="16"/>
      <color indexed="8"/>
      <name val="Times New Roman"/>
      <family val="1"/>
      <charset val="204"/>
    </font>
    <font>
      <sz val="16"/>
      <color indexed="8"/>
      <name val="Times New Roman"/>
      <family val="1"/>
      <charset val="204"/>
    </font>
    <font>
      <i/>
      <sz val="16"/>
      <name val="Times New Roman"/>
      <family val="1"/>
      <charset val="204"/>
    </font>
    <font>
      <sz val="16"/>
      <color theme="1"/>
      <name val="Times New Roman"/>
      <family val="1"/>
      <charset val="204"/>
    </font>
    <font>
      <b/>
      <sz val="16"/>
      <name val="Arial Cyr"/>
      <charset val="204"/>
    </font>
    <font>
      <sz val="20"/>
      <name val="Times New Roman"/>
      <family val="1"/>
      <charset val="204"/>
    </font>
    <font>
      <sz val="20"/>
      <color theme="1"/>
      <name val="Times New Roman"/>
      <family val="1"/>
      <charset val="204"/>
    </font>
    <font>
      <b/>
      <sz val="20"/>
      <color theme="1"/>
      <name val="Times New Roman"/>
      <family val="1"/>
      <charset val="204"/>
    </font>
    <font>
      <b/>
      <sz val="11"/>
      <color theme="1"/>
      <name val="Times New Roman"/>
      <family val="1"/>
      <charset val="204"/>
    </font>
    <font>
      <b/>
      <sz val="11"/>
      <name val="Times New Roman"/>
      <family val="1"/>
      <charset val="204"/>
    </font>
    <font>
      <sz val="16"/>
      <color indexed="10"/>
      <name val="Times New Roman"/>
      <family val="1"/>
      <charset val="204"/>
    </font>
    <font>
      <b/>
      <sz val="16"/>
      <color indexed="10"/>
      <name val="Times New Roman"/>
      <family val="1"/>
      <charset val="204"/>
    </font>
    <font>
      <sz val="16"/>
      <color rgb="FFFF0000"/>
      <name val="Times New Roman"/>
      <family val="1"/>
      <charset val="204"/>
    </font>
    <font>
      <sz val="16"/>
      <color indexed="60"/>
      <name val="Times New Roman"/>
      <family val="1"/>
      <charset val="204"/>
    </font>
    <font>
      <sz val="9"/>
      <name val="Times New Roman"/>
      <family val="1"/>
      <charset val="204"/>
    </font>
    <font>
      <b/>
      <i/>
      <sz val="16"/>
      <color rgb="FFFF0000"/>
      <name val="Times New Roman"/>
      <family val="1"/>
      <charset val="204"/>
    </font>
    <font>
      <i/>
      <sz val="14"/>
      <name val="Times New Roman"/>
      <family val="1"/>
      <charset val="204"/>
    </font>
    <font>
      <b/>
      <sz val="16"/>
      <color rgb="FFFF0000"/>
      <name val="Times New Roman"/>
      <family val="1"/>
      <charset val="204"/>
    </font>
    <font>
      <b/>
      <i/>
      <sz val="16"/>
      <name val="Times New Roman"/>
      <family val="1"/>
      <charset val="204"/>
    </font>
    <font>
      <b/>
      <i/>
      <sz val="16"/>
      <name val="Times New Roman"/>
      <family val="1"/>
      <charset val="204"/>
    </font>
    <font>
      <i/>
      <sz val="16"/>
      <name val="Times New Roman"/>
      <family val="1"/>
      <charset val="204"/>
    </font>
    <font>
      <i/>
      <sz val="16"/>
      <name val="Times New Roman"/>
      <family val="1"/>
      <charset val="204"/>
    </font>
    <font>
      <b/>
      <sz val="32"/>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indexed="27"/>
        <bgColor indexed="64"/>
      </patternFill>
    </fill>
    <fill>
      <patternFill patternType="solid">
        <fgColor indexed="43"/>
        <bgColor indexed="64"/>
      </patternFill>
    </fill>
    <fill>
      <patternFill patternType="solid">
        <fgColor rgb="FFFFC000"/>
        <bgColor indexed="64"/>
      </patternFill>
    </fill>
    <fill>
      <patternFill patternType="solid">
        <fgColor rgb="FFFF0000"/>
        <bgColor indexed="64"/>
      </patternFill>
    </fill>
    <fill>
      <patternFill patternType="solid">
        <fgColor rgb="FF99FF33"/>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tint="-0.14999847407452621"/>
        <bgColor theme="0" tint="-0.14999847407452621"/>
      </patternFill>
    </fill>
  </fills>
  <borders count="6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style="hair">
        <color indexed="64"/>
      </left>
      <right/>
      <top style="hair">
        <color indexed="64"/>
      </top>
      <bottom style="hair">
        <color indexed="9"/>
      </bottom>
      <diagonal/>
    </border>
    <border>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double">
        <color rgb="FFFF0000"/>
      </right>
      <top/>
      <bottom/>
      <diagonal/>
    </border>
    <border>
      <left style="double">
        <color rgb="FFFF0066"/>
      </left>
      <right style="thin">
        <color indexed="64"/>
      </right>
      <top style="thin">
        <color indexed="64"/>
      </top>
      <bottom style="thin">
        <color indexed="64"/>
      </bottom>
      <diagonal/>
    </border>
    <border>
      <left style="double">
        <color rgb="FFFF0066"/>
      </left>
      <right style="thin">
        <color indexed="64"/>
      </right>
      <top/>
      <bottom style="thin">
        <color indexed="64"/>
      </bottom>
      <diagonal/>
    </border>
    <border>
      <left style="double">
        <color rgb="FFFF0066"/>
      </left>
      <right/>
      <top/>
      <bottom/>
      <diagonal/>
    </border>
    <border>
      <left style="double">
        <color rgb="FFFF0066"/>
      </left>
      <right style="thin">
        <color indexed="64"/>
      </right>
      <top style="double">
        <color rgb="FFFF0066"/>
      </top>
      <bottom style="thin">
        <color indexed="64"/>
      </bottom>
      <diagonal/>
    </border>
    <border>
      <left style="thin">
        <color indexed="64"/>
      </left>
      <right style="thin">
        <color indexed="64"/>
      </right>
      <top style="double">
        <color rgb="FFFF0066"/>
      </top>
      <bottom style="thin">
        <color indexed="64"/>
      </bottom>
      <diagonal/>
    </border>
    <border>
      <left style="thin">
        <color indexed="64"/>
      </left>
      <right style="double">
        <color rgb="FFFF0066"/>
      </right>
      <top style="double">
        <color rgb="FFFF0066"/>
      </top>
      <bottom style="thin">
        <color indexed="64"/>
      </bottom>
      <diagonal/>
    </border>
    <border>
      <left style="double">
        <color rgb="FFFF0066"/>
      </left>
      <right style="thin">
        <color indexed="64"/>
      </right>
      <top style="thin">
        <color indexed="64"/>
      </top>
      <bottom style="double">
        <color rgb="FFFF0066"/>
      </bottom>
      <diagonal/>
    </border>
    <border>
      <left style="thin">
        <color indexed="64"/>
      </left>
      <right style="thin">
        <color indexed="64"/>
      </right>
      <top style="thin">
        <color indexed="64"/>
      </top>
      <bottom style="double">
        <color rgb="FFFF0066"/>
      </bottom>
      <diagonal/>
    </border>
    <border>
      <left/>
      <right style="double">
        <color rgb="FFFF0000"/>
      </right>
      <top/>
      <bottom style="double">
        <color rgb="FFFF0066"/>
      </bottom>
      <diagonal/>
    </border>
    <border>
      <left style="thin">
        <color indexed="64"/>
      </left>
      <right style="double">
        <color rgb="FFFF0000"/>
      </right>
      <top style="double">
        <color rgb="FFFF0066"/>
      </top>
      <bottom style="thin">
        <color indexed="64"/>
      </bottom>
      <diagonal/>
    </border>
    <border>
      <left style="thin">
        <color indexed="64"/>
      </left>
      <right/>
      <top style="thin">
        <color indexed="64"/>
      </top>
      <bottom style="double">
        <color rgb="FFFF0066"/>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style="double">
        <color indexed="64"/>
      </left>
      <right/>
      <top/>
      <bottom/>
      <diagonal/>
    </border>
    <border>
      <left style="double">
        <color indexed="64"/>
      </left>
      <right style="thin">
        <color indexed="64"/>
      </right>
      <top style="thin">
        <color indexed="64"/>
      </top>
      <bottom style="double">
        <color rgb="FFFF0066"/>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right style="double">
        <color indexed="64"/>
      </right>
      <top/>
      <bottom/>
      <diagonal/>
    </border>
    <border>
      <left style="thin">
        <color indexed="64"/>
      </left>
      <right style="double">
        <color indexed="64"/>
      </right>
      <top style="thin">
        <color indexed="64"/>
      </top>
      <bottom style="double">
        <color rgb="FFFF0066"/>
      </bottom>
      <diagonal/>
    </border>
    <border>
      <left/>
      <right style="double">
        <color rgb="FFFF0000"/>
      </right>
      <top style="thin">
        <color indexed="64"/>
      </top>
      <bottom style="thin">
        <color indexed="64"/>
      </bottom>
      <diagonal/>
    </border>
    <border>
      <left/>
      <right style="double">
        <color rgb="FFFF0000"/>
      </right>
      <top/>
      <bottom style="thin">
        <color indexed="64"/>
      </bottom>
      <diagonal/>
    </border>
    <border>
      <left style="thin">
        <color indexed="64"/>
      </left>
      <right/>
      <top style="thin">
        <color indexed="64"/>
      </top>
      <bottom/>
      <diagonal/>
    </border>
    <border>
      <left style="double">
        <color rgb="FFFF0066"/>
      </left>
      <right style="thin">
        <color indexed="64"/>
      </right>
      <top style="thin">
        <color indexed="64"/>
      </top>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double">
        <color rgb="FFFF0000"/>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rgb="FFFF0066"/>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double">
        <color indexed="64"/>
      </left>
      <right/>
      <top style="medium">
        <color indexed="64"/>
      </top>
      <bottom/>
      <diagonal/>
    </border>
    <border>
      <left/>
      <right style="double">
        <color indexed="64"/>
      </right>
      <top style="medium">
        <color indexed="64"/>
      </top>
      <bottom/>
      <diagonal/>
    </border>
    <border>
      <left style="double">
        <color rgb="FFFF0066"/>
      </left>
      <right/>
      <top style="medium">
        <color indexed="64"/>
      </top>
      <bottom/>
      <diagonal/>
    </border>
    <border>
      <left/>
      <right style="medium">
        <color indexed="64"/>
      </right>
      <top style="medium">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double">
        <color rgb="FFFF0066"/>
      </left>
      <right/>
      <top style="double">
        <color indexed="64"/>
      </top>
      <bottom style="double">
        <color indexed="64"/>
      </bottom>
      <diagonal/>
    </border>
    <border>
      <left/>
      <right style="double">
        <color indexed="64"/>
      </right>
      <top style="double">
        <color indexed="64"/>
      </top>
      <bottom style="double">
        <color indexed="64"/>
      </bottom>
      <diagonal/>
    </border>
    <border>
      <left/>
      <right style="double">
        <color rgb="FFFF0000"/>
      </right>
      <top style="double">
        <color indexed="64"/>
      </top>
      <bottom style="double">
        <color indexed="64"/>
      </bottom>
      <diagonal/>
    </border>
    <border>
      <left/>
      <right/>
      <top/>
      <bottom style="thin">
        <color theme="1"/>
      </bottom>
      <diagonal/>
    </border>
    <border>
      <left/>
      <right/>
      <top style="thin">
        <color theme="1"/>
      </top>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s>
  <cellStyleXfs count="67">
    <xf numFmtId="0" fontId="0" fillId="0" borderId="0"/>
    <xf numFmtId="0" fontId="1" fillId="0" borderId="0" applyNumberFormat="0" applyFill="0" applyBorder="0" applyAlignment="0" applyProtection="0"/>
    <xf numFmtId="0" fontId="4" fillId="0" borderId="0"/>
    <xf numFmtId="171" fontId="4" fillId="0" borderId="5">
      <protection locked="0"/>
    </xf>
    <xf numFmtId="171" fontId="4" fillId="0" borderId="5">
      <protection locked="0"/>
    </xf>
    <xf numFmtId="171" fontId="4" fillId="0" borderId="5">
      <protection locked="0"/>
    </xf>
    <xf numFmtId="166" fontId="6" fillId="0" borderId="0">
      <protection locked="0"/>
    </xf>
    <xf numFmtId="166" fontId="17" fillId="0" borderId="0">
      <protection locked="0"/>
    </xf>
    <xf numFmtId="166" fontId="6" fillId="0" borderId="0">
      <protection locked="0"/>
    </xf>
    <xf numFmtId="166" fontId="17" fillId="0" borderId="0">
      <protection locked="0"/>
    </xf>
    <xf numFmtId="171" fontId="4" fillId="0" borderId="0">
      <protection locked="0"/>
    </xf>
    <xf numFmtId="171" fontId="4" fillId="0" borderId="0">
      <protection locked="0"/>
    </xf>
    <xf numFmtId="171" fontId="4" fillId="0" borderId="0">
      <protection locked="0"/>
    </xf>
    <xf numFmtId="171" fontId="4" fillId="0" borderId="0">
      <protection locked="0"/>
    </xf>
    <xf numFmtId="171" fontId="4" fillId="0" borderId="0">
      <protection locked="0"/>
    </xf>
    <xf numFmtId="171" fontId="4" fillId="0" borderId="0">
      <protection locked="0"/>
    </xf>
    <xf numFmtId="166" fontId="6" fillId="0" borderId="0">
      <protection locked="0"/>
    </xf>
    <xf numFmtId="166" fontId="17" fillId="0" borderId="0">
      <protection locked="0"/>
    </xf>
    <xf numFmtId="171" fontId="4" fillId="0" borderId="0">
      <protection locked="0"/>
    </xf>
    <xf numFmtId="171" fontId="4" fillId="0" borderId="0">
      <protection locked="0"/>
    </xf>
    <xf numFmtId="171" fontId="4" fillId="0" borderId="0">
      <protection locked="0"/>
    </xf>
    <xf numFmtId="0" fontId="7" fillId="0" borderId="0">
      <protection locked="0"/>
    </xf>
    <xf numFmtId="0" fontId="18" fillId="0" borderId="0">
      <protection locked="0"/>
    </xf>
    <xf numFmtId="0" fontId="7" fillId="0" borderId="0">
      <protection locked="0"/>
    </xf>
    <xf numFmtId="0" fontId="18" fillId="0" borderId="0">
      <protection locked="0"/>
    </xf>
    <xf numFmtId="0" fontId="6" fillId="0" borderId="5">
      <protection locked="0"/>
    </xf>
    <xf numFmtId="0" fontId="17" fillId="0" borderId="5">
      <protection locked="0"/>
    </xf>
    <xf numFmtId="172" fontId="8" fillId="0" borderId="0" applyFont="0" applyFill="0" applyBorder="0" applyAlignment="0" applyProtection="0"/>
    <xf numFmtId="174" fontId="8" fillId="0" borderId="0" applyFont="0" applyFill="0" applyBorder="0" applyAlignment="0" applyProtection="0"/>
    <xf numFmtId="169" fontId="9" fillId="0" borderId="0" applyFont="0" applyFill="0" applyBorder="0" applyAlignment="0" applyProtection="0"/>
    <xf numFmtId="173" fontId="8" fillId="0" borderId="0" applyFont="0" applyFill="0" applyBorder="0" applyAlignment="0" applyProtection="0"/>
    <xf numFmtId="171" fontId="4" fillId="0" borderId="0">
      <protection locked="0"/>
    </xf>
    <xf numFmtId="171" fontId="4" fillId="0" borderId="0">
      <protection locked="0"/>
    </xf>
    <xf numFmtId="171" fontId="4" fillId="0" borderId="0">
      <protection locked="0"/>
    </xf>
    <xf numFmtId="171" fontId="4" fillId="0" borderId="0">
      <protection locked="0"/>
    </xf>
    <xf numFmtId="171" fontId="4" fillId="0" borderId="0">
      <protection locked="0"/>
    </xf>
    <xf numFmtId="171" fontId="4" fillId="0" borderId="0">
      <protection locked="0"/>
    </xf>
    <xf numFmtId="171" fontId="4" fillId="0" borderId="0">
      <protection locked="0"/>
    </xf>
    <xf numFmtId="171" fontId="4" fillId="0" borderId="0">
      <protection locked="0"/>
    </xf>
    <xf numFmtId="171" fontId="4" fillId="0" borderId="0">
      <protection locked="0"/>
    </xf>
    <xf numFmtId="171" fontId="4" fillId="0" borderId="0">
      <protection locked="0"/>
    </xf>
    <xf numFmtId="171" fontId="4" fillId="0" borderId="0">
      <protection locked="0"/>
    </xf>
    <xf numFmtId="171" fontId="4" fillId="0" borderId="0">
      <protection locked="0"/>
    </xf>
    <xf numFmtId="171" fontId="4" fillId="0" borderId="0">
      <protection locked="0"/>
    </xf>
    <xf numFmtId="171" fontId="4" fillId="0" borderId="0">
      <protection locked="0"/>
    </xf>
    <xf numFmtId="171" fontId="4" fillId="0" borderId="0">
      <protection locked="0"/>
    </xf>
    <xf numFmtId="171" fontId="4" fillId="0" borderId="0">
      <protection locked="0"/>
    </xf>
    <xf numFmtId="171" fontId="4" fillId="0" borderId="0">
      <protection locked="0"/>
    </xf>
    <xf numFmtId="171" fontId="4" fillId="0" borderId="0">
      <protection locked="0"/>
    </xf>
    <xf numFmtId="171" fontId="4" fillId="0" borderId="0">
      <protection locked="0"/>
    </xf>
    <xf numFmtId="171" fontId="4" fillId="0" borderId="0">
      <protection locked="0"/>
    </xf>
    <xf numFmtId="171" fontId="4" fillId="0" borderId="0">
      <protection locked="0"/>
    </xf>
    <xf numFmtId="0" fontId="10" fillId="0" borderId="0"/>
    <xf numFmtId="0" fontId="11" fillId="0" borderId="0"/>
    <xf numFmtId="0" fontId="12" fillId="0" borderId="0" applyNumberFormat="0">
      <alignment horizontal="left"/>
    </xf>
    <xf numFmtId="170" fontId="13" fillId="0" borderId="6">
      <protection locked="0"/>
    </xf>
    <xf numFmtId="170" fontId="14" fillId="3" borderId="6"/>
    <xf numFmtId="0" fontId="8" fillId="0" borderId="0"/>
    <xf numFmtId="168" fontId="15" fillId="4" borderId="7" applyNumberFormat="0" applyBorder="0" applyAlignment="0">
      <alignment vertical="center"/>
      <protection locked="0"/>
    </xf>
    <xf numFmtId="0" fontId="5" fillId="0" borderId="0"/>
    <xf numFmtId="165" fontId="16" fillId="0" borderId="0" applyFont="0" applyFill="0" applyBorder="0" applyAlignment="0" applyProtection="0"/>
    <xf numFmtId="167" fontId="16" fillId="0" borderId="0" applyFont="0" applyFill="0" applyBorder="0" applyAlignment="0" applyProtection="0"/>
    <xf numFmtId="166" fontId="6" fillId="0" borderId="0">
      <protection locked="0"/>
    </xf>
    <xf numFmtId="166" fontId="17" fillId="0" borderId="0">
      <protection locked="0"/>
    </xf>
    <xf numFmtId="0" fontId="4" fillId="0" borderId="0"/>
    <xf numFmtId="167" fontId="4" fillId="0" borderId="0" applyFont="0" applyFill="0" applyBorder="0" applyAlignment="0" applyProtection="0"/>
    <xf numFmtId="0" fontId="21" fillId="0" borderId="0"/>
  </cellStyleXfs>
  <cellXfs count="545">
    <xf numFmtId="0" fontId="0" fillId="0" borderId="0" xfId="0"/>
    <xf numFmtId="0" fontId="3" fillId="0" borderId="0" xfId="0" applyFont="1" applyFill="1" applyAlignment="1">
      <alignment horizontal="left"/>
    </xf>
    <xf numFmtId="0" fontId="3" fillId="0" borderId="0" xfId="0" applyFont="1" applyFill="1" applyBorder="1" applyAlignment="1">
      <alignment horizontal="left" vertical="center"/>
    </xf>
    <xf numFmtId="168" fontId="2" fillId="0" borderId="0" xfId="64" applyNumberFormat="1" applyFont="1" applyFill="1" applyBorder="1" applyAlignment="1">
      <alignment horizontal="left" vertical="center" wrapText="1"/>
    </xf>
    <xf numFmtId="0" fontId="3" fillId="6" borderId="0" xfId="0" applyFont="1" applyFill="1" applyBorder="1" applyAlignment="1">
      <alignment horizontal="left" vertical="center"/>
    </xf>
    <xf numFmtId="0" fontId="22" fillId="0" borderId="0" xfId="0" applyFont="1" applyFill="1" applyAlignment="1">
      <alignment horizontal="center"/>
    </xf>
    <xf numFmtId="0" fontId="22" fillId="0" borderId="0" xfId="0" applyFont="1" applyFill="1"/>
    <xf numFmtId="0" fontId="22" fillId="0" borderId="0" xfId="0" applyFont="1" applyFill="1" applyAlignment="1">
      <alignment horizontal="center" vertical="center"/>
    </xf>
    <xf numFmtId="0" fontId="22" fillId="0" borderId="0" xfId="0" applyFont="1" applyFill="1" applyAlignment="1">
      <alignment horizontal="center" vertical="center" wrapText="1"/>
    </xf>
    <xf numFmtId="49" fontId="22" fillId="0" borderId="0" xfId="0" applyNumberFormat="1" applyFont="1" applyFill="1" applyAlignment="1">
      <alignment horizontal="center" vertical="center" wrapText="1"/>
    </xf>
    <xf numFmtId="168" fontId="22" fillId="0" borderId="0" xfId="0" applyNumberFormat="1" applyFont="1" applyFill="1" applyAlignment="1">
      <alignment horizontal="center"/>
    </xf>
    <xf numFmtId="168" fontId="22" fillId="0" borderId="0" xfId="0" applyNumberFormat="1" applyFont="1" applyFill="1" applyBorder="1"/>
    <xf numFmtId="0" fontId="22" fillId="0" borderId="0" xfId="0" applyFont="1" applyFill="1" applyBorder="1"/>
    <xf numFmtId="0" fontId="22" fillId="0" borderId="0" xfId="0" applyFont="1" applyFill="1" applyAlignment="1">
      <alignment horizontal="right"/>
    </xf>
    <xf numFmtId="168" fontId="22" fillId="0" borderId="0" xfId="0" applyNumberFormat="1" applyFont="1" applyFill="1" applyBorder="1" applyAlignment="1">
      <alignment horizontal="center"/>
    </xf>
    <xf numFmtId="0" fontId="22" fillId="0" borderId="0" xfId="0" applyFont="1" applyFill="1" applyBorder="1" applyAlignment="1" applyProtection="1">
      <alignment vertical="center" wrapText="1"/>
    </xf>
    <xf numFmtId="3" fontId="22" fillId="0" borderId="0" xfId="0" applyNumberFormat="1" applyFont="1" applyFill="1" applyBorder="1" applyAlignment="1" applyProtection="1">
      <alignment vertical="center" wrapText="1"/>
    </xf>
    <xf numFmtId="0" fontId="22" fillId="0" borderId="0" xfId="0" applyFont="1" applyFill="1" applyBorder="1" applyAlignment="1">
      <alignment horizontal="center"/>
    </xf>
    <xf numFmtId="0" fontId="22" fillId="0" borderId="0" xfId="0" applyFont="1" applyFill="1" applyBorder="1" applyAlignment="1">
      <alignment horizontal="right"/>
    </xf>
    <xf numFmtId="0" fontId="22" fillId="0" borderId="0" xfId="0" applyFont="1" applyFill="1" applyBorder="1" applyAlignment="1">
      <alignment horizontal="center" vertical="center" wrapText="1"/>
    </xf>
    <xf numFmtId="49" fontId="22" fillId="0" borderId="0" xfId="0" applyNumberFormat="1" applyFont="1" applyFill="1" applyBorder="1" applyAlignment="1">
      <alignment horizontal="center" vertical="center" wrapText="1"/>
    </xf>
    <xf numFmtId="168" fontId="22" fillId="0" borderId="0" xfId="0" applyNumberFormat="1" applyFont="1" applyFill="1" applyBorder="1" applyAlignment="1">
      <alignment horizontal="center" vertical="center"/>
    </xf>
    <xf numFmtId="0" fontId="22" fillId="8" borderId="2" xfId="0" applyFont="1" applyFill="1" applyBorder="1" applyAlignment="1">
      <alignment horizontal="center" vertical="center" wrapText="1"/>
    </xf>
    <xf numFmtId="0" fontId="22" fillId="8" borderId="4" xfId="0" applyFont="1" applyFill="1" applyBorder="1" applyAlignment="1">
      <alignment horizontal="center" vertical="center" wrapText="1"/>
    </xf>
    <xf numFmtId="0" fontId="22" fillId="0" borderId="8" xfId="0" applyFont="1" applyFill="1" applyBorder="1" applyAlignment="1">
      <alignment horizontal="center" vertical="center"/>
    </xf>
    <xf numFmtId="0" fontId="22" fillId="0" borderId="8" xfId="0" applyFont="1" applyFill="1" applyBorder="1" applyAlignment="1">
      <alignment horizontal="center" vertical="center" wrapText="1"/>
    </xf>
    <xf numFmtId="168" fontId="22" fillId="0" borderId="8" xfId="0" applyNumberFormat="1" applyFont="1" applyFill="1" applyBorder="1" applyAlignment="1">
      <alignment horizontal="center" vertical="center"/>
    </xf>
    <xf numFmtId="2" fontId="22" fillId="0" borderId="8" xfId="0" applyNumberFormat="1" applyFont="1" applyFill="1" applyBorder="1" applyAlignment="1">
      <alignment horizontal="center" vertical="center"/>
    </xf>
    <xf numFmtId="0" fontId="23" fillId="0" borderId="8" xfId="0" applyFont="1" applyFill="1" applyBorder="1"/>
    <xf numFmtId="2" fontId="25" fillId="0" borderId="2" xfId="0" applyNumberFormat="1" applyFont="1" applyFill="1" applyBorder="1" applyAlignment="1">
      <alignment horizontal="center" vertical="center" wrapText="1"/>
    </xf>
    <xf numFmtId="2" fontId="25" fillId="2" borderId="2" xfId="0" applyNumberFormat="1" applyFont="1" applyFill="1" applyBorder="1" applyAlignment="1">
      <alignment horizontal="center" vertical="center" wrapText="1"/>
    </xf>
    <xf numFmtId="0" fontId="23" fillId="0" borderId="2" xfId="0" applyFont="1" applyFill="1" applyBorder="1"/>
    <xf numFmtId="0" fontId="23" fillId="0" borderId="0" xfId="0" applyFont="1" applyFill="1" applyBorder="1"/>
    <xf numFmtId="0" fontId="22" fillId="0" borderId="2" xfId="0" applyFont="1" applyFill="1" applyBorder="1" applyAlignment="1">
      <alignment horizontal="center" vertical="center"/>
    </xf>
    <xf numFmtId="0" fontId="22" fillId="0" borderId="2" xfId="0" applyFont="1" applyFill="1" applyBorder="1" applyAlignment="1">
      <alignment horizontal="center" vertical="center" wrapText="1"/>
    </xf>
    <xf numFmtId="0" fontId="26" fillId="0" borderId="2" xfId="57" applyNumberFormat="1" applyFont="1" applyFill="1" applyBorder="1" applyAlignment="1">
      <alignment horizontal="left" vertical="center" wrapText="1"/>
    </xf>
    <xf numFmtId="168" fontId="22" fillId="0" borderId="2" xfId="0" applyNumberFormat="1" applyFont="1" applyFill="1" applyBorder="1" applyAlignment="1">
      <alignment horizontal="center" vertical="center"/>
    </xf>
    <xf numFmtId="0" fontId="27" fillId="0" borderId="2" xfId="57" applyFont="1" applyFill="1" applyBorder="1" applyAlignment="1">
      <alignment horizontal="left" vertical="center" wrapText="1"/>
    </xf>
    <xf numFmtId="0" fontId="22" fillId="0" borderId="2" xfId="57" applyNumberFormat="1" applyFont="1" applyFill="1" applyBorder="1" applyAlignment="1">
      <alignment horizontal="left" vertical="center" wrapText="1"/>
    </xf>
    <xf numFmtId="0" fontId="23" fillId="0" borderId="2" xfId="57" applyNumberFormat="1" applyFont="1" applyFill="1" applyBorder="1" applyAlignment="1">
      <alignment horizontal="left" vertical="center" wrapText="1"/>
    </xf>
    <xf numFmtId="0" fontId="23" fillId="0" borderId="2" xfId="0" applyNumberFormat="1" applyFont="1" applyFill="1" applyBorder="1" applyAlignment="1">
      <alignment horizontal="left" vertical="center" wrapText="1"/>
    </xf>
    <xf numFmtId="49" fontId="22" fillId="0" borderId="2" xfId="57" applyNumberFormat="1" applyFont="1" applyFill="1" applyBorder="1" applyAlignment="1">
      <alignment horizontal="left" vertical="center" wrapText="1"/>
    </xf>
    <xf numFmtId="0" fontId="23" fillId="0" borderId="2" xfId="0" applyFont="1" applyFill="1" applyBorder="1" applyAlignment="1" applyProtection="1">
      <alignment horizontal="left" vertical="center" wrapText="1"/>
    </xf>
    <xf numFmtId="0" fontId="22" fillId="0" borderId="2" xfId="0" applyNumberFormat="1" applyFont="1" applyFill="1" applyBorder="1" applyAlignment="1">
      <alignment horizontal="left" vertical="center" wrapText="1"/>
    </xf>
    <xf numFmtId="0" fontId="22" fillId="0" borderId="2" xfId="0" applyFont="1" applyFill="1" applyBorder="1"/>
    <xf numFmtId="0" fontId="22" fillId="5" borderId="0" xfId="0" applyFont="1" applyFill="1" applyBorder="1"/>
    <xf numFmtId="0" fontId="28" fillId="0" borderId="2" xfId="0" applyFont="1" applyFill="1" applyBorder="1"/>
    <xf numFmtId="0" fontId="28" fillId="0" borderId="0" xfId="0" applyFont="1" applyFill="1" applyBorder="1"/>
    <xf numFmtId="0" fontId="28" fillId="9" borderId="0" xfId="0" applyFont="1" applyFill="1" applyBorder="1"/>
    <xf numFmtId="14" fontId="22" fillId="0" borderId="2" xfId="0" applyNumberFormat="1" applyFont="1" applyFill="1" applyBorder="1" applyAlignment="1">
      <alignment horizontal="center" vertical="center"/>
    </xf>
    <xf numFmtId="0" fontId="22" fillId="0" borderId="2" xfId="57" applyFont="1" applyFill="1" applyBorder="1" applyAlignment="1">
      <alignment horizontal="center" vertical="center"/>
    </xf>
    <xf numFmtId="0" fontId="22" fillId="0" borderId="2" xfId="57" applyFont="1" applyFill="1" applyBorder="1" applyAlignment="1">
      <alignment horizontal="center" vertical="center" wrapText="1"/>
    </xf>
    <xf numFmtId="0" fontId="22" fillId="0" borderId="2" xfId="0" applyFont="1" applyFill="1" applyBorder="1" applyAlignment="1" applyProtection="1">
      <alignment horizontal="center" vertical="center" wrapText="1"/>
      <protection locked="0"/>
    </xf>
    <xf numFmtId="49" fontId="22" fillId="0" borderId="2" xfId="0" applyNumberFormat="1" applyFont="1" applyFill="1" applyBorder="1" applyAlignment="1">
      <alignment horizontal="center" vertical="center" wrapText="1"/>
    </xf>
    <xf numFmtId="168" fontId="22" fillId="0" borderId="2" xfId="0" applyNumberFormat="1" applyFont="1" applyFill="1" applyBorder="1"/>
    <xf numFmtId="2" fontId="22" fillId="0" borderId="2" xfId="0" applyNumberFormat="1" applyFont="1" applyFill="1" applyBorder="1" applyAlignment="1">
      <alignment horizontal="center" vertical="center" wrapText="1"/>
    </xf>
    <xf numFmtId="0" fontId="28" fillId="0" borderId="2" xfId="0" applyFont="1" applyFill="1" applyBorder="1" applyAlignment="1">
      <alignment horizontal="center" vertical="center" wrapText="1"/>
    </xf>
    <xf numFmtId="1" fontId="22" fillId="10" borderId="2" xfId="0" applyNumberFormat="1" applyFont="1" applyFill="1" applyBorder="1" applyAlignment="1">
      <alignment horizontal="center" vertical="center"/>
    </xf>
    <xf numFmtId="0" fontId="22" fillId="10" borderId="2" xfId="0" applyFont="1" applyFill="1" applyBorder="1" applyAlignment="1">
      <alignment horizontal="center" vertical="center" wrapText="1"/>
    </xf>
    <xf numFmtId="0" fontId="22" fillId="10" borderId="2" xfId="0" applyFont="1" applyFill="1" applyBorder="1" applyAlignment="1">
      <alignment horizontal="center" vertical="center"/>
    </xf>
    <xf numFmtId="168" fontId="22" fillId="10" borderId="2" xfId="0" applyNumberFormat="1" applyFont="1" applyFill="1" applyBorder="1" applyAlignment="1">
      <alignment horizontal="center" vertical="center"/>
    </xf>
    <xf numFmtId="168" fontId="22" fillId="10" borderId="2" xfId="0" applyNumberFormat="1" applyFont="1" applyFill="1" applyBorder="1"/>
    <xf numFmtId="0" fontId="22" fillId="10" borderId="2" xfId="0" applyFont="1" applyFill="1" applyBorder="1"/>
    <xf numFmtId="0" fontId="22" fillId="10" borderId="0" xfId="0" applyFont="1" applyFill="1" applyBorder="1"/>
    <xf numFmtId="0" fontId="23" fillId="10" borderId="2" xfId="0" applyFont="1" applyFill="1" applyBorder="1" applyAlignment="1">
      <alignment horizontal="center" vertical="center"/>
    </xf>
    <xf numFmtId="2" fontId="23" fillId="0" borderId="2" xfId="0" applyNumberFormat="1" applyFont="1" applyFill="1" applyBorder="1" applyAlignment="1">
      <alignment horizontal="center" vertical="center" wrapText="1"/>
    </xf>
    <xf numFmtId="0" fontId="22" fillId="0" borderId="1" xfId="0" applyFont="1" applyFill="1" applyBorder="1" applyAlignment="1">
      <alignment horizontal="center" vertical="center" wrapText="1"/>
    </xf>
    <xf numFmtId="168" fontId="22" fillId="0" borderId="1" xfId="0" applyNumberFormat="1" applyFont="1" applyFill="1" applyBorder="1" applyAlignment="1">
      <alignment horizontal="center" vertical="center"/>
    </xf>
    <xf numFmtId="0" fontId="22" fillId="0" borderId="1" xfId="0" applyFont="1" applyFill="1" applyBorder="1" applyAlignment="1">
      <alignment horizontal="center" vertical="center"/>
    </xf>
    <xf numFmtId="2" fontId="22" fillId="0" borderId="1" xfId="0" applyNumberFormat="1" applyFont="1" applyFill="1" applyBorder="1" applyAlignment="1">
      <alignment horizontal="center" vertical="center"/>
    </xf>
    <xf numFmtId="2" fontId="22" fillId="0" borderId="0" xfId="0" applyNumberFormat="1" applyFont="1" applyFill="1" applyBorder="1" applyAlignment="1">
      <alignment horizontal="center" vertical="center"/>
    </xf>
    <xf numFmtId="0" fontId="22" fillId="0" borderId="0" xfId="57" applyFont="1" applyFill="1" applyBorder="1" applyAlignment="1">
      <alignment horizontal="center" vertical="center"/>
    </xf>
    <xf numFmtId="0" fontId="22" fillId="0" borderId="0" xfId="57" applyFont="1" applyFill="1" applyBorder="1" applyAlignment="1">
      <alignment horizontal="center" vertical="center" wrapText="1"/>
    </xf>
    <xf numFmtId="0" fontId="22" fillId="0" borderId="0" xfId="0" applyFont="1" applyFill="1" applyBorder="1" applyAlignment="1" applyProtection="1">
      <alignment horizontal="center" vertical="center" wrapText="1"/>
      <protection locked="0"/>
    </xf>
    <xf numFmtId="2" fontId="22" fillId="0" borderId="0" xfId="0" applyNumberFormat="1" applyFont="1" applyFill="1" applyBorder="1" applyAlignment="1">
      <alignment horizontal="center"/>
    </xf>
    <xf numFmtId="0" fontId="22" fillId="0" borderId="0" xfId="1" applyFont="1" applyFill="1" applyBorder="1" applyAlignment="1">
      <alignment horizontal="center" vertical="center"/>
    </xf>
    <xf numFmtId="0" fontId="22" fillId="0" borderId="0" xfId="0" applyFont="1" applyFill="1" applyBorder="1" applyAlignment="1">
      <alignment horizontal="left"/>
    </xf>
    <xf numFmtId="2" fontId="29" fillId="0" borderId="2" xfId="0" applyNumberFormat="1" applyFont="1" applyFill="1" applyBorder="1" applyAlignment="1">
      <alignment horizontal="center"/>
    </xf>
    <xf numFmtId="0" fontId="29" fillId="0" borderId="2" xfId="0" applyFont="1" applyFill="1" applyBorder="1"/>
    <xf numFmtId="0" fontId="29" fillId="0" borderId="2" xfId="1" applyFont="1" applyFill="1" applyBorder="1" applyAlignment="1">
      <alignment horizontal="center" vertical="center"/>
    </xf>
    <xf numFmtId="0" fontId="29" fillId="0" borderId="2" xfId="0" applyFont="1" applyFill="1" applyBorder="1" applyAlignment="1">
      <alignment horizontal="center" vertical="center"/>
    </xf>
    <xf numFmtId="0" fontId="29" fillId="0" borderId="2" xfId="0" applyFont="1" applyFill="1" applyBorder="1" applyAlignment="1">
      <alignment horizontal="center" vertical="center" wrapText="1"/>
    </xf>
    <xf numFmtId="0" fontId="29" fillId="0" borderId="2" xfId="0" applyFont="1" applyBorder="1" applyAlignment="1">
      <alignment vertical="center" wrapText="1" readingOrder="1"/>
    </xf>
    <xf numFmtId="0" fontId="29" fillId="0" borderId="2" xfId="0" applyFont="1" applyFill="1" applyBorder="1" applyAlignment="1">
      <alignment horizontal="left"/>
    </xf>
    <xf numFmtId="0" fontId="29" fillId="0" borderId="2" xfId="0" applyFont="1" applyFill="1" applyBorder="1" applyAlignment="1">
      <alignment horizontal="center"/>
    </xf>
    <xf numFmtId="168" fontId="29" fillId="0" borderId="2" xfId="0" applyNumberFormat="1" applyFont="1" applyFill="1" applyBorder="1" applyAlignment="1">
      <alignment horizontal="center"/>
    </xf>
    <xf numFmtId="168" fontId="29" fillId="0" borderId="2" xfId="0" applyNumberFormat="1" applyFont="1" applyFill="1" applyBorder="1"/>
    <xf numFmtId="0" fontId="29" fillId="0" borderId="0" xfId="0" applyFont="1" applyFill="1" applyBorder="1"/>
    <xf numFmtId="0" fontId="29" fillId="0" borderId="2" xfId="0" applyFont="1" applyFill="1" applyBorder="1" applyAlignment="1">
      <alignment vertical="center" wrapText="1" readingOrder="1"/>
    </xf>
    <xf numFmtId="49" fontId="29" fillId="0" borderId="2" xfId="0" applyNumberFormat="1" applyFont="1" applyFill="1" applyBorder="1" applyAlignment="1">
      <alignment vertical="center" wrapText="1" readingOrder="1"/>
    </xf>
    <xf numFmtId="2" fontId="29" fillId="0" borderId="0" xfId="0" applyNumberFormat="1" applyFont="1" applyFill="1" applyBorder="1" applyAlignment="1">
      <alignment horizontal="center"/>
    </xf>
    <xf numFmtId="0" fontId="29" fillId="0" borderId="0" xfId="1" applyFont="1" applyFill="1" applyBorder="1" applyAlignment="1">
      <alignment horizontal="center" vertical="center"/>
    </xf>
    <xf numFmtId="0" fontId="29" fillId="0" borderId="0" xfId="0" applyFont="1" applyFill="1" applyBorder="1" applyAlignment="1">
      <alignment horizontal="center" vertical="center"/>
    </xf>
    <xf numFmtId="0" fontId="29" fillId="0" borderId="0" xfId="0" applyFont="1" applyFill="1" applyBorder="1" applyAlignment="1">
      <alignment horizontal="center" vertical="center" wrapText="1"/>
    </xf>
    <xf numFmtId="49" fontId="29" fillId="0" borderId="0" xfId="0" applyNumberFormat="1" applyFont="1" applyFill="1" applyBorder="1" applyAlignment="1">
      <alignment vertical="center" wrapText="1" readingOrder="1"/>
    </xf>
    <xf numFmtId="0" fontId="29" fillId="0" borderId="0" xfId="0" applyFont="1" applyFill="1" applyBorder="1" applyAlignment="1">
      <alignment horizontal="left"/>
    </xf>
    <xf numFmtId="0" fontId="29" fillId="0" borderId="0" xfId="0" applyFont="1" applyFill="1" applyBorder="1" applyAlignment="1">
      <alignment horizontal="center"/>
    </xf>
    <xf numFmtId="168" fontId="29" fillId="0" borderId="0" xfId="0" applyNumberFormat="1" applyFont="1" applyFill="1" applyBorder="1" applyAlignment="1">
      <alignment horizontal="center"/>
    </xf>
    <xf numFmtId="168" fontId="29" fillId="0" borderId="0" xfId="0" applyNumberFormat="1" applyFont="1" applyFill="1" applyBorder="1"/>
    <xf numFmtId="0" fontId="29" fillId="0" borderId="0" xfId="0" applyFont="1" applyBorder="1" applyAlignment="1">
      <alignment vertical="center" wrapText="1" readingOrder="1"/>
    </xf>
    <xf numFmtId="49" fontId="29" fillId="0" borderId="0" xfId="0" applyNumberFormat="1" applyFont="1" applyFill="1" applyBorder="1" applyAlignment="1">
      <alignment horizontal="center" vertical="center" wrapText="1"/>
    </xf>
    <xf numFmtId="0" fontId="25" fillId="0" borderId="0" xfId="57" applyNumberFormat="1" applyFont="1" applyFill="1" applyBorder="1" applyAlignment="1">
      <alignment horizontal="left" vertical="center"/>
    </xf>
    <xf numFmtId="49" fontId="25" fillId="0" borderId="0" xfId="57" applyNumberFormat="1" applyFont="1" applyFill="1" applyBorder="1" applyAlignment="1">
      <alignment horizontal="center" vertical="center"/>
    </xf>
    <xf numFmtId="2" fontId="25" fillId="0" borderId="0" xfId="0" applyNumberFormat="1" applyFont="1" applyFill="1" applyBorder="1" applyAlignment="1">
      <alignment horizontal="center" vertical="center"/>
    </xf>
    <xf numFmtId="2" fontId="25" fillId="0" borderId="0" xfId="57" applyNumberFormat="1" applyFont="1" applyFill="1" applyBorder="1" applyAlignment="1">
      <alignment horizontal="center" vertical="center"/>
    </xf>
    <xf numFmtId="0" fontId="25" fillId="0" borderId="0" xfId="57" applyNumberFormat="1" applyFont="1" applyFill="1" applyBorder="1" applyAlignment="1">
      <alignment vertical="center"/>
    </xf>
    <xf numFmtId="0" fontId="30" fillId="0" borderId="0" xfId="59" applyFont="1" applyFill="1" applyAlignment="1">
      <alignment vertical="center"/>
    </xf>
    <xf numFmtId="0" fontId="30" fillId="0" borderId="0" xfId="0" applyFont="1" applyFill="1" applyAlignment="1">
      <alignment vertical="center"/>
    </xf>
    <xf numFmtId="2" fontId="30" fillId="0" borderId="0" xfId="0" applyNumberFormat="1" applyFont="1" applyFill="1" applyAlignment="1">
      <alignment horizontal="center" vertical="center"/>
    </xf>
    <xf numFmtId="0" fontId="30" fillId="0" borderId="0" xfId="0" applyFont="1" applyFill="1" applyAlignment="1">
      <alignment horizontal="left" vertical="center"/>
    </xf>
    <xf numFmtId="2" fontId="30" fillId="0" borderId="0" xfId="59" applyNumberFormat="1" applyFont="1" applyFill="1" applyAlignment="1">
      <alignment horizontal="center" vertical="center"/>
    </xf>
    <xf numFmtId="2" fontId="30" fillId="0" borderId="0" xfId="0" applyNumberFormat="1" applyFont="1" applyFill="1" applyBorder="1" applyAlignment="1">
      <alignment horizontal="center" vertical="center"/>
    </xf>
    <xf numFmtId="2" fontId="25" fillId="0" borderId="0" xfId="57" applyNumberFormat="1" applyFont="1" applyFill="1" applyBorder="1" applyAlignment="1">
      <alignment horizontal="center" vertical="center" wrapText="1"/>
    </xf>
    <xf numFmtId="0" fontId="25" fillId="0" borderId="0" xfId="0" applyNumberFormat="1" applyFont="1" applyFill="1" applyBorder="1" applyAlignment="1">
      <alignment horizontal="center" vertical="center" wrapText="1"/>
    </xf>
    <xf numFmtId="0" fontId="28" fillId="0" borderId="0" xfId="57" applyNumberFormat="1" applyFont="1" applyFill="1" applyBorder="1" applyAlignment="1">
      <alignment horizontal="left" vertical="center"/>
    </xf>
    <xf numFmtId="49" fontId="28" fillId="0" borderId="0" xfId="57" applyNumberFormat="1" applyFont="1" applyFill="1" applyBorder="1" applyAlignment="1">
      <alignment horizontal="center" vertical="center"/>
    </xf>
    <xf numFmtId="2" fontId="28" fillId="0" borderId="0" xfId="0" applyNumberFormat="1" applyFont="1" applyFill="1" applyBorder="1" applyAlignment="1">
      <alignment horizontal="center" vertical="center"/>
    </xf>
    <xf numFmtId="2" fontId="28" fillId="0" borderId="0" xfId="57" applyNumberFormat="1" applyFont="1" applyFill="1" applyBorder="1" applyAlignment="1">
      <alignment horizontal="center" vertical="center"/>
    </xf>
    <xf numFmtId="0" fontId="23" fillId="0" borderId="0" xfId="59" applyFont="1" applyFill="1" applyAlignment="1">
      <alignment horizontal="left" vertical="center"/>
    </xf>
    <xf numFmtId="2" fontId="23" fillId="0" borderId="0" xfId="0" applyNumberFormat="1" applyFont="1" applyFill="1" applyAlignment="1">
      <alignment horizontal="center" vertical="center"/>
    </xf>
    <xf numFmtId="0" fontId="23" fillId="0" borderId="0" xfId="0" applyFont="1" applyFill="1" applyAlignment="1">
      <alignment horizontal="left" vertical="center"/>
    </xf>
    <xf numFmtId="2" fontId="23" fillId="0" borderId="0" xfId="59" applyNumberFormat="1" applyFont="1" applyFill="1" applyAlignment="1">
      <alignment horizontal="center" vertical="center"/>
    </xf>
    <xf numFmtId="2" fontId="23" fillId="0" borderId="0" xfId="0" applyNumberFormat="1" applyFont="1" applyFill="1" applyBorder="1" applyAlignment="1">
      <alignment horizontal="center" vertical="center"/>
    </xf>
    <xf numFmtId="2" fontId="28" fillId="0" borderId="0" xfId="57" applyNumberFormat="1" applyFont="1" applyFill="1" applyBorder="1" applyAlignment="1">
      <alignment horizontal="center" vertical="center" wrapText="1"/>
    </xf>
    <xf numFmtId="0" fontId="28" fillId="0" borderId="0" xfId="0" applyNumberFormat="1" applyFont="1" applyFill="1" applyBorder="1" applyAlignment="1">
      <alignment horizontal="center" vertical="center" wrapText="1"/>
    </xf>
    <xf numFmtId="0" fontId="28" fillId="0" borderId="0" xfId="57" applyNumberFormat="1" applyFont="1" applyFill="1" applyBorder="1" applyAlignment="1">
      <alignment vertical="center"/>
    </xf>
    <xf numFmtId="2" fontId="23" fillId="0" borderId="0" xfId="59" applyNumberFormat="1" applyFont="1" applyFill="1" applyAlignment="1">
      <alignment horizontal="right" vertical="center"/>
    </xf>
    <xf numFmtId="0" fontId="28" fillId="0" borderId="0" xfId="57" applyNumberFormat="1" applyFont="1" applyFill="1" applyBorder="1" applyAlignment="1">
      <alignment horizontal="center" vertical="center"/>
    </xf>
    <xf numFmtId="0" fontId="22" fillId="11" borderId="0" xfId="0" applyFont="1" applyFill="1" applyBorder="1"/>
    <xf numFmtId="0" fontId="32" fillId="0" borderId="0" xfId="0" applyFont="1"/>
    <xf numFmtId="0" fontId="31" fillId="0" borderId="0" xfId="0" applyFont="1" applyFill="1" applyBorder="1"/>
    <xf numFmtId="0" fontId="31" fillId="0" borderId="0" xfId="1" applyFont="1" applyFill="1" applyBorder="1" applyAlignment="1">
      <alignment horizontal="center" vertical="center"/>
    </xf>
    <xf numFmtId="0" fontId="31" fillId="0" borderId="0" xfId="0" applyFont="1" applyFill="1" applyBorder="1" applyAlignment="1">
      <alignment horizontal="center" vertical="center"/>
    </xf>
    <xf numFmtId="0" fontId="31" fillId="0" borderId="0" xfId="0" applyFont="1" applyFill="1" applyBorder="1" applyAlignment="1">
      <alignment horizontal="center" vertical="center" wrapText="1"/>
    </xf>
    <xf numFmtId="49" fontId="31" fillId="0" borderId="0" xfId="0" applyNumberFormat="1" applyFont="1" applyFill="1" applyAlignment="1">
      <alignment horizontal="center" vertical="center" wrapText="1"/>
    </xf>
    <xf numFmtId="0" fontId="31" fillId="0" borderId="0" xfId="0" applyFont="1" applyFill="1" applyBorder="1" applyAlignment="1">
      <alignment horizontal="left"/>
    </xf>
    <xf numFmtId="0" fontId="31" fillId="0" borderId="0" xfId="0" applyFont="1" applyFill="1" applyBorder="1" applyAlignment="1">
      <alignment horizontal="center"/>
    </xf>
    <xf numFmtId="168" fontId="31" fillId="0" borderId="0" xfId="0" applyNumberFormat="1" applyFont="1" applyFill="1" applyBorder="1" applyAlignment="1">
      <alignment horizontal="center"/>
    </xf>
    <xf numFmtId="168" fontId="31" fillId="0" borderId="0" xfId="0" applyNumberFormat="1" applyFont="1" applyFill="1" applyBorder="1" applyAlignment="1"/>
    <xf numFmtId="0" fontId="31" fillId="0" borderId="0" xfId="0" applyFont="1" applyFill="1"/>
    <xf numFmtId="49" fontId="31" fillId="0" borderId="0" xfId="0" applyNumberFormat="1" applyFont="1" applyFill="1" applyBorder="1" applyAlignment="1">
      <alignment horizontal="center" vertical="center" wrapText="1"/>
    </xf>
    <xf numFmtId="2" fontId="31" fillId="0" borderId="0" xfId="0" applyNumberFormat="1" applyFont="1" applyFill="1" applyBorder="1" applyAlignment="1">
      <alignment horizontal="center"/>
    </xf>
    <xf numFmtId="2" fontId="31" fillId="0" borderId="0" xfId="0" applyNumberFormat="1" applyFont="1" applyFill="1" applyBorder="1" applyAlignment="1">
      <alignment horizontal="left"/>
    </xf>
    <xf numFmtId="2" fontId="22" fillId="11" borderId="2" xfId="0" applyNumberFormat="1" applyFont="1" applyFill="1" applyBorder="1" applyAlignment="1">
      <alignment horizontal="center" vertical="center"/>
    </xf>
    <xf numFmtId="168" fontId="22" fillId="11" borderId="2" xfId="0" applyNumberFormat="1" applyFont="1" applyFill="1" applyBorder="1" applyAlignment="1">
      <alignment horizontal="center" vertical="center"/>
    </xf>
    <xf numFmtId="2" fontId="22" fillId="0" borderId="2" xfId="0" applyNumberFormat="1" applyFont="1" applyFill="1" applyBorder="1" applyAlignment="1">
      <alignment horizontal="center" vertical="center"/>
    </xf>
    <xf numFmtId="168" fontId="23" fillId="0" borderId="0" xfId="0" applyNumberFormat="1" applyFont="1" applyFill="1" applyBorder="1" applyAlignment="1">
      <alignment vertical="center"/>
    </xf>
    <xf numFmtId="168" fontId="24" fillId="0" borderId="0" xfId="0" applyNumberFormat="1" applyFont="1" applyFill="1" applyBorder="1" applyAlignment="1">
      <alignment vertical="center"/>
    </xf>
    <xf numFmtId="168" fontId="23" fillId="0" borderId="0" xfId="0" applyNumberFormat="1" applyFont="1" applyFill="1" applyBorder="1" applyAlignment="1">
      <alignment horizontal="right" vertical="center"/>
    </xf>
    <xf numFmtId="168" fontId="24" fillId="0" borderId="0" xfId="0" applyNumberFormat="1" applyFont="1" applyFill="1" applyBorder="1" applyAlignment="1">
      <alignment horizontal="right" vertical="center"/>
    </xf>
    <xf numFmtId="0" fontId="22" fillId="0" borderId="0" xfId="0" applyFont="1" applyFill="1" applyBorder="1" applyAlignment="1"/>
    <xf numFmtId="2" fontId="31" fillId="0" borderId="0" xfId="0" applyNumberFormat="1" applyFont="1" applyFill="1" applyBorder="1" applyAlignment="1"/>
    <xf numFmtId="0" fontId="22" fillId="8" borderId="3" xfId="0" applyFont="1" applyFill="1" applyBorder="1" applyAlignment="1">
      <alignment horizontal="center" vertical="center" wrapText="1"/>
    </xf>
    <xf numFmtId="168" fontId="22" fillId="0" borderId="11" xfId="0" applyNumberFormat="1" applyFont="1" applyFill="1" applyBorder="1" applyAlignment="1">
      <alignment horizontal="center" vertical="center"/>
    </xf>
    <xf numFmtId="168" fontId="22" fillId="0" borderId="3" xfId="0" applyNumberFormat="1" applyFont="1" applyFill="1" applyBorder="1" applyAlignment="1">
      <alignment horizontal="center" vertical="center"/>
    </xf>
    <xf numFmtId="168" fontId="22" fillId="10" borderId="3" xfId="0" applyNumberFormat="1" applyFont="1" applyFill="1" applyBorder="1" applyAlignment="1">
      <alignment horizontal="center" vertical="center"/>
    </xf>
    <xf numFmtId="168" fontId="29" fillId="0" borderId="3" xfId="0" applyNumberFormat="1" applyFont="1" applyFill="1" applyBorder="1" applyAlignment="1">
      <alignment horizontal="center"/>
    </xf>
    <xf numFmtId="2" fontId="25" fillId="0" borderId="4" xfId="0" applyNumberFormat="1" applyFont="1" applyFill="1" applyBorder="1" applyAlignment="1">
      <alignment horizontal="center" vertical="center" wrapText="1"/>
    </xf>
    <xf numFmtId="0" fontId="23" fillId="0" borderId="4" xfId="0" applyFont="1" applyFill="1" applyBorder="1"/>
    <xf numFmtId="0" fontId="22" fillId="0" borderId="4" xfId="0" applyFont="1" applyFill="1" applyBorder="1"/>
    <xf numFmtId="0" fontId="28" fillId="0" borderId="4" xfId="0" applyFont="1" applyFill="1" applyBorder="1"/>
    <xf numFmtId="0" fontId="22" fillId="0" borderId="13" xfId="0" applyFont="1" applyFill="1" applyBorder="1"/>
    <xf numFmtId="0" fontId="29" fillId="0" borderId="13" xfId="0" applyFont="1" applyFill="1" applyBorder="1"/>
    <xf numFmtId="0" fontId="22" fillId="8" borderId="14" xfId="0" applyFont="1" applyFill="1" applyBorder="1" applyAlignment="1">
      <alignment horizontal="center" vertical="center" wrapText="1"/>
    </xf>
    <xf numFmtId="168" fontId="22" fillId="0" borderId="15" xfId="0" applyNumberFormat="1" applyFont="1" applyFill="1" applyBorder="1" applyAlignment="1">
      <alignment horizontal="center" vertical="center"/>
    </xf>
    <xf numFmtId="168" fontId="22" fillId="0" borderId="14" xfId="0" applyNumberFormat="1" applyFont="1" applyFill="1" applyBorder="1" applyAlignment="1">
      <alignment horizontal="center" vertical="center"/>
    </xf>
    <xf numFmtId="168" fontId="22" fillId="10" borderId="14" xfId="0" applyNumberFormat="1" applyFont="1" applyFill="1" applyBorder="1" applyAlignment="1">
      <alignment horizontal="center" vertical="center"/>
    </xf>
    <xf numFmtId="168" fontId="22" fillId="0" borderId="16" xfId="0" applyNumberFormat="1" applyFont="1" applyFill="1" applyBorder="1" applyAlignment="1">
      <alignment horizontal="center" vertical="center"/>
    </xf>
    <xf numFmtId="168" fontId="22" fillId="0" borderId="16" xfId="0" applyNumberFormat="1" applyFont="1" applyFill="1" applyBorder="1" applyAlignment="1">
      <alignment horizontal="center"/>
    </xf>
    <xf numFmtId="168" fontId="29" fillId="0" borderId="14" xfId="0" applyNumberFormat="1" applyFont="1" applyFill="1" applyBorder="1" applyAlignment="1">
      <alignment horizontal="center"/>
    </xf>
    <xf numFmtId="168" fontId="29" fillId="0" borderId="16" xfId="0" applyNumberFormat="1" applyFont="1" applyFill="1" applyBorder="1" applyAlignment="1">
      <alignment horizontal="center"/>
    </xf>
    <xf numFmtId="168" fontId="29" fillId="0" borderId="20" xfId="0" applyNumberFormat="1" applyFont="1" applyFill="1" applyBorder="1" applyAlignment="1">
      <alignment horizontal="center"/>
    </xf>
    <xf numFmtId="168" fontId="29" fillId="0" borderId="21" xfId="0" applyNumberFormat="1" applyFont="1" applyFill="1" applyBorder="1" applyAlignment="1">
      <alignment horizontal="center"/>
    </xf>
    <xf numFmtId="168" fontId="29" fillId="0" borderId="21" xfId="0" applyNumberFormat="1" applyFont="1" applyFill="1" applyBorder="1"/>
    <xf numFmtId="0" fontId="29" fillId="0" borderId="21" xfId="0" applyFont="1" applyFill="1" applyBorder="1"/>
    <xf numFmtId="0" fontId="29" fillId="0" borderId="22" xfId="0" applyFont="1" applyFill="1" applyBorder="1"/>
    <xf numFmtId="168" fontId="28" fillId="7" borderId="2" xfId="0" applyNumberFormat="1" applyFont="1" applyFill="1" applyBorder="1" applyAlignment="1">
      <alignment horizontal="center" vertical="center"/>
    </xf>
    <xf numFmtId="0" fontId="22" fillId="7" borderId="2" xfId="0" applyFont="1" applyFill="1" applyBorder="1" applyAlignment="1">
      <alignment horizontal="center" vertical="center"/>
    </xf>
    <xf numFmtId="0" fontId="22" fillId="7" borderId="2" xfId="57" applyFont="1" applyFill="1" applyBorder="1" applyAlignment="1">
      <alignment horizontal="center" vertical="center"/>
    </xf>
    <xf numFmtId="0" fontId="22" fillId="7" borderId="2" xfId="57" applyFont="1" applyFill="1" applyBorder="1" applyAlignment="1">
      <alignment horizontal="center" vertical="center" wrapText="1"/>
    </xf>
    <xf numFmtId="0" fontId="23" fillId="7" borderId="2" xfId="0" applyFont="1" applyFill="1" applyBorder="1" applyAlignment="1">
      <alignment horizontal="center" vertical="center"/>
    </xf>
    <xf numFmtId="0" fontId="28" fillId="7" borderId="2" xfId="0" applyFont="1" applyFill="1" applyBorder="1" applyAlignment="1">
      <alignment horizontal="center" vertical="center" wrapText="1"/>
    </xf>
    <xf numFmtId="0" fontId="28" fillId="7" borderId="2" xfId="0" applyFont="1" applyFill="1" applyBorder="1" applyAlignment="1">
      <alignment horizontal="center" vertical="center"/>
    </xf>
    <xf numFmtId="49" fontId="23" fillId="7" borderId="2" xfId="0" applyNumberFormat="1" applyFont="1" applyFill="1" applyBorder="1" applyAlignment="1">
      <alignment horizontal="center" vertical="center" wrapText="1"/>
    </xf>
    <xf numFmtId="2" fontId="28" fillId="7" borderId="2" xfId="0" applyNumberFormat="1" applyFont="1" applyFill="1" applyBorder="1" applyAlignment="1">
      <alignment horizontal="center" vertical="center"/>
    </xf>
    <xf numFmtId="0" fontId="32" fillId="0" borderId="0" xfId="0" applyFont="1" applyAlignment="1">
      <alignment vertical="center" wrapText="1"/>
    </xf>
    <xf numFmtId="2" fontId="31" fillId="0" borderId="0" xfId="0" applyNumberFormat="1" applyFont="1" applyFill="1" applyBorder="1" applyAlignment="1">
      <alignment vertical="center" wrapText="1"/>
    </xf>
    <xf numFmtId="2" fontId="22" fillId="0" borderId="2" xfId="0" applyNumberFormat="1" applyFont="1" applyFill="1" applyBorder="1" applyAlignment="1">
      <alignment vertical="center"/>
    </xf>
    <xf numFmtId="2" fontId="28" fillId="7" borderId="3" xfId="0" applyNumberFormat="1" applyFont="1" applyFill="1" applyBorder="1" applyAlignment="1">
      <alignment horizontal="center" vertical="center"/>
    </xf>
    <xf numFmtId="2" fontId="28" fillId="7" borderId="14" xfId="0" applyNumberFormat="1" applyFont="1" applyFill="1" applyBorder="1" applyAlignment="1">
      <alignment horizontal="center" vertical="center"/>
    </xf>
    <xf numFmtId="2" fontId="28" fillId="7" borderId="4" xfId="0" applyNumberFormat="1" applyFont="1" applyFill="1" applyBorder="1" applyAlignment="1">
      <alignment horizontal="center" vertical="center"/>
    </xf>
    <xf numFmtId="2" fontId="28" fillId="7" borderId="2" xfId="0" applyNumberFormat="1" applyFont="1" applyFill="1" applyBorder="1" applyAlignment="1">
      <alignment vertical="center"/>
    </xf>
    <xf numFmtId="2" fontId="22" fillId="0" borderId="3" xfId="0" applyNumberFormat="1" applyFont="1" applyFill="1" applyBorder="1" applyAlignment="1">
      <alignment horizontal="center" vertical="center" wrapText="1"/>
    </xf>
    <xf numFmtId="2" fontId="22" fillId="0" borderId="14" xfId="0" applyNumberFormat="1" applyFont="1" applyFill="1" applyBorder="1" applyAlignment="1">
      <alignment horizontal="center" vertical="center" wrapText="1"/>
    </xf>
    <xf numFmtId="2" fontId="22" fillId="0" borderId="2" xfId="0" applyNumberFormat="1" applyFont="1" applyFill="1" applyBorder="1"/>
    <xf numFmtId="0" fontId="22" fillId="11" borderId="2" xfId="0" applyFont="1" applyFill="1" applyBorder="1" applyAlignment="1">
      <alignment horizontal="center" vertical="center" wrapText="1" shrinkToFit="1"/>
    </xf>
    <xf numFmtId="0" fontId="23" fillId="0" borderId="0" xfId="59" applyFont="1" applyFill="1" applyAlignment="1">
      <alignment vertical="center"/>
    </xf>
    <xf numFmtId="0" fontId="23" fillId="0" borderId="0" xfId="0" applyFont="1" applyFill="1" applyAlignment="1">
      <alignment vertical="center"/>
    </xf>
    <xf numFmtId="0" fontId="22" fillId="11" borderId="2" xfId="0" applyFont="1" applyFill="1" applyBorder="1" applyAlignment="1" applyProtection="1">
      <alignment horizontal="center" vertical="center" wrapText="1"/>
    </xf>
    <xf numFmtId="168" fontId="22" fillId="11" borderId="2" xfId="0" applyNumberFormat="1" applyFont="1" applyFill="1" applyBorder="1" applyAlignment="1">
      <alignment horizontal="center" vertical="center" wrapText="1"/>
    </xf>
    <xf numFmtId="2" fontId="22" fillId="11" borderId="2" xfId="0" applyNumberFormat="1" applyFont="1" applyFill="1" applyBorder="1" applyAlignment="1">
      <alignment horizontal="center" vertical="center" wrapText="1"/>
    </xf>
    <xf numFmtId="168" fontId="22" fillId="11" borderId="3" xfId="0" applyNumberFormat="1" applyFont="1" applyFill="1" applyBorder="1" applyAlignment="1">
      <alignment horizontal="center" vertical="center" wrapText="1"/>
    </xf>
    <xf numFmtId="2" fontId="22" fillId="11" borderId="4" xfId="0" applyNumberFormat="1" applyFont="1" applyFill="1" applyBorder="1" applyAlignment="1">
      <alignment horizontal="center" vertical="center" wrapText="1"/>
    </xf>
    <xf numFmtId="2" fontId="25" fillId="11" borderId="2" xfId="0" applyNumberFormat="1" applyFont="1" applyFill="1" applyBorder="1" applyAlignment="1">
      <alignment horizontal="center" vertical="center" wrapText="1"/>
    </xf>
    <xf numFmtId="0" fontId="22" fillId="0" borderId="0" xfId="0" applyFont="1" applyFill="1" applyBorder="1" applyAlignment="1">
      <alignment horizontal="center" vertical="center"/>
    </xf>
    <xf numFmtId="2" fontId="22" fillId="13" borderId="2" xfId="0" applyNumberFormat="1" applyFont="1" applyFill="1" applyBorder="1" applyAlignment="1">
      <alignment horizontal="center" vertical="center" wrapText="1"/>
    </xf>
    <xf numFmtId="2" fontId="22" fillId="13" borderId="2" xfId="0" applyNumberFormat="1" applyFont="1" applyFill="1" applyBorder="1" applyAlignment="1">
      <alignment horizontal="center" vertical="center"/>
    </xf>
    <xf numFmtId="168" fontId="29" fillId="0" borderId="24" xfId="0" applyNumberFormat="1" applyFont="1" applyFill="1" applyBorder="1" applyAlignment="1">
      <alignment horizontal="center"/>
    </xf>
    <xf numFmtId="0" fontId="22" fillId="8" borderId="25" xfId="0" applyFont="1" applyFill="1" applyBorder="1" applyAlignment="1">
      <alignment horizontal="center" vertical="center" wrapText="1"/>
    </xf>
    <xf numFmtId="168" fontId="22" fillId="0" borderId="26" xfId="0" applyNumberFormat="1" applyFont="1" applyFill="1" applyBorder="1" applyAlignment="1">
      <alignment horizontal="center" vertical="center"/>
    </xf>
    <xf numFmtId="168" fontId="22" fillId="0" borderId="25" xfId="0" applyNumberFormat="1" applyFont="1" applyFill="1" applyBorder="1" applyAlignment="1">
      <alignment horizontal="center" vertical="center"/>
    </xf>
    <xf numFmtId="2" fontId="22" fillId="0" borderId="25" xfId="0" applyNumberFormat="1" applyFont="1" applyFill="1" applyBorder="1" applyAlignment="1">
      <alignment horizontal="center" vertical="center" wrapText="1"/>
    </xf>
    <xf numFmtId="168" fontId="22" fillId="10" borderId="25" xfId="0" applyNumberFormat="1" applyFont="1" applyFill="1" applyBorder="1" applyAlignment="1">
      <alignment horizontal="center" vertical="center"/>
    </xf>
    <xf numFmtId="168" fontId="22" fillId="0" borderId="27" xfId="0" applyNumberFormat="1" applyFont="1" applyFill="1" applyBorder="1" applyAlignment="1">
      <alignment horizontal="center" vertical="center"/>
    </xf>
    <xf numFmtId="168" fontId="22" fillId="0" borderId="27" xfId="0" applyNumberFormat="1" applyFont="1" applyFill="1" applyBorder="1" applyAlignment="1">
      <alignment horizontal="center"/>
    </xf>
    <xf numFmtId="168" fontId="29" fillId="0" borderId="25" xfId="0" applyNumberFormat="1" applyFont="1" applyFill="1" applyBorder="1" applyAlignment="1">
      <alignment horizontal="center"/>
    </xf>
    <xf numFmtId="168" fontId="29" fillId="0" borderId="27" xfId="0" applyNumberFormat="1" applyFont="1" applyFill="1" applyBorder="1" applyAlignment="1">
      <alignment horizontal="center"/>
    </xf>
    <xf numFmtId="168" fontId="29" fillId="0" borderId="28" xfId="0" applyNumberFormat="1" applyFont="1" applyFill="1" applyBorder="1" applyAlignment="1">
      <alignment horizontal="center"/>
    </xf>
    <xf numFmtId="168" fontId="22" fillId="11" borderId="29" xfId="0" applyNumberFormat="1" applyFont="1" applyFill="1" applyBorder="1" applyAlignment="1">
      <alignment horizontal="center" vertical="center" wrapText="1"/>
    </xf>
    <xf numFmtId="0" fontId="22" fillId="8" borderId="29" xfId="0" applyFont="1" applyFill="1" applyBorder="1" applyAlignment="1">
      <alignment horizontal="center" vertical="center" wrapText="1"/>
    </xf>
    <xf numFmtId="168" fontId="22" fillId="0" borderId="30" xfId="0" applyNumberFormat="1" applyFont="1" applyFill="1" applyBorder="1" applyAlignment="1">
      <alignment horizontal="center" vertical="center"/>
    </xf>
    <xf numFmtId="168" fontId="22" fillId="0" borderId="29" xfId="0" applyNumberFormat="1" applyFont="1" applyFill="1" applyBorder="1" applyAlignment="1">
      <alignment horizontal="center" vertical="center"/>
    </xf>
    <xf numFmtId="2" fontId="28" fillId="7" borderId="29" xfId="0" applyNumberFormat="1" applyFont="1" applyFill="1" applyBorder="1" applyAlignment="1">
      <alignment horizontal="center" vertical="center"/>
    </xf>
    <xf numFmtId="168" fontId="22" fillId="10" borderId="29" xfId="0" applyNumberFormat="1" applyFont="1" applyFill="1" applyBorder="1" applyAlignment="1">
      <alignment horizontal="center" vertical="center"/>
    </xf>
    <xf numFmtId="168" fontId="22" fillId="0" borderId="31" xfId="0" applyNumberFormat="1" applyFont="1" applyFill="1" applyBorder="1" applyAlignment="1">
      <alignment horizontal="center" vertical="center"/>
    </xf>
    <xf numFmtId="168" fontId="22" fillId="0" borderId="31" xfId="0" applyNumberFormat="1" applyFont="1" applyFill="1" applyBorder="1" applyAlignment="1">
      <alignment horizontal="center"/>
    </xf>
    <xf numFmtId="168" fontId="29" fillId="0" borderId="29" xfId="0" applyNumberFormat="1" applyFont="1" applyFill="1" applyBorder="1" applyAlignment="1">
      <alignment horizontal="center"/>
    </xf>
    <xf numFmtId="168" fontId="29" fillId="0" borderId="31" xfId="0" applyNumberFormat="1" applyFont="1" applyFill="1" applyBorder="1" applyAlignment="1">
      <alignment horizontal="center"/>
    </xf>
    <xf numFmtId="168" fontId="29" fillId="0" borderId="32" xfId="0" applyNumberFormat="1" applyFont="1" applyFill="1" applyBorder="1" applyAlignment="1">
      <alignment horizontal="center"/>
    </xf>
    <xf numFmtId="2" fontId="22" fillId="13" borderId="29" xfId="0" applyNumberFormat="1" applyFont="1" applyFill="1" applyBorder="1" applyAlignment="1">
      <alignment horizontal="center" vertical="center" wrapText="1"/>
    </xf>
    <xf numFmtId="2" fontId="22" fillId="13" borderId="29" xfId="0" applyNumberFormat="1" applyFont="1" applyFill="1" applyBorder="1" applyAlignment="1">
      <alignment horizontal="center" vertical="center"/>
    </xf>
    <xf numFmtId="2" fontId="22" fillId="13" borderId="3" xfId="0" applyNumberFormat="1" applyFont="1" applyFill="1" applyBorder="1" applyAlignment="1">
      <alignment horizontal="center" vertical="center" wrapText="1"/>
    </xf>
    <xf numFmtId="2" fontId="22" fillId="13" borderId="3" xfId="0" applyNumberFormat="1" applyFont="1" applyFill="1" applyBorder="1" applyAlignment="1">
      <alignment horizontal="center" vertical="center"/>
    </xf>
    <xf numFmtId="2" fontId="22" fillId="11" borderId="3" xfId="0" applyNumberFormat="1" applyFont="1" applyFill="1" applyBorder="1" applyAlignment="1">
      <alignment horizontal="center" vertical="center" wrapText="1"/>
    </xf>
    <xf numFmtId="2" fontId="28" fillId="7" borderId="29" xfId="0" applyNumberFormat="1" applyFont="1" applyFill="1" applyBorder="1" applyAlignment="1">
      <alignment vertical="center"/>
    </xf>
    <xf numFmtId="2" fontId="22" fillId="0" borderId="25" xfId="0" applyNumberFormat="1" applyFont="1" applyFill="1" applyBorder="1"/>
    <xf numFmtId="168" fontId="22" fillId="0" borderId="25" xfId="0" applyNumberFormat="1" applyFont="1" applyFill="1" applyBorder="1"/>
    <xf numFmtId="168" fontId="22" fillId="0" borderId="29" xfId="0" applyNumberFormat="1" applyFont="1" applyFill="1" applyBorder="1"/>
    <xf numFmtId="168" fontId="22" fillId="10" borderId="25" xfId="0" applyNumberFormat="1" applyFont="1" applyFill="1" applyBorder="1"/>
    <xf numFmtId="168" fontId="22" fillId="10" borderId="29" xfId="0" applyNumberFormat="1" applyFont="1" applyFill="1" applyBorder="1"/>
    <xf numFmtId="168" fontId="22" fillId="0" borderId="27" xfId="0" applyNumberFormat="1" applyFont="1" applyFill="1" applyBorder="1"/>
    <xf numFmtId="168" fontId="22" fillId="0" borderId="31" xfId="0" applyNumberFormat="1" applyFont="1" applyFill="1" applyBorder="1"/>
    <xf numFmtId="168" fontId="29" fillId="0" borderId="25" xfId="0" applyNumberFormat="1" applyFont="1" applyFill="1" applyBorder="1"/>
    <xf numFmtId="168" fontId="29" fillId="0" borderId="29" xfId="0" applyNumberFormat="1" applyFont="1" applyFill="1" applyBorder="1"/>
    <xf numFmtId="168" fontId="29" fillId="0" borderId="27" xfId="0" applyNumberFormat="1" applyFont="1" applyFill="1" applyBorder="1"/>
    <xf numFmtId="168" fontId="29" fillId="0" borderId="31" xfId="0" applyNumberFormat="1" applyFont="1" applyFill="1" applyBorder="1"/>
    <xf numFmtId="168" fontId="29" fillId="0" borderId="28" xfId="0" applyNumberFormat="1" applyFont="1" applyFill="1" applyBorder="1"/>
    <xf numFmtId="168" fontId="29" fillId="0" borderId="32" xfId="0" applyNumberFormat="1" applyFont="1" applyFill="1" applyBorder="1"/>
    <xf numFmtId="0" fontId="22" fillId="8" borderId="33" xfId="0" applyFont="1" applyFill="1" applyBorder="1" applyAlignment="1">
      <alignment horizontal="center" vertical="center" wrapText="1"/>
    </xf>
    <xf numFmtId="0" fontId="23" fillId="0" borderId="34" xfId="0" applyFont="1" applyFill="1" applyBorder="1"/>
    <xf numFmtId="0" fontId="23" fillId="0" borderId="33" xfId="0" applyFont="1" applyFill="1" applyBorder="1"/>
    <xf numFmtId="2" fontId="22" fillId="0" borderId="33" xfId="0" applyNumberFormat="1" applyFont="1" applyFill="1" applyBorder="1"/>
    <xf numFmtId="0" fontId="22" fillId="0" borderId="33" xfId="0" applyFont="1" applyFill="1" applyBorder="1"/>
    <xf numFmtId="0" fontId="22" fillId="10" borderId="33" xfId="0" applyFont="1" applyFill="1" applyBorder="1"/>
    <xf numFmtId="2" fontId="22" fillId="11" borderId="29" xfId="0" applyNumberFormat="1" applyFont="1" applyFill="1" applyBorder="1" applyAlignment="1">
      <alignment horizontal="center" vertical="center" wrapText="1"/>
    </xf>
    <xf numFmtId="0" fontId="23" fillId="0" borderId="30" xfId="0" applyFont="1" applyFill="1" applyBorder="1"/>
    <xf numFmtId="0" fontId="23" fillId="0" borderId="29" xfId="0" applyFont="1" applyFill="1" applyBorder="1"/>
    <xf numFmtId="0" fontId="22" fillId="0" borderId="29" xfId="0" applyFont="1" applyFill="1" applyBorder="1"/>
    <xf numFmtId="0" fontId="22" fillId="10" borderId="29" xfId="0" applyFont="1" applyFill="1" applyBorder="1"/>
    <xf numFmtId="0" fontId="22" fillId="0" borderId="31" xfId="0" applyFont="1" applyFill="1" applyBorder="1"/>
    <xf numFmtId="0" fontId="29" fillId="0" borderId="29" xfId="0" applyFont="1" applyFill="1" applyBorder="1"/>
    <xf numFmtId="0" fontId="29" fillId="0" borderId="31" xfId="0" applyFont="1" applyFill="1" applyBorder="1"/>
    <xf numFmtId="0" fontId="29" fillId="0" borderId="32" xfId="0" applyFont="1" applyFill="1" applyBorder="1"/>
    <xf numFmtId="2" fontId="22" fillId="13" borderId="2" xfId="0" applyNumberFormat="1" applyFont="1" applyFill="1" applyBorder="1"/>
    <xf numFmtId="2" fontId="22" fillId="13" borderId="29" xfId="0" applyNumberFormat="1" applyFont="1" applyFill="1" applyBorder="1"/>
    <xf numFmtId="168" fontId="2" fillId="0" borderId="0" xfId="57" applyNumberFormat="1" applyFont="1" applyFill="1" applyBorder="1" applyAlignment="1">
      <alignment horizontal="left" vertical="center" wrapText="1"/>
    </xf>
    <xf numFmtId="2" fontId="28" fillId="7" borderId="33" xfId="0" applyNumberFormat="1" applyFont="1" applyFill="1" applyBorder="1" applyAlignment="1">
      <alignment horizontal="center" vertical="center"/>
    </xf>
    <xf numFmtId="0" fontId="3" fillId="0" borderId="9" xfId="0" applyFont="1" applyFill="1" applyBorder="1" applyAlignment="1">
      <alignment horizontal="left"/>
    </xf>
    <xf numFmtId="0" fontId="3" fillId="0" borderId="0" xfId="0" applyFont="1" applyFill="1" applyBorder="1" applyAlignment="1">
      <alignment horizontal="left" wrapText="1"/>
    </xf>
    <xf numFmtId="0" fontId="3" fillId="0" borderId="0" xfId="0" applyFont="1" applyFill="1" applyBorder="1" applyAlignment="1">
      <alignment horizontal="left"/>
    </xf>
    <xf numFmtId="0" fontId="3" fillId="6" borderId="0" xfId="0" applyFont="1" applyFill="1" applyBorder="1" applyAlignment="1">
      <alignment horizontal="left"/>
    </xf>
    <xf numFmtId="0" fontId="3" fillId="6" borderId="9" xfId="0" applyFont="1" applyFill="1" applyBorder="1" applyAlignment="1">
      <alignment horizontal="left"/>
    </xf>
    <xf numFmtId="168" fontId="3" fillId="0" borderId="0" xfId="64" applyNumberFormat="1" applyFont="1" applyFill="1" applyBorder="1" applyAlignment="1">
      <alignment horizontal="left" vertical="center" wrapText="1"/>
    </xf>
    <xf numFmtId="2" fontId="22" fillId="0" borderId="9" xfId="0" applyNumberFormat="1" applyFont="1" applyFill="1" applyBorder="1"/>
    <xf numFmtId="168" fontId="22" fillId="7" borderId="2" xfId="0" applyNumberFormat="1" applyFont="1" applyFill="1" applyBorder="1" applyAlignment="1">
      <alignment horizontal="center" vertical="center"/>
    </xf>
    <xf numFmtId="2" fontId="22" fillId="7" borderId="3" xfId="0" applyNumberFormat="1" applyFont="1" applyFill="1" applyBorder="1" applyAlignment="1">
      <alignment horizontal="center" vertical="center" wrapText="1"/>
    </xf>
    <xf numFmtId="168" fontId="28" fillId="7" borderId="14" xfId="0" applyNumberFormat="1" applyFont="1" applyFill="1" applyBorder="1" applyAlignment="1">
      <alignment horizontal="center" vertical="center"/>
    </xf>
    <xf numFmtId="168" fontId="28" fillId="7" borderId="3" xfId="0" applyNumberFormat="1" applyFont="1" applyFill="1" applyBorder="1" applyAlignment="1">
      <alignment horizontal="center" vertical="center"/>
    </xf>
    <xf numFmtId="168" fontId="28" fillId="7" borderId="25" xfId="0" applyNumberFormat="1" applyFont="1" applyFill="1" applyBorder="1" applyAlignment="1">
      <alignment horizontal="center" vertical="center"/>
    </xf>
    <xf numFmtId="168" fontId="28" fillId="7" borderId="29" xfId="0" applyNumberFormat="1" applyFont="1" applyFill="1" applyBorder="1" applyAlignment="1">
      <alignment horizontal="center" vertical="center"/>
    </xf>
    <xf numFmtId="168" fontId="28" fillId="7" borderId="33" xfId="0" applyNumberFormat="1" applyFont="1" applyFill="1" applyBorder="1" applyAlignment="1">
      <alignment horizontal="center" vertical="center"/>
    </xf>
    <xf numFmtId="14" fontId="22" fillId="0" borderId="1" xfId="0" applyNumberFormat="1" applyFont="1" applyFill="1" applyBorder="1" applyAlignment="1">
      <alignment horizontal="center" vertical="center"/>
    </xf>
    <xf numFmtId="0" fontId="22" fillId="0" borderId="1" xfId="57" applyFont="1" applyFill="1" applyBorder="1" applyAlignment="1">
      <alignment horizontal="center" vertical="center"/>
    </xf>
    <xf numFmtId="0" fontId="22" fillId="0" borderId="1" xfId="57" applyFont="1" applyFill="1" applyBorder="1" applyAlignment="1">
      <alignment horizontal="center" vertical="center" wrapText="1"/>
    </xf>
    <xf numFmtId="0" fontId="22" fillId="0" borderId="1" xfId="0" applyFont="1" applyFill="1" applyBorder="1" applyAlignment="1" applyProtection="1">
      <alignment horizontal="center" vertical="center" wrapText="1"/>
      <protection locked="0"/>
    </xf>
    <xf numFmtId="49" fontId="22" fillId="0" borderId="1" xfId="0" applyNumberFormat="1" applyFont="1" applyFill="1" applyBorder="1" applyAlignment="1">
      <alignment horizontal="center" vertical="center" wrapText="1"/>
    </xf>
    <xf numFmtId="168" fontId="22" fillId="0" borderId="35" xfId="0" applyNumberFormat="1" applyFont="1" applyFill="1" applyBorder="1" applyAlignment="1">
      <alignment horizontal="center" vertical="center"/>
    </xf>
    <xf numFmtId="168" fontId="22" fillId="0" borderId="36" xfId="0" applyNumberFormat="1" applyFont="1" applyFill="1" applyBorder="1" applyAlignment="1">
      <alignment horizontal="center" vertical="center"/>
    </xf>
    <xf numFmtId="168" fontId="22" fillId="0" borderId="37" xfId="0" applyNumberFormat="1" applyFont="1" applyFill="1" applyBorder="1" applyAlignment="1">
      <alignment horizontal="center" vertical="center"/>
    </xf>
    <xf numFmtId="168" fontId="22" fillId="0" borderId="38" xfId="0" applyNumberFormat="1" applyFont="1" applyFill="1" applyBorder="1" applyAlignment="1">
      <alignment horizontal="center" vertical="center"/>
    </xf>
    <xf numFmtId="2" fontId="22" fillId="0" borderId="37" xfId="0" applyNumberFormat="1" applyFont="1" applyFill="1" applyBorder="1"/>
    <xf numFmtId="168" fontId="22" fillId="0" borderId="1" xfId="0" applyNumberFormat="1" applyFont="1" applyFill="1" applyBorder="1"/>
    <xf numFmtId="2" fontId="22" fillId="0" borderId="1" xfId="0" applyNumberFormat="1" applyFont="1" applyFill="1" applyBorder="1"/>
    <xf numFmtId="168" fontId="22" fillId="0" borderId="38" xfId="0" applyNumberFormat="1" applyFont="1" applyFill="1" applyBorder="1"/>
    <xf numFmtId="168" fontId="22" fillId="0" borderId="37" xfId="0" applyNumberFormat="1" applyFont="1" applyFill="1" applyBorder="1"/>
    <xf numFmtId="0" fontId="22" fillId="0" borderId="1" xfId="0" applyFont="1" applyFill="1" applyBorder="1"/>
    <xf numFmtId="0" fontId="22" fillId="0" borderId="38" xfId="0" applyFont="1" applyFill="1" applyBorder="1"/>
    <xf numFmtId="0" fontId="22" fillId="0" borderId="39" xfId="0" applyFont="1" applyFill="1" applyBorder="1"/>
    <xf numFmtId="14" fontId="22" fillId="0" borderId="3" xfId="0" applyNumberFormat="1" applyFont="1" applyFill="1" applyBorder="1" applyAlignment="1">
      <alignment horizontal="center" vertical="center"/>
    </xf>
    <xf numFmtId="0" fontId="22" fillId="0" borderId="9" xfId="0" applyFont="1" applyFill="1" applyBorder="1" applyAlignment="1">
      <alignment horizontal="center" vertical="center"/>
    </xf>
    <xf numFmtId="0" fontId="22" fillId="0" borderId="9" xfId="57" applyFont="1" applyFill="1" applyBorder="1" applyAlignment="1">
      <alignment horizontal="center" vertical="center"/>
    </xf>
    <xf numFmtId="0" fontId="22" fillId="0" borderId="9" xfId="57" applyFont="1" applyFill="1" applyBorder="1" applyAlignment="1">
      <alignment horizontal="center" vertical="center" wrapText="1"/>
    </xf>
    <xf numFmtId="0" fontId="22" fillId="0" borderId="9" xfId="0" applyFont="1" applyFill="1" applyBorder="1" applyAlignment="1">
      <alignment horizontal="center" vertical="center" wrapText="1"/>
    </xf>
    <xf numFmtId="0" fontId="22" fillId="0" borderId="9" xfId="0" applyFont="1" applyFill="1" applyBorder="1" applyAlignment="1" applyProtection="1">
      <alignment horizontal="center" vertical="center" wrapText="1"/>
      <protection locked="0"/>
    </xf>
    <xf numFmtId="49" fontId="22" fillId="0" borderId="9" xfId="0" applyNumberFormat="1" applyFont="1" applyFill="1" applyBorder="1" applyAlignment="1">
      <alignment horizontal="center" vertical="center" wrapText="1"/>
    </xf>
    <xf numFmtId="168" fontId="22" fillId="0" borderId="9" xfId="0" applyNumberFormat="1" applyFont="1" applyFill="1" applyBorder="1" applyAlignment="1">
      <alignment horizontal="center" vertical="center"/>
    </xf>
    <xf numFmtId="2" fontId="22" fillId="0" borderId="9" xfId="0" applyNumberFormat="1" applyFont="1" applyFill="1" applyBorder="1" applyAlignment="1">
      <alignment horizontal="center" vertical="center"/>
    </xf>
    <xf numFmtId="168" fontId="22" fillId="0" borderId="9" xfId="0" applyNumberFormat="1" applyFont="1" applyFill="1" applyBorder="1"/>
    <xf numFmtId="0" fontId="22" fillId="0" borderId="9" xfId="0" applyFont="1" applyFill="1" applyBorder="1"/>
    <xf numFmtId="0" fontId="22" fillId="0" borderId="1" xfId="57" applyNumberFormat="1" applyFont="1" applyFill="1" applyBorder="1" applyAlignment="1">
      <alignment horizontal="left" vertical="center" wrapText="1"/>
    </xf>
    <xf numFmtId="0" fontId="23" fillId="0" borderId="1" xfId="0" applyFont="1" applyFill="1" applyBorder="1"/>
    <xf numFmtId="0" fontId="23" fillId="0" borderId="38" xfId="0" applyFont="1" applyFill="1" applyBorder="1"/>
    <xf numFmtId="0" fontId="23" fillId="0" borderId="39" xfId="0" applyFont="1" applyFill="1" applyBorder="1"/>
    <xf numFmtId="168" fontId="28" fillId="7" borderId="8" xfId="0" applyNumberFormat="1" applyFont="1" applyFill="1" applyBorder="1" applyAlignment="1">
      <alignment horizontal="center" vertical="center"/>
    </xf>
    <xf numFmtId="0" fontId="22" fillId="7" borderId="8" xfId="0" applyFont="1" applyFill="1" applyBorder="1" applyAlignment="1">
      <alignment horizontal="center" vertical="center"/>
    </xf>
    <xf numFmtId="0" fontId="22" fillId="7" borderId="8" xfId="57" applyFont="1" applyFill="1" applyBorder="1" applyAlignment="1">
      <alignment horizontal="center" vertical="center"/>
    </xf>
    <xf numFmtId="0" fontId="22" fillId="7" borderId="8" xfId="57" applyFont="1" applyFill="1" applyBorder="1" applyAlignment="1">
      <alignment horizontal="center" vertical="center" wrapText="1"/>
    </xf>
    <xf numFmtId="0" fontId="23" fillId="7" borderId="8" xfId="0" applyFont="1" applyFill="1" applyBorder="1" applyAlignment="1">
      <alignment horizontal="center" vertical="center"/>
    </xf>
    <xf numFmtId="0" fontId="28" fillId="7" borderId="8" xfId="0" applyFont="1" applyFill="1" applyBorder="1" applyAlignment="1">
      <alignment horizontal="center" vertical="center" wrapText="1"/>
    </xf>
    <xf numFmtId="0" fontId="28" fillId="7" borderId="8" xfId="0" applyFont="1" applyFill="1" applyBorder="1" applyAlignment="1">
      <alignment horizontal="center" vertical="center"/>
    </xf>
    <xf numFmtId="49" fontId="23" fillId="7" borderId="8" xfId="0" applyNumberFormat="1" applyFont="1" applyFill="1" applyBorder="1" applyAlignment="1">
      <alignment horizontal="center" vertical="center" wrapText="1"/>
    </xf>
    <xf numFmtId="2" fontId="28" fillId="7" borderId="8" xfId="0" applyNumberFormat="1" applyFont="1" applyFill="1" applyBorder="1" applyAlignment="1">
      <alignment horizontal="center" vertical="center"/>
    </xf>
    <xf numFmtId="2" fontId="28" fillId="7" borderId="11" xfId="0" applyNumberFormat="1" applyFont="1" applyFill="1" applyBorder="1" applyAlignment="1">
      <alignment horizontal="center" vertical="center"/>
    </xf>
    <xf numFmtId="2" fontId="28" fillId="7" borderId="15" xfId="0" applyNumberFormat="1" applyFont="1" applyFill="1" applyBorder="1" applyAlignment="1">
      <alignment horizontal="center" vertical="center"/>
    </xf>
    <xf numFmtId="2" fontId="28" fillId="7" borderId="30" xfId="0" applyNumberFormat="1" applyFont="1" applyFill="1" applyBorder="1" applyAlignment="1">
      <alignment horizontal="center" vertical="center"/>
    </xf>
    <xf numFmtId="2" fontId="28" fillId="7" borderId="12" xfId="0" applyNumberFormat="1" applyFont="1" applyFill="1" applyBorder="1" applyAlignment="1">
      <alignment horizontal="center" vertical="center"/>
    </xf>
    <xf numFmtId="2" fontId="28" fillId="7" borderId="8" xfId="0" applyNumberFormat="1" applyFont="1" applyFill="1" applyBorder="1" applyAlignment="1">
      <alignment vertical="center"/>
    </xf>
    <xf numFmtId="2" fontId="28" fillId="7" borderId="30" xfId="0" applyNumberFormat="1" applyFont="1" applyFill="1" applyBorder="1" applyAlignment="1">
      <alignment vertical="center"/>
    </xf>
    <xf numFmtId="2" fontId="28" fillId="7" borderId="34" xfId="0" applyNumberFormat="1" applyFont="1" applyFill="1" applyBorder="1" applyAlignment="1">
      <alignment horizontal="center" vertical="center"/>
    </xf>
    <xf numFmtId="1" fontId="22" fillId="5" borderId="40" xfId="0" applyNumberFormat="1" applyFont="1" applyFill="1" applyBorder="1" applyAlignment="1">
      <alignment horizontal="center" vertical="center"/>
    </xf>
    <xf numFmtId="1" fontId="22" fillId="5" borderId="41" xfId="0" applyNumberFormat="1" applyFont="1" applyFill="1" applyBorder="1" applyAlignment="1">
      <alignment horizontal="center" vertical="center"/>
    </xf>
    <xf numFmtId="0" fontId="24" fillId="5" borderId="41" xfId="0" applyFont="1" applyFill="1" applyBorder="1" applyAlignment="1">
      <alignment horizontal="center" vertical="center"/>
    </xf>
    <xf numFmtId="0" fontId="22" fillId="5" borderId="41" xfId="0" applyFont="1" applyFill="1" applyBorder="1" applyAlignment="1">
      <alignment horizontal="center" vertical="center" wrapText="1"/>
    </xf>
    <xf numFmtId="0" fontId="22" fillId="5" borderId="41" xfId="0" applyFont="1" applyFill="1" applyBorder="1" applyAlignment="1">
      <alignment horizontal="center" vertical="center"/>
    </xf>
    <xf numFmtId="2" fontId="22" fillId="5" borderId="41" xfId="0" applyNumberFormat="1" applyFont="1" applyFill="1" applyBorder="1" applyAlignment="1">
      <alignment horizontal="center" vertical="center"/>
    </xf>
    <xf numFmtId="168" fontId="22" fillId="5" borderId="42" xfId="0" applyNumberFormat="1" applyFont="1" applyFill="1" applyBorder="1" applyAlignment="1">
      <alignment horizontal="center" vertical="center"/>
    </xf>
    <xf numFmtId="168" fontId="22" fillId="5" borderId="41" xfId="0" applyNumberFormat="1" applyFont="1" applyFill="1" applyBorder="1" applyAlignment="1">
      <alignment horizontal="center" vertical="center"/>
    </xf>
    <xf numFmtId="168" fontId="22" fillId="5" borderId="43" xfId="0" applyNumberFormat="1" applyFont="1" applyFill="1" applyBorder="1" applyAlignment="1">
      <alignment horizontal="center" vertical="center"/>
    </xf>
    <xf numFmtId="168" fontId="22" fillId="5" borderId="44" xfId="0" applyNumberFormat="1" applyFont="1" applyFill="1" applyBorder="1" applyAlignment="1">
      <alignment horizontal="center" vertical="center"/>
    </xf>
    <xf numFmtId="168" fontId="22" fillId="5" borderId="45" xfId="0" applyNumberFormat="1" applyFont="1" applyFill="1" applyBorder="1" applyAlignment="1">
      <alignment horizontal="center" vertical="center"/>
    </xf>
    <xf numFmtId="168" fontId="22" fillId="5" borderId="44" xfId="0" applyNumberFormat="1" applyFont="1" applyFill="1" applyBorder="1"/>
    <xf numFmtId="168" fontId="22" fillId="5" borderId="41" xfId="0" applyNumberFormat="1" applyFont="1" applyFill="1" applyBorder="1"/>
    <xf numFmtId="168" fontId="22" fillId="5" borderId="45" xfId="0" applyNumberFormat="1" applyFont="1" applyFill="1" applyBorder="1"/>
    <xf numFmtId="0" fontId="22" fillId="5" borderId="41" xfId="0" applyFont="1" applyFill="1" applyBorder="1"/>
    <xf numFmtId="0" fontId="22" fillId="5" borderId="45" xfId="0" applyFont="1" applyFill="1" applyBorder="1"/>
    <xf numFmtId="0" fontId="22" fillId="5" borderId="10" xfId="0" applyFont="1" applyFill="1" applyBorder="1"/>
    <xf numFmtId="0" fontId="24" fillId="5" borderId="41" xfId="0" applyFont="1" applyFill="1" applyBorder="1" applyAlignment="1">
      <alignment horizontal="center" vertical="center" wrapText="1"/>
    </xf>
    <xf numFmtId="0" fontId="22" fillId="0" borderId="46" xfId="0" applyFont="1" applyFill="1" applyBorder="1" applyAlignment="1">
      <alignment horizontal="center"/>
    </xf>
    <xf numFmtId="2" fontId="31" fillId="0" borderId="47" xfId="0" applyNumberFormat="1" applyFont="1" applyFill="1" applyBorder="1" applyAlignment="1"/>
    <xf numFmtId="2" fontId="31" fillId="0" borderId="48" xfId="0" applyNumberFormat="1" applyFont="1" applyFill="1" applyBorder="1" applyAlignment="1"/>
    <xf numFmtId="2" fontId="31" fillId="0" borderId="49" xfId="0" applyNumberFormat="1" applyFont="1" applyFill="1" applyBorder="1" applyAlignment="1"/>
    <xf numFmtId="2" fontId="31" fillId="0" borderId="50" xfId="0" applyNumberFormat="1" applyFont="1" applyFill="1" applyBorder="1" applyAlignment="1"/>
    <xf numFmtId="0" fontId="22" fillId="0" borderId="51" xfId="0" applyFont="1" applyFill="1" applyBorder="1"/>
    <xf numFmtId="2" fontId="22" fillId="0" borderId="52" xfId="0" applyNumberFormat="1" applyFont="1" applyFill="1" applyBorder="1" applyAlignment="1">
      <alignment horizontal="center"/>
    </xf>
    <xf numFmtId="0" fontId="22" fillId="0" borderId="53" xfId="0" applyFont="1" applyFill="1" applyBorder="1"/>
    <xf numFmtId="0" fontId="22" fillId="0" borderId="53" xfId="1" applyFont="1" applyFill="1" applyBorder="1" applyAlignment="1">
      <alignment horizontal="center" vertical="center"/>
    </xf>
    <xf numFmtId="0" fontId="22" fillId="0" borderId="53" xfId="0" applyFont="1" applyFill="1" applyBorder="1" applyAlignment="1">
      <alignment horizontal="center" vertical="center"/>
    </xf>
    <xf numFmtId="0" fontId="22" fillId="0" borderId="53" xfId="0" applyFont="1" applyFill="1" applyBorder="1" applyAlignment="1">
      <alignment horizontal="center" vertical="center" wrapText="1"/>
    </xf>
    <xf numFmtId="49" fontId="22" fillId="0" borderId="53" xfId="0" applyNumberFormat="1" applyFont="1" applyFill="1" applyBorder="1" applyAlignment="1">
      <alignment horizontal="left" vertical="center" wrapText="1"/>
    </xf>
    <xf numFmtId="0" fontId="22" fillId="0" borderId="53" xfId="0" applyFont="1" applyFill="1" applyBorder="1" applyAlignment="1">
      <alignment horizontal="left"/>
    </xf>
    <xf numFmtId="0" fontId="22" fillId="0" borderId="53" xfId="0" applyFont="1" applyFill="1" applyBorder="1" applyAlignment="1">
      <alignment horizontal="center"/>
    </xf>
    <xf numFmtId="168" fontId="22" fillId="0" borderId="53" xfId="0" applyNumberFormat="1" applyFont="1" applyFill="1" applyBorder="1" applyAlignment="1">
      <alignment horizontal="center"/>
    </xf>
    <xf numFmtId="168" fontId="22" fillId="0" borderId="54" xfId="0" applyNumberFormat="1" applyFont="1" applyFill="1" applyBorder="1" applyAlignment="1">
      <alignment horizontal="center"/>
    </xf>
    <xf numFmtId="168" fontId="22" fillId="0" borderId="52" xfId="0" applyNumberFormat="1" applyFont="1" applyFill="1" applyBorder="1" applyAlignment="1">
      <alignment horizontal="center"/>
    </xf>
    <xf numFmtId="168" fontId="22" fillId="0" borderId="55" xfId="0" applyNumberFormat="1" applyFont="1" applyFill="1" applyBorder="1" applyAlignment="1">
      <alignment horizontal="center"/>
    </xf>
    <xf numFmtId="168" fontId="22" fillId="0" borderId="52" xfId="0" applyNumberFormat="1" applyFont="1" applyFill="1" applyBorder="1"/>
    <xf numFmtId="168" fontId="22" fillId="0" borderId="53" xfId="0" applyNumberFormat="1" applyFont="1" applyFill="1" applyBorder="1"/>
    <xf numFmtId="168" fontId="22" fillId="0" borderId="55" xfId="0" applyNumberFormat="1" applyFont="1" applyFill="1" applyBorder="1"/>
    <xf numFmtId="0" fontId="22" fillId="0" borderId="55" xfId="0" applyFont="1" applyFill="1" applyBorder="1"/>
    <xf numFmtId="0" fontId="22" fillId="0" borderId="56" xfId="0" applyFont="1" applyFill="1" applyBorder="1"/>
    <xf numFmtId="0" fontId="23" fillId="12" borderId="0" xfId="0" applyFont="1" applyFill="1" applyAlignment="1">
      <alignment horizontal="left" vertical="center"/>
    </xf>
    <xf numFmtId="2" fontId="23" fillId="12" borderId="0" xfId="0" applyNumberFormat="1" applyFont="1" applyFill="1" applyAlignment="1">
      <alignment horizontal="center" vertical="center"/>
    </xf>
    <xf numFmtId="0" fontId="28" fillId="12" borderId="0" xfId="57" applyNumberFormat="1" applyFont="1" applyFill="1" applyBorder="1" applyAlignment="1">
      <alignment vertical="center"/>
    </xf>
    <xf numFmtId="2" fontId="28" fillId="12" borderId="0" xfId="57" applyNumberFormat="1" applyFont="1" applyFill="1" applyBorder="1" applyAlignment="1">
      <alignment horizontal="center" vertical="center"/>
    </xf>
    <xf numFmtId="2" fontId="23" fillId="12" borderId="0" xfId="0" applyNumberFormat="1" applyFont="1" applyFill="1" applyAlignment="1">
      <alignment horizontal="right" vertical="center"/>
    </xf>
    <xf numFmtId="0" fontId="23" fillId="12" borderId="0" xfId="57" applyNumberFormat="1" applyFont="1" applyFill="1" applyBorder="1" applyAlignment="1">
      <alignment horizontal="left" vertical="center"/>
    </xf>
    <xf numFmtId="2" fontId="23" fillId="12" borderId="0" xfId="57" applyNumberFormat="1" applyFont="1" applyFill="1" applyBorder="1" applyAlignment="1">
      <alignment horizontal="center" vertical="center"/>
    </xf>
    <xf numFmtId="49" fontId="23" fillId="12" borderId="0" xfId="57" applyNumberFormat="1" applyFont="1" applyFill="1" applyBorder="1" applyAlignment="1">
      <alignment horizontal="center" vertical="center"/>
    </xf>
    <xf numFmtId="49" fontId="23" fillId="0" borderId="8" xfId="0" applyNumberFormat="1" applyFont="1" applyFill="1" applyBorder="1" applyAlignment="1">
      <alignment horizontal="center" vertical="center" wrapText="1"/>
    </xf>
    <xf numFmtId="0" fontId="3" fillId="0" borderId="2" xfId="0" applyFont="1" applyBorder="1" applyAlignment="1">
      <alignment horizontal="left"/>
    </xf>
    <xf numFmtId="0" fontId="3" fillId="0" borderId="2" xfId="0" applyFont="1" applyBorder="1" applyAlignment="1"/>
    <xf numFmtId="0" fontId="3" fillId="0" borderId="0" xfId="0" applyFont="1" applyBorder="1" applyAlignment="1">
      <alignment horizontal="left" vertical="center"/>
    </xf>
    <xf numFmtId="0" fontId="34" fillId="0" borderId="58" xfId="0" applyFont="1" applyBorder="1" applyAlignment="1">
      <alignment horizontal="left"/>
    </xf>
    <xf numFmtId="0" fontId="3" fillId="14" borderId="1" xfId="0" applyFont="1" applyFill="1" applyBorder="1" applyAlignment="1">
      <alignment horizontal="left"/>
    </xf>
    <xf numFmtId="0" fontId="3" fillId="0" borderId="1" xfId="0" applyFont="1" applyBorder="1" applyAlignment="1">
      <alignment horizontal="left"/>
    </xf>
    <xf numFmtId="0" fontId="3" fillId="14" borderId="1" xfId="0" applyFont="1" applyFill="1" applyBorder="1" applyAlignment="1">
      <alignment horizontal="left" wrapText="1"/>
    </xf>
    <xf numFmtId="168" fontId="35" fillId="0" borderId="58" xfId="64" applyNumberFormat="1" applyFont="1" applyBorder="1" applyAlignment="1">
      <alignment horizontal="left" vertical="center" wrapText="1"/>
    </xf>
    <xf numFmtId="168" fontId="2" fillId="14" borderId="58" xfId="64" applyNumberFormat="1" applyFont="1" applyFill="1" applyBorder="1" applyAlignment="1">
      <alignment horizontal="left" vertical="center" wrapText="1"/>
    </xf>
    <xf numFmtId="168" fontId="2" fillId="0" borderId="0" xfId="64" applyNumberFormat="1" applyFont="1" applyBorder="1" applyAlignment="1">
      <alignment horizontal="left" vertical="center" wrapText="1"/>
    </xf>
    <xf numFmtId="168" fontId="2" fillId="14" borderId="0" xfId="64" applyNumberFormat="1" applyFont="1" applyFill="1" applyBorder="1" applyAlignment="1">
      <alignment horizontal="left" vertical="center" wrapText="1"/>
    </xf>
    <xf numFmtId="168" fontId="3" fillId="0" borderId="0" xfId="64" applyNumberFormat="1" applyFont="1" applyBorder="1" applyAlignment="1">
      <alignment horizontal="left" vertical="center" wrapText="1"/>
    </xf>
    <xf numFmtId="168" fontId="3" fillId="14" borderId="0" xfId="64" applyNumberFormat="1" applyFont="1" applyFill="1" applyBorder="1" applyAlignment="1">
      <alignment horizontal="left" vertical="center" wrapText="1"/>
    </xf>
    <xf numFmtId="168" fontId="2" fillId="0" borderId="57" xfId="64" applyNumberFormat="1" applyFont="1" applyBorder="1" applyAlignment="1">
      <alignment horizontal="left" vertical="center" wrapText="1"/>
    </xf>
    <xf numFmtId="0" fontId="3" fillId="14" borderId="1" xfId="0" applyFont="1" applyFill="1" applyBorder="1" applyAlignment="1"/>
    <xf numFmtId="0" fontId="3" fillId="0" borderId="1" xfId="0" applyFont="1" applyBorder="1" applyAlignment="1"/>
    <xf numFmtId="0" fontId="3" fillId="14" borderId="1" xfId="0" applyFont="1" applyFill="1" applyBorder="1" applyAlignment="1">
      <alignment wrapText="1"/>
    </xf>
    <xf numFmtId="0" fontId="22" fillId="0" borderId="2" xfId="0" applyFont="1" applyFill="1" applyBorder="1" applyAlignment="1">
      <alignment horizontal="left" vertical="top" wrapText="1"/>
    </xf>
    <xf numFmtId="0" fontId="28" fillId="0" borderId="1" xfId="0" applyFont="1" applyFill="1" applyBorder="1" applyAlignment="1">
      <alignment horizontal="center" vertical="center" wrapText="1"/>
    </xf>
    <xf numFmtId="0" fontId="22" fillId="0" borderId="59" xfId="0" applyFont="1" applyFill="1" applyBorder="1" applyAlignment="1">
      <alignment horizontal="center" vertical="center"/>
    </xf>
    <xf numFmtId="0" fontId="22" fillId="0" borderId="59" xfId="57" applyFont="1" applyFill="1" applyBorder="1" applyAlignment="1">
      <alignment horizontal="center" vertical="center"/>
    </xf>
    <xf numFmtId="0" fontId="22" fillId="0" borderId="59" xfId="57" applyFont="1" applyFill="1" applyBorder="1" applyAlignment="1">
      <alignment horizontal="center" vertical="center" wrapText="1"/>
    </xf>
    <xf numFmtId="0" fontId="22" fillId="0" borderId="59" xfId="0" applyFont="1" applyFill="1" applyBorder="1" applyAlignment="1">
      <alignment horizontal="center" vertical="center" wrapText="1"/>
    </xf>
    <xf numFmtId="0" fontId="28" fillId="0" borderId="59" xfId="0" applyFont="1" applyFill="1" applyBorder="1" applyAlignment="1">
      <alignment horizontal="center" vertical="center" wrapText="1"/>
    </xf>
    <xf numFmtId="49" fontId="22" fillId="0" borderId="59" xfId="0" applyNumberFormat="1" applyFont="1" applyFill="1" applyBorder="1" applyAlignment="1">
      <alignment horizontal="center" vertical="center" wrapText="1"/>
    </xf>
    <xf numFmtId="168" fontId="22" fillId="0" borderId="59" xfId="0" applyNumberFormat="1" applyFont="1" applyFill="1" applyBorder="1" applyAlignment="1">
      <alignment horizontal="center" vertical="center"/>
    </xf>
    <xf numFmtId="14" fontId="22" fillId="0" borderId="59" xfId="0" applyNumberFormat="1" applyFont="1" applyFill="1" applyBorder="1" applyAlignment="1">
      <alignment horizontal="center" vertical="center"/>
    </xf>
    <xf numFmtId="0" fontId="22" fillId="0" borderId="60" xfId="0" applyFont="1" applyFill="1" applyBorder="1" applyAlignment="1">
      <alignment horizontal="center" vertical="center"/>
    </xf>
    <xf numFmtId="0" fontId="22" fillId="0" borderId="60" xfId="57" applyFont="1" applyFill="1" applyBorder="1" applyAlignment="1">
      <alignment horizontal="center" vertical="center"/>
    </xf>
    <xf numFmtId="0" fontId="22" fillId="0" borderId="60" xfId="57" applyFont="1" applyFill="1" applyBorder="1" applyAlignment="1">
      <alignment horizontal="center" vertical="center" wrapText="1"/>
    </xf>
    <xf numFmtId="0" fontId="22" fillId="0" borderId="60" xfId="0" applyFont="1" applyFill="1" applyBorder="1" applyAlignment="1">
      <alignment horizontal="center" vertical="center" wrapText="1"/>
    </xf>
    <xf numFmtId="0" fontId="28" fillId="0" borderId="60" xfId="0" applyFont="1" applyFill="1" applyBorder="1" applyAlignment="1">
      <alignment horizontal="center" vertical="center" wrapText="1"/>
    </xf>
    <xf numFmtId="49" fontId="22" fillId="0" borderId="60" xfId="0" applyNumberFormat="1" applyFont="1" applyFill="1" applyBorder="1" applyAlignment="1">
      <alignment horizontal="center" vertical="center" wrapText="1"/>
    </xf>
    <xf numFmtId="168" fontId="22" fillId="0" borderId="60" xfId="0" applyNumberFormat="1" applyFont="1" applyFill="1" applyBorder="1" applyAlignment="1">
      <alignment horizontal="center" vertical="center"/>
    </xf>
    <xf numFmtId="14" fontId="22" fillId="0" borderId="60" xfId="0" applyNumberFormat="1" applyFont="1" applyFill="1" applyBorder="1" applyAlignment="1">
      <alignment horizontal="center" vertical="center"/>
    </xf>
    <xf numFmtId="14" fontId="22" fillId="0" borderId="35" xfId="0" applyNumberFormat="1" applyFont="1" applyFill="1" applyBorder="1" applyAlignment="1">
      <alignment horizontal="center" vertical="center"/>
    </xf>
    <xf numFmtId="14" fontId="22" fillId="0" borderId="11" xfId="0" applyNumberFormat="1" applyFont="1" applyFill="1" applyBorder="1" applyAlignment="1">
      <alignment horizontal="center" vertical="center"/>
    </xf>
    <xf numFmtId="0" fontId="3" fillId="0" borderId="0" xfId="0" applyFont="1" applyBorder="1" applyAlignment="1">
      <alignment horizontal="left"/>
    </xf>
    <xf numFmtId="0" fontId="40" fillId="0" borderId="2" xfId="0" applyFont="1" applyFill="1" applyBorder="1" applyAlignment="1">
      <alignment horizontal="center" vertical="center" wrapText="1"/>
    </xf>
    <xf numFmtId="0" fontId="42" fillId="0" borderId="2" xfId="0" applyFont="1" applyFill="1" applyBorder="1" applyAlignment="1">
      <alignment horizontal="center" vertical="center" wrapText="1"/>
    </xf>
    <xf numFmtId="2" fontId="22" fillId="0" borderId="35" xfId="0" applyNumberFormat="1" applyFont="1" applyFill="1" applyBorder="1" applyAlignment="1">
      <alignment horizontal="center" vertical="center"/>
    </xf>
    <xf numFmtId="14" fontId="22" fillId="0" borderId="62" xfId="0" applyNumberFormat="1" applyFont="1" applyFill="1" applyBorder="1" applyAlignment="1">
      <alignment horizontal="center" vertical="center"/>
    </xf>
    <xf numFmtId="0" fontId="28" fillId="0" borderId="0" xfId="0" applyFont="1" applyFill="1" applyBorder="1" applyAlignment="1">
      <alignment horizontal="center" vertical="center" wrapText="1"/>
    </xf>
    <xf numFmtId="14" fontId="22" fillId="0" borderId="0" xfId="0" applyNumberFormat="1" applyFont="1" applyFill="1" applyBorder="1" applyAlignment="1">
      <alignment horizontal="center" vertical="center"/>
    </xf>
    <xf numFmtId="2" fontId="22" fillId="0" borderId="62" xfId="0" applyNumberFormat="1" applyFont="1" applyFill="1" applyBorder="1" applyAlignment="1">
      <alignment vertical="center"/>
    </xf>
    <xf numFmtId="2" fontId="22" fillId="0" borderId="11" xfId="0" applyNumberFormat="1" applyFont="1" applyFill="1" applyBorder="1" applyAlignment="1">
      <alignment vertical="center"/>
    </xf>
    <xf numFmtId="0" fontId="22" fillId="0" borderId="8" xfId="57" applyFont="1" applyFill="1" applyBorder="1" applyAlignment="1">
      <alignment horizontal="center" vertical="center"/>
    </xf>
    <xf numFmtId="0" fontId="22" fillId="0" borderId="8" xfId="57" applyFont="1" applyFill="1" applyBorder="1" applyAlignment="1">
      <alignment horizontal="center" vertical="center" wrapText="1"/>
    </xf>
    <xf numFmtId="49" fontId="22" fillId="0" borderId="8" xfId="0" applyNumberFormat="1" applyFont="1" applyFill="1" applyBorder="1" applyAlignment="1">
      <alignment horizontal="center" vertical="center" wrapText="1"/>
    </xf>
    <xf numFmtId="0" fontId="28" fillId="0" borderId="9" xfId="0" applyFont="1" applyFill="1" applyBorder="1" applyAlignment="1">
      <alignment horizontal="center" vertical="center" wrapText="1"/>
    </xf>
    <xf numFmtId="2" fontId="22" fillId="0" borderId="35" xfId="0" applyNumberFormat="1" applyFont="1" applyFill="1" applyBorder="1" applyAlignment="1">
      <alignment vertical="center"/>
    </xf>
    <xf numFmtId="2" fontId="22" fillId="0" borderId="11" xfId="0" applyNumberFormat="1" applyFont="1" applyFill="1" applyBorder="1" applyAlignment="1">
      <alignment horizontal="center" vertical="center"/>
    </xf>
    <xf numFmtId="0" fontId="22" fillId="0" borderId="2" xfId="0" applyNumberFormat="1" applyFont="1" applyFill="1" applyBorder="1" applyAlignment="1">
      <alignment horizontal="left" vertical="top" wrapText="1"/>
    </xf>
    <xf numFmtId="0" fontId="24" fillId="0" borderId="2" xfId="0" applyFont="1" applyFill="1" applyBorder="1" applyAlignment="1">
      <alignment horizontal="center" vertical="center" wrapText="1"/>
    </xf>
    <xf numFmtId="0" fontId="3" fillId="14" borderId="0" xfId="0" applyFont="1" applyFill="1" applyBorder="1" applyAlignment="1">
      <alignment horizontal="left"/>
    </xf>
    <xf numFmtId="0" fontId="22" fillId="0" borderId="2" xfId="0" applyNumberFormat="1" applyFont="1" applyFill="1" applyBorder="1" applyAlignment="1">
      <alignment horizontal="center" vertical="center"/>
    </xf>
    <xf numFmtId="0" fontId="22" fillId="0" borderId="2" xfId="0" applyFont="1" applyFill="1" applyBorder="1" applyAlignment="1" applyProtection="1">
      <alignment horizontal="center" vertical="center"/>
    </xf>
    <xf numFmtId="0" fontId="0" fillId="0" borderId="2" xfId="0" applyFill="1" applyBorder="1"/>
    <xf numFmtId="0" fontId="0" fillId="0" borderId="2" xfId="0" applyNumberFormat="1" applyFill="1" applyBorder="1"/>
    <xf numFmtId="0" fontId="0" fillId="0" borderId="2" xfId="0" applyFill="1" applyBorder="1" applyProtection="1"/>
    <xf numFmtId="0" fontId="23" fillId="0" borderId="2" xfId="0" applyFont="1" applyFill="1" applyBorder="1" applyAlignment="1">
      <alignment horizontal="center" vertical="center"/>
    </xf>
    <xf numFmtId="0" fontId="28" fillId="0" borderId="8" xfId="0" applyFont="1" applyFill="1" applyBorder="1" applyAlignment="1">
      <alignment horizontal="center" vertical="center" wrapText="1"/>
    </xf>
    <xf numFmtId="14" fontId="22" fillId="0" borderId="8" xfId="0" applyNumberFormat="1" applyFont="1" applyFill="1" applyBorder="1" applyAlignment="1">
      <alignment horizontal="center" vertical="center"/>
    </xf>
    <xf numFmtId="2" fontId="22" fillId="0" borderId="60" xfId="0" applyNumberFormat="1" applyFont="1" applyFill="1" applyBorder="1" applyAlignment="1">
      <alignment horizontal="center" vertical="center" wrapText="1"/>
    </xf>
    <xf numFmtId="2" fontId="22" fillId="0" borderId="62" xfId="0" applyNumberFormat="1" applyFont="1" applyFill="1" applyBorder="1" applyAlignment="1">
      <alignment horizontal="center" vertical="center"/>
    </xf>
    <xf numFmtId="49" fontId="22" fillId="0" borderId="0" xfId="0" applyNumberFormat="1" applyFont="1" applyFill="1" applyBorder="1" applyAlignment="1">
      <alignment horizontal="left" vertical="top" wrapText="1"/>
    </xf>
    <xf numFmtId="49" fontId="22" fillId="0" borderId="60" xfId="0" applyNumberFormat="1" applyFont="1" applyFill="1" applyBorder="1" applyAlignment="1">
      <alignment horizontal="left" vertical="top" wrapText="1"/>
    </xf>
    <xf numFmtId="49" fontId="22" fillId="0" borderId="2" xfId="0" applyNumberFormat="1" applyFont="1" applyFill="1" applyBorder="1" applyAlignment="1">
      <alignment horizontal="left" vertical="top" wrapText="1"/>
    </xf>
    <xf numFmtId="49" fontId="22" fillId="0" borderId="59" xfId="0" applyNumberFormat="1" applyFont="1" applyFill="1" applyBorder="1" applyAlignment="1">
      <alignment horizontal="left" vertical="top" wrapText="1"/>
    </xf>
    <xf numFmtId="49" fontId="22" fillId="0" borderId="60" xfId="0" applyNumberFormat="1" applyFont="1" applyFill="1" applyBorder="1" applyAlignment="1">
      <alignment horizontal="center" vertical="top" wrapText="1"/>
    </xf>
    <xf numFmtId="2" fontId="22" fillId="0" borderId="0" xfId="0" applyNumberFormat="1" applyFont="1" applyFill="1" applyBorder="1" applyAlignment="1">
      <alignment horizontal="center" vertical="center" wrapText="1"/>
    </xf>
    <xf numFmtId="0" fontId="22" fillId="0" borderId="60" xfId="0" applyFont="1" applyFill="1" applyBorder="1" applyAlignment="1">
      <alignment vertical="center" wrapText="1"/>
    </xf>
    <xf numFmtId="0" fontId="45" fillId="0" borderId="2" xfId="57" applyFont="1" applyFill="1" applyBorder="1" applyAlignment="1">
      <alignment vertical="center"/>
    </xf>
    <xf numFmtId="49" fontId="22" fillId="0" borderId="62" xfId="0" applyNumberFormat="1" applyFont="1" applyFill="1" applyBorder="1" applyAlignment="1">
      <alignment horizontal="center" vertical="center"/>
    </xf>
    <xf numFmtId="49" fontId="22" fillId="0" borderId="11" xfId="0" applyNumberFormat="1" applyFont="1" applyFill="1" applyBorder="1" applyAlignment="1">
      <alignment horizontal="center" vertical="center"/>
    </xf>
    <xf numFmtId="49" fontId="22" fillId="0" borderId="2" xfId="0" applyNumberFormat="1" applyFont="1" applyFill="1" applyBorder="1" applyAlignment="1">
      <alignment horizontal="center" vertical="center"/>
    </xf>
    <xf numFmtId="49" fontId="22" fillId="0" borderId="35" xfId="0" applyNumberFormat="1" applyFont="1" applyFill="1" applyBorder="1" applyAlignment="1">
      <alignment horizontal="center" vertical="center"/>
    </xf>
    <xf numFmtId="49" fontId="22" fillId="0" borderId="2" xfId="0" applyNumberFormat="1" applyFont="1" applyFill="1" applyBorder="1" applyAlignment="1">
      <alignment vertical="center"/>
    </xf>
    <xf numFmtId="168" fontId="46" fillId="0" borderId="2" xfId="0" applyNumberFormat="1" applyFont="1" applyFill="1" applyBorder="1" applyAlignment="1">
      <alignment horizontal="center" vertical="center"/>
    </xf>
    <xf numFmtId="168" fontId="28" fillId="0" borderId="2" xfId="0" applyNumberFormat="1" applyFont="1" applyFill="1" applyBorder="1" applyAlignment="1">
      <alignment horizontal="center" vertical="center"/>
    </xf>
    <xf numFmtId="14" fontId="28" fillId="0" borderId="2" xfId="0" applyNumberFormat="1" applyFont="1" applyFill="1" applyBorder="1" applyAlignment="1">
      <alignment horizontal="center" vertical="center" wrapText="1"/>
    </xf>
    <xf numFmtId="0" fontId="47" fillId="0" borderId="59" xfId="0" applyFont="1" applyFill="1" applyBorder="1" applyAlignment="1" applyProtection="1">
      <alignment horizontal="center" vertical="center" wrapText="1"/>
    </xf>
    <xf numFmtId="14" fontId="22" fillId="0" borderId="61" xfId="0" applyNumberFormat="1" applyFont="1" applyFill="1" applyBorder="1" applyAlignment="1">
      <alignment horizontal="center" vertical="center"/>
    </xf>
    <xf numFmtId="0" fontId="22" fillId="0" borderId="61" xfId="0" applyFont="1" applyFill="1" applyBorder="1" applyAlignment="1">
      <alignment horizontal="center" vertical="center"/>
    </xf>
    <xf numFmtId="0" fontId="22" fillId="0" borderId="61" xfId="57" applyFont="1" applyFill="1" applyBorder="1" applyAlignment="1">
      <alignment horizontal="center" vertical="center"/>
    </xf>
    <xf numFmtId="0" fontId="22" fillId="0" borderId="61" xfId="57" applyFont="1" applyFill="1" applyBorder="1" applyAlignment="1">
      <alignment horizontal="center" vertical="center" wrapText="1"/>
    </xf>
    <xf numFmtId="0" fontId="22" fillId="0" borderId="61" xfId="0" applyFont="1" applyFill="1" applyBorder="1" applyAlignment="1">
      <alignment horizontal="center" vertical="center" wrapText="1"/>
    </xf>
    <xf numFmtId="0" fontId="28" fillId="0" borderId="61" xfId="0" applyFont="1" applyFill="1" applyBorder="1" applyAlignment="1">
      <alignment horizontal="center" vertical="center" wrapText="1"/>
    </xf>
    <xf numFmtId="49" fontId="22" fillId="0" borderId="61" xfId="0" applyNumberFormat="1" applyFont="1" applyFill="1" applyBorder="1" applyAlignment="1">
      <alignment horizontal="center" vertical="center" wrapText="1"/>
    </xf>
    <xf numFmtId="168" fontId="22" fillId="0" borderId="61" xfId="0" applyNumberFormat="1" applyFont="1" applyFill="1" applyBorder="1" applyAlignment="1">
      <alignment horizontal="center" vertical="center"/>
    </xf>
    <xf numFmtId="2" fontId="22" fillId="0" borderId="61" xfId="0" applyNumberFormat="1" applyFont="1" applyFill="1" applyBorder="1" applyAlignment="1">
      <alignment horizontal="center" vertical="center"/>
    </xf>
    <xf numFmtId="168" fontId="28" fillId="0" borderId="35" xfId="0" applyNumberFormat="1" applyFont="1" applyFill="1" applyBorder="1" applyAlignment="1">
      <alignment horizontal="center" vertical="center"/>
    </xf>
    <xf numFmtId="168" fontId="28" fillId="0" borderId="62" xfId="0" applyNumberFormat="1" applyFont="1" applyFill="1" applyBorder="1" applyAlignment="1">
      <alignment horizontal="center" vertical="center"/>
    </xf>
    <xf numFmtId="0" fontId="22" fillId="0" borderId="35" xfId="0" applyFont="1" applyFill="1" applyBorder="1" applyAlignment="1">
      <alignment horizontal="center"/>
    </xf>
    <xf numFmtId="14" fontId="22" fillId="0" borderId="63" xfId="0" applyNumberFormat="1" applyFont="1" applyFill="1" applyBorder="1" applyAlignment="1">
      <alignment horizontal="center" vertical="center"/>
    </xf>
    <xf numFmtId="0" fontId="22" fillId="0" borderId="64" xfId="0" applyFont="1" applyFill="1" applyBorder="1" applyAlignment="1">
      <alignment horizontal="center" vertical="center"/>
    </xf>
    <xf numFmtId="0" fontId="22" fillId="0" borderId="64" xfId="57" applyFont="1" applyFill="1" applyBorder="1" applyAlignment="1">
      <alignment horizontal="center" vertical="center"/>
    </xf>
    <xf numFmtId="0" fontId="22" fillId="0" borderId="64" xfId="57" applyFont="1" applyFill="1" applyBorder="1" applyAlignment="1">
      <alignment horizontal="center" vertical="center" wrapText="1"/>
    </xf>
    <xf numFmtId="0" fontId="22" fillId="0" borderId="64" xfId="0" applyFont="1" applyFill="1" applyBorder="1" applyAlignment="1">
      <alignment horizontal="center" vertical="center" wrapText="1"/>
    </xf>
    <xf numFmtId="0" fontId="22" fillId="0" borderId="64" xfId="0" applyFont="1" applyFill="1" applyBorder="1" applyAlignment="1" applyProtection="1">
      <alignment horizontal="center" vertical="center" wrapText="1"/>
      <protection locked="0"/>
    </xf>
    <xf numFmtId="49" fontId="22" fillId="0" borderId="64" xfId="0" applyNumberFormat="1" applyFont="1" applyFill="1" applyBorder="1" applyAlignment="1">
      <alignment horizontal="center" vertical="center" wrapText="1"/>
    </xf>
    <xf numFmtId="168" fontId="22" fillId="0" borderId="64" xfId="0" applyNumberFormat="1" applyFont="1" applyFill="1" applyBorder="1" applyAlignment="1">
      <alignment horizontal="center" vertical="center"/>
    </xf>
    <xf numFmtId="2" fontId="22" fillId="0" borderId="64" xfId="0" applyNumberFormat="1" applyFont="1" applyFill="1" applyBorder="1" applyAlignment="1">
      <alignment horizontal="center" vertical="center"/>
    </xf>
    <xf numFmtId="0" fontId="22" fillId="0" borderId="35" xfId="0" applyFont="1" applyFill="1" applyBorder="1"/>
    <xf numFmtId="2" fontId="22" fillId="0" borderId="8" xfId="0" applyNumberFormat="1" applyFont="1" applyFill="1" applyBorder="1" applyAlignment="1">
      <alignment vertical="center"/>
    </xf>
    <xf numFmtId="180" fontId="22" fillId="0" borderId="59" xfId="0" applyNumberFormat="1" applyFont="1" applyFill="1" applyBorder="1" applyAlignment="1">
      <alignment horizontal="center"/>
    </xf>
    <xf numFmtId="0" fontId="22" fillId="0" borderId="63" xfId="0" applyFont="1" applyFill="1" applyBorder="1" applyAlignment="1">
      <alignment horizontal="center" vertical="center"/>
    </xf>
    <xf numFmtId="0" fontId="22" fillId="0" borderId="64" xfId="57" applyNumberFormat="1" applyFont="1" applyFill="1" applyBorder="1" applyAlignment="1">
      <alignment horizontal="left" vertical="center" wrapText="1"/>
    </xf>
    <xf numFmtId="0" fontId="22" fillId="0" borderId="0" xfId="0" applyFont="1" applyFill="1" applyBorder="1" applyAlignment="1">
      <alignment horizontal="center" vertical="center"/>
    </xf>
    <xf numFmtId="0" fontId="22" fillId="0" borderId="2" xfId="0" applyFont="1" applyFill="1" applyBorder="1" applyAlignment="1">
      <alignment horizontal="center" vertical="center" wrapText="1"/>
    </xf>
    <xf numFmtId="0" fontId="22" fillId="0" borderId="2" xfId="0" applyFont="1" applyFill="1" applyBorder="1" applyAlignment="1">
      <alignment horizontal="center" vertical="center" wrapText="1" shrinkToFit="1"/>
    </xf>
    <xf numFmtId="0" fontId="22" fillId="0" borderId="2" xfId="0" applyFont="1" applyFill="1" applyBorder="1" applyAlignment="1" applyProtection="1">
      <alignment horizontal="center" vertical="center" wrapText="1"/>
    </xf>
    <xf numFmtId="1" fontId="22" fillId="0" borderId="40" xfId="0" applyNumberFormat="1" applyFont="1" applyFill="1" applyBorder="1" applyAlignment="1">
      <alignment horizontal="center" vertical="center"/>
    </xf>
    <xf numFmtId="1" fontId="22" fillId="0" borderId="41" xfId="0" applyNumberFormat="1" applyFont="1" applyFill="1" applyBorder="1" applyAlignment="1">
      <alignment horizontal="center" vertical="center"/>
    </xf>
    <xf numFmtId="0" fontId="24" fillId="0" borderId="41" xfId="0" applyFont="1" applyFill="1" applyBorder="1" applyAlignment="1">
      <alignment horizontal="center" vertical="center"/>
    </xf>
    <xf numFmtId="0" fontId="22" fillId="0" borderId="41" xfId="0" applyFont="1" applyFill="1" applyBorder="1" applyAlignment="1">
      <alignment horizontal="center" vertical="center" wrapText="1"/>
    </xf>
    <xf numFmtId="0" fontId="22" fillId="0" borderId="41" xfId="0" applyFont="1" applyFill="1" applyBorder="1" applyAlignment="1">
      <alignment horizontal="center" vertical="center"/>
    </xf>
    <xf numFmtId="0" fontId="28" fillId="0" borderId="2" xfId="0" applyFont="1" applyFill="1" applyBorder="1" applyAlignment="1">
      <alignment horizontal="center" vertical="center"/>
    </xf>
    <xf numFmtId="49" fontId="23" fillId="0" borderId="2" xfId="0" applyNumberFormat="1" applyFont="1" applyFill="1" applyBorder="1" applyAlignment="1">
      <alignment horizontal="center" vertical="center" wrapText="1"/>
    </xf>
    <xf numFmtId="0" fontId="23" fillId="0" borderId="2" xfId="0" applyNumberFormat="1" applyFont="1" applyFill="1" applyBorder="1" applyAlignment="1">
      <alignment horizontal="center" vertical="center"/>
    </xf>
    <xf numFmtId="0" fontId="23" fillId="0" borderId="2" xfId="57" applyFont="1" applyFill="1" applyBorder="1" applyAlignment="1">
      <alignment horizontal="center" vertical="center"/>
    </xf>
    <xf numFmtId="168" fontId="28" fillId="0" borderId="1" xfId="0" applyNumberFormat="1" applyFont="1" applyFill="1" applyBorder="1" applyAlignment="1">
      <alignment horizontal="center" vertical="center"/>
    </xf>
    <xf numFmtId="0" fontId="23" fillId="0" borderId="1" xfId="0" applyFont="1" applyFill="1" applyBorder="1" applyAlignment="1">
      <alignment horizontal="center" vertical="center"/>
    </xf>
    <xf numFmtId="0" fontId="28" fillId="0" borderId="1" xfId="0" applyFont="1" applyFill="1" applyBorder="1" applyAlignment="1">
      <alignment horizontal="center" vertical="center"/>
    </xf>
    <xf numFmtId="49" fontId="23" fillId="0" borderId="1" xfId="0" applyNumberFormat="1" applyFont="1" applyFill="1" applyBorder="1" applyAlignment="1">
      <alignment horizontal="center" vertical="center" wrapText="1"/>
    </xf>
    <xf numFmtId="14" fontId="28" fillId="0" borderId="1" xfId="0" applyNumberFormat="1" applyFont="1" applyFill="1" applyBorder="1" applyAlignment="1">
      <alignment horizontal="center" vertical="center" wrapText="1"/>
    </xf>
    <xf numFmtId="49" fontId="28" fillId="0" borderId="2" xfId="0" applyNumberFormat="1" applyFont="1" applyFill="1" applyBorder="1" applyAlignment="1">
      <alignment horizontal="center" vertical="center"/>
    </xf>
    <xf numFmtId="0" fontId="44" fillId="0" borderId="2" xfId="0" applyFont="1" applyFill="1" applyBorder="1" applyAlignment="1">
      <alignment horizontal="center" vertical="center"/>
    </xf>
    <xf numFmtId="49" fontId="44" fillId="0" borderId="2" xfId="0" applyNumberFormat="1" applyFont="1" applyFill="1" applyBorder="1" applyAlignment="1">
      <alignment horizontal="center" vertical="center" wrapText="1"/>
    </xf>
    <xf numFmtId="1" fontId="22" fillId="0" borderId="2" xfId="0" applyNumberFormat="1" applyFont="1" applyFill="1" applyBorder="1" applyAlignment="1">
      <alignment horizontal="center" vertical="center"/>
    </xf>
    <xf numFmtId="14" fontId="28" fillId="0" borderId="3" xfId="0" applyNumberFormat="1" applyFont="1" applyFill="1" applyBorder="1" applyAlignment="1">
      <alignment horizontal="center" vertical="center" wrapText="1"/>
    </xf>
    <xf numFmtId="0" fontId="23" fillId="0" borderId="2" xfId="0" applyFont="1" applyFill="1" applyBorder="1" applyAlignment="1">
      <alignment vertical="center"/>
    </xf>
    <xf numFmtId="0" fontId="48" fillId="0" borderId="0" xfId="0" applyFont="1" applyFill="1" applyBorder="1" applyAlignment="1">
      <alignment horizontal="center"/>
    </xf>
    <xf numFmtId="0" fontId="22" fillId="0" borderId="2" xfId="0" applyFont="1" applyFill="1" applyBorder="1" applyAlignment="1">
      <alignment horizontal="center" vertical="center" wrapText="1"/>
    </xf>
    <xf numFmtId="0" fontId="22" fillId="0" borderId="2" xfId="0" applyFont="1" applyFill="1" applyBorder="1" applyAlignment="1" applyProtection="1">
      <alignment horizontal="center" vertical="center" wrapText="1"/>
    </xf>
    <xf numFmtId="0" fontId="22" fillId="0" borderId="2" xfId="0" applyFont="1" applyFill="1" applyBorder="1" applyAlignment="1">
      <alignment horizontal="center" vertical="center" wrapText="1" shrinkToFit="1"/>
    </xf>
    <xf numFmtId="49" fontId="22" fillId="0" borderId="2" xfId="0" applyNumberFormat="1" applyFont="1" applyFill="1" applyBorder="1" applyAlignment="1">
      <alignment horizontal="center" vertical="center" wrapText="1" shrinkToFit="1"/>
    </xf>
    <xf numFmtId="0" fontId="22" fillId="0" borderId="0" xfId="0" applyFont="1" applyFill="1" applyBorder="1" applyAlignment="1">
      <alignment horizontal="center" vertical="center"/>
    </xf>
    <xf numFmtId="0" fontId="23" fillId="0" borderId="0" xfId="59" applyFont="1" applyFill="1" applyAlignment="1">
      <alignment vertical="center"/>
    </xf>
    <xf numFmtId="0" fontId="23" fillId="0" borderId="0" xfId="0" applyFont="1" applyFill="1" applyAlignment="1">
      <alignment vertical="center"/>
    </xf>
    <xf numFmtId="168" fontId="22" fillId="11" borderId="2" xfId="0" applyNumberFormat="1" applyFont="1" applyFill="1" applyBorder="1" applyAlignment="1">
      <alignment horizontal="center" vertical="center" wrapText="1"/>
    </xf>
    <xf numFmtId="168" fontId="22" fillId="11" borderId="3" xfId="0" applyNumberFormat="1" applyFont="1" applyFill="1" applyBorder="1" applyAlignment="1">
      <alignment horizontal="center" vertical="center" wrapText="1"/>
    </xf>
    <xf numFmtId="168" fontId="22" fillId="11" borderId="14" xfId="0" applyNumberFormat="1" applyFont="1" applyFill="1" applyBorder="1" applyAlignment="1">
      <alignment horizontal="center" vertical="center" wrapText="1"/>
    </xf>
    <xf numFmtId="168" fontId="22" fillId="11" borderId="25" xfId="0" applyNumberFormat="1" applyFont="1" applyFill="1" applyBorder="1" applyAlignment="1">
      <alignment horizontal="center" vertical="center" wrapText="1"/>
    </xf>
    <xf numFmtId="168" fontId="22" fillId="11" borderId="29" xfId="0" applyNumberFormat="1" applyFont="1" applyFill="1" applyBorder="1" applyAlignment="1">
      <alignment horizontal="center" vertical="center" wrapText="1"/>
    </xf>
    <xf numFmtId="168" fontId="22" fillId="11" borderId="25" xfId="0" applyNumberFormat="1" applyFont="1" applyFill="1" applyBorder="1" applyAlignment="1">
      <alignment horizontal="center" vertical="center"/>
    </xf>
    <xf numFmtId="0" fontId="22" fillId="11" borderId="2" xfId="0" applyFont="1" applyFill="1" applyBorder="1" applyAlignment="1" applyProtection="1">
      <alignment horizontal="center" vertical="center" wrapText="1"/>
    </xf>
    <xf numFmtId="3" fontId="22" fillId="11" borderId="2" xfId="0" applyNumberFormat="1" applyFont="1" applyFill="1" applyBorder="1" applyAlignment="1" applyProtection="1">
      <alignment horizontal="center" vertical="center" wrapText="1"/>
    </xf>
    <xf numFmtId="0" fontId="22" fillId="11" borderId="2" xfId="0" applyFont="1" applyFill="1" applyBorder="1" applyAlignment="1">
      <alignment horizontal="center" vertical="center" wrapText="1"/>
    </xf>
    <xf numFmtId="2" fontId="22" fillId="11" borderId="2" xfId="0" applyNumberFormat="1" applyFont="1" applyFill="1" applyBorder="1" applyAlignment="1">
      <alignment horizontal="center" vertical="center" wrapText="1"/>
    </xf>
    <xf numFmtId="2" fontId="22" fillId="11" borderId="4" xfId="0" applyNumberFormat="1" applyFont="1" applyFill="1" applyBorder="1" applyAlignment="1">
      <alignment horizontal="center" vertical="center" wrapText="1"/>
    </xf>
    <xf numFmtId="168" fontId="22" fillId="11" borderId="17" xfId="0" applyNumberFormat="1" applyFont="1" applyFill="1" applyBorder="1" applyAlignment="1">
      <alignment horizontal="center" vertical="center" wrapText="1"/>
    </xf>
    <xf numFmtId="168" fontId="22" fillId="11" borderId="18" xfId="0" applyNumberFormat="1" applyFont="1" applyFill="1" applyBorder="1" applyAlignment="1">
      <alignment horizontal="center" vertical="center" wrapText="1"/>
    </xf>
    <xf numFmtId="168" fontId="22" fillId="11" borderId="19" xfId="0" applyNumberFormat="1" applyFont="1" applyFill="1" applyBorder="1" applyAlignment="1">
      <alignment horizontal="center" vertical="center" wrapText="1"/>
    </xf>
    <xf numFmtId="2" fontId="22" fillId="11" borderId="17" xfId="0" applyNumberFormat="1" applyFont="1" applyFill="1" applyBorder="1" applyAlignment="1">
      <alignment horizontal="center" vertical="center"/>
    </xf>
    <xf numFmtId="2" fontId="22" fillId="11" borderId="18" xfId="0" applyNumberFormat="1" applyFont="1" applyFill="1" applyBorder="1" applyAlignment="1">
      <alignment horizontal="center" vertical="center"/>
    </xf>
    <xf numFmtId="0" fontId="22" fillId="11" borderId="23" xfId="0" applyFont="1" applyFill="1" applyBorder="1" applyAlignment="1">
      <alignment horizontal="center" vertical="center"/>
    </xf>
    <xf numFmtId="0" fontId="22" fillId="11" borderId="33" xfId="0" applyFont="1" applyFill="1" applyBorder="1" applyAlignment="1">
      <alignment horizontal="center" vertical="center"/>
    </xf>
    <xf numFmtId="2" fontId="22" fillId="11" borderId="29" xfId="0" applyNumberFormat="1" applyFont="1" applyFill="1" applyBorder="1" applyAlignment="1">
      <alignment horizontal="center" vertical="center" wrapText="1"/>
    </xf>
    <xf numFmtId="0" fontId="22" fillId="11" borderId="2" xfId="0" applyFont="1" applyFill="1" applyBorder="1" applyAlignment="1">
      <alignment horizontal="center" vertical="center" wrapText="1" shrinkToFit="1"/>
    </xf>
    <xf numFmtId="49" fontId="22" fillId="11" borderId="2" xfId="0" applyNumberFormat="1" applyFont="1" applyFill="1" applyBorder="1" applyAlignment="1">
      <alignment horizontal="center" vertical="center" wrapText="1" shrinkToFit="1"/>
    </xf>
    <xf numFmtId="2" fontId="25" fillId="11" borderId="2" xfId="0" applyNumberFormat="1" applyFont="1" applyFill="1" applyBorder="1" applyAlignment="1">
      <alignment horizontal="center" vertical="center" wrapText="1"/>
    </xf>
    <xf numFmtId="168" fontId="22" fillId="11" borderId="14" xfId="0" applyNumberFormat="1" applyFont="1" applyFill="1" applyBorder="1" applyAlignment="1">
      <alignment horizontal="center" vertical="center"/>
    </xf>
    <xf numFmtId="0" fontId="24" fillId="0" borderId="43" xfId="0" applyFont="1" applyFill="1" applyBorder="1" applyAlignment="1">
      <alignment horizontal="center" vertical="center" wrapText="1"/>
    </xf>
    <xf numFmtId="0" fontId="24" fillId="0" borderId="65" xfId="0" applyFont="1" applyFill="1" applyBorder="1" applyAlignment="1">
      <alignment horizontal="center" vertical="center" wrapText="1"/>
    </xf>
    <xf numFmtId="0" fontId="24" fillId="0" borderId="66" xfId="0" applyFont="1" applyFill="1" applyBorder="1" applyAlignment="1">
      <alignment horizontal="center" vertical="center" wrapText="1"/>
    </xf>
  </cellXfs>
  <cellStyles count="67">
    <cellStyle name="”€ќђќ‘ћ‚›‰" xfId="6"/>
    <cellStyle name="”€ќђќ‘ћ‚›‰ 2" xfId="7"/>
    <cellStyle name="”€љ‘€ђћ‚ђќќ›‰" xfId="8"/>
    <cellStyle name="”€љ‘€ђћ‚ђќќ›‰ 2" xfId="9"/>
    <cellStyle name="”ќђќ‘ћ‚›‰" xfId="10"/>
    <cellStyle name="”ќђќ‘ћ‚›‰ 2" xfId="11"/>
    <cellStyle name="”ќђќ‘ћ‚›‰ 3" xfId="12"/>
    <cellStyle name="”љ‘ђћ‚ђќќ›‰" xfId="13"/>
    <cellStyle name="”љ‘ђћ‚ђќќ›‰ 2" xfId="14"/>
    <cellStyle name="”љ‘ђћ‚ђќќ›‰ 3" xfId="15"/>
    <cellStyle name="„…ќ…†ќ›‰" xfId="16"/>
    <cellStyle name="„…ќ…†ќ›‰ 2" xfId="17"/>
    <cellStyle name="„ђ’ђ" xfId="18"/>
    <cellStyle name="„ђ’ђ 2" xfId="19"/>
    <cellStyle name="„ђ’ђ 3" xfId="20"/>
    <cellStyle name="€’ћѓћ‚›‰" xfId="25"/>
    <cellStyle name="€’ћѓћ‚›‰ 2" xfId="26"/>
    <cellStyle name="‡ђѓћ‹ћ‚ћљ1" xfId="21"/>
    <cellStyle name="‡ђѓћ‹ћ‚ћљ1 2" xfId="22"/>
    <cellStyle name="‡ђѓћ‹ћ‚ћљ2" xfId="23"/>
    <cellStyle name="‡ђѓћ‹ћ‚ћљ2 2" xfId="24"/>
    <cellStyle name="’ћѓћ‚›‰" xfId="3"/>
    <cellStyle name="’ћѓћ‚›‰ 2" xfId="4"/>
    <cellStyle name="’ћѓћ‚›‰ 3" xfId="5"/>
    <cellStyle name="Comma [0]_laroux" xfId="27"/>
    <cellStyle name="Comma_laroux" xfId="28"/>
    <cellStyle name="Currency [0]" xfId="29"/>
    <cellStyle name="Currency_laroux" xfId="30"/>
    <cellStyle name="F2" xfId="31"/>
    <cellStyle name="F2 2" xfId="32"/>
    <cellStyle name="F2 3" xfId="33"/>
    <cellStyle name="F3" xfId="34"/>
    <cellStyle name="F3 2" xfId="35"/>
    <cellStyle name="F3 3" xfId="36"/>
    <cellStyle name="F4" xfId="37"/>
    <cellStyle name="F4 2" xfId="38"/>
    <cellStyle name="F4 3" xfId="39"/>
    <cellStyle name="F5" xfId="40"/>
    <cellStyle name="F5 2" xfId="41"/>
    <cellStyle name="F5 3" xfId="42"/>
    <cellStyle name="F6" xfId="43"/>
    <cellStyle name="F6 2" xfId="44"/>
    <cellStyle name="F6 3" xfId="45"/>
    <cellStyle name="F7" xfId="46"/>
    <cellStyle name="F7 2" xfId="47"/>
    <cellStyle name="F7 3" xfId="48"/>
    <cellStyle name="F8" xfId="49"/>
    <cellStyle name="F8 2" xfId="50"/>
    <cellStyle name="F8 3" xfId="51"/>
    <cellStyle name="Normal_ASUS" xfId="52"/>
    <cellStyle name="Normal1" xfId="53"/>
    <cellStyle name="Price_Body" xfId="54"/>
    <cellStyle name="Беззащитный" xfId="55"/>
    <cellStyle name="Гиперссылка" xfId="1" builtinId="8"/>
    <cellStyle name="Защитный" xfId="56"/>
    <cellStyle name="Обычный" xfId="0" builtinId="0"/>
    <cellStyle name="Обычный 2" xfId="57"/>
    <cellStyle name="Обычный 3" xfId="2"/>
    <cellStyle name="Обычный 4" xfId="66"/>
    <cellStyle name="Обычный_Форма план ремонтных работ на 3 и 4 кв 2005" xfId="64"/>
    <cellStyle name="Поле ввода" xfId="58"/>
    <cellStyle name="Стиль 1" xfId="59"/>
    <cellStyle name="Тысячи [0]_3Com" xfId="60"/>
    <cellStyle name="Тысячи_3Com" xfId="61"/>
    <cellStyle name="Финансовый 2" xfId="65"/>
    <cellStyle name="Џђћ–…ќ’ќ›‰" xfId="62"/>
    <cellStyle name="Џђћ–…ќ’ќ›‰ 2" xfId="63"/>
  </cellStyles>
  <dxfs count="2">
    <dxf>
      <fill>
        <patternFill>
          <bgColor indexed="10"/>
        </patternFill>
      </fill>
    </dxf>
    <dxf>
      <fill>
        <patternFill>
          <bgColor indexed="10"/>
        </patternFill>
      </fill>
    </dxf>
  </dxfs>
  <tableStyles count="0" defaultTableStyle="TableStyleMedium2" defaultPivotStyle="PivotStyleMedium9"/>
  <colors>
    <mruColors>
      <color rgb="FFF86EA9"/>
      <color rgb="FF99FF33"/>
      <color rgb="FFF2DCDB"/>
      <color rgb="FFFF0066"/>
      <color rgb="FFD8E4BC"/>
      <color rgb="FF00FFFF"/>
      <color rgb="FFFF66FF"/>
      <color rgb="FF99FFCC"/>
      <color rgb="FF92D050"/>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printerSettings" Target="../printerSettings/printerSettings10.bin"/><Relationship Id="rId7" Type="http://schemas.openxmlformats.org/officeDocument/2006/relationships/vmlDrawing" Target="../drawings/vmlDrawing1.v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5" Type="http://schemas.openxmlformats.org/officeDocument/2006/relationships/printerSettings" Target="../printerSettings/printerSettings18.bin"/><Relationship Id="rId4"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outlinePr summaryBelow="0"/>
    <pageSetUpPr fitToPage="1"/>
  </sheetPr>
  <dimension ref="A1:BU1046"/>
  <sheetViews>
    <sheetView tabSelected="1" view="pageBreakPreview" zoomScale="40" zoomScaleNormal="40" zoomScaleSheetLayoutView="40" zoomScalePageLayoutView="10" workbookViewId="0">
      <selection activeCell="F12" sqref="F12"/>
    </sheetView>
  </sheetViews>
  <sheetFormatPr defaultColWidth="16.7109375" defaultRowHeight="20.25" outlineLevelRow="3"/>
  <cols>
    <col min="1" max="1" width="14.7109375" style="5" customWidth="1"/>
    <col min="2" max="2" width="13.28515625" style="6" customWidth="1"/>
    <col min="3" max="3" width="17.140625" style="7" customWidth="1"/>
    <col min="4" max="4" width="14.28515625" style="7" customWidth="1"/>
    <col min="5" max="5" width="20.85546875" style="7" customWidth="1"/>
    <col min="6" max="6" width="22.5703125" style="8" customWidth="1"/>
    <col min="7" max="7" width="18.85546875" style="6" customWidth="1"/>
    <col min="8" max="8" width="44.7109375" style="9" customWidth="1"/>
    <col min="9" max="9" width="96.7109375" style="6" customWidth="1"/>
    <col min="10" max="10" width="25.5703125" style="6" customWidth="1"/>
    <col min="11" max="11" width="21.85546875" style="6" customWidth="1"/>
    <col min="12" max="12" width="22.28515625" style="6" customWidth="1"/>
    <col min="13" max="13" width="14.140625" style="6" hidden="1" customWidth="1"/>
    <col min="14" max="14" width="15.140625" style="6" hidden="1" customWidth="1"/>
    <col min="15" max="16384" width="16.7109375" style="12"/>
  </cols>
  <sheetData>
    <row r="1" spans="1:14" ht="15" customHeight="1">
      <c r="B1" s="13"/>
    </row>
    <row r="2" spans="1:14" ht="34.5" customHeight="1">
      <c r="A2" s="511" t="s">
        <v>1453</v>
      </c>
      <c r="B2" s="511"/>
      <c r="C2" s="511"/>
      <c r="D2" s="511"/>
      <c r="E2" s="511"/>
      <c r="F2" s="511"/>
      <c r="G2" s="511"/>
      <c r="H2" s="511"/>
      <c r="I2" s="511"/>
      <c r="J2" s="511"/>
      <c r="K2" s="511"/>
      <c r="L2" s="511"/>
      <c r="M2" s="511"/>
      <c r="N2" s="511"/>
    </row>
    <row r="3" spans="1:14" ht="33" customHeight="1">
      <c r="A3" s="17"/>
      <c r="B3" s="18"/>
      <c r="C3" s="487"/>
      <c r="D3" s="487"/>
      <c r="E3" s="487"/>
      <c r="F3" s="19"/>
      <c r="G3" s="12"/>
      <c r="H3" s="20"/>
      <c r="N3" s="5"/>
    </row>
    <row r="4" spans="1:14" ht="24.75" customHeight="1">
      <c r="A4" s="512" t="s">
        <v>6</v>
      </c>
      <c r="B4" s="512" t="s">
        <v>7</v>
      </c>
      <c r="C4" s="512" t="s">
        <v>8</v>
      </c>
      <c r="D4" s="512" t="s">
        <v>9</v>
      </c>
      <c r="E4" s="514" t="s">
        <v>10</v>
      </c>
      <c r="F4" s="514" t="s">
        <v>12</v>
      </c>
      <c r="G4" s="514"/>
      <c r="H4" s="515" t="s">
        <v>11</v>
      </c>
      <c r="I4" s="512" t="s">
        <v>13</v>
      </c>
      <c r="J4" s="513" t="s">
        <v>142</v>
      </c>
      <c r="K4" s="513" t="s">
        <v>223</v>
      </c>
      <c r="L4" s="513"/>
      <c r="M4" s="512" t="s">
        <v>14</v>
      </c>
      <c r="N4" s="512" t="s">
        <v>15</v>
      </c>
    </row>
    <row r="5" spans="1:14" ht="51.75" customHeight="1">
      <c r="A5" s="512"/>
      <c r="B5" s="512"/>
      <c r="C5" s="512"/>
      <c r="D5" s="512"/>
      <c r="E5" s="514"/>
      <c r="F5" s="514"/>
      <c r="G5" s="514"/>
      <c r="H5" s="515"/>
      <c r="I5" s="512"/>
      <c r="J5" s="513"/>
      <c r="K5" s="513"/>
      <c r="L5" s="513"/>
      <c r="M5" s="512"/>
      <c r="N5" s="512"/>
    </row>
    <row r="6" spans="1:14" ht="51" customHeight="1">
      <c r="A6" s="512"/>
      <c r="B6" s="512"/>
      <c r="C6" s="512"/>
      <c r="D6" s="512"/>
      <c r="E6" s="514"/>
      <c r="F6" s="489" t="s">
        <v>218</v>
      </c>
      <c r="G6" s="489" t="s">
        <v>20</v>
      </c>
      <c r="H6" s="515"/>
      <c r="I6" s="512"/>
      <c r="J6" s="490" t="s">
        <v>146</v>
      </c>
      <c r="K6" s="490" t="s">
        <v>144</v>
      </c>
      <c r="L6" s="490" t="s">
        <v>145</v>
      </c>
      <c r="M6" s="512"/>
      <c r="N6" s="512"/>
    </row>
    <row r="7" spans="1:14" ht="27.75" hidden="1" customHeight="1">
      <c r="A7" s="34">
        <v>1</v>
      </c>
      <c r="B7" s="34">
        <f>A7+1</f>
        <v>2</v>
      </c>
      <c r="C7" s="34">
        <f t="shared" ref="C7:N7" si="0">B7+1</f>
        <v>3</v>
      </c>
      <c r="D7" s="34">
        <f t="shared" si="0"/>
        <v>4</v>
      </c>
      <c r="E7" s="34">
        <f t="shared" si="0"/>
        <v>5</v>
      </c>
      <c r="F7" s="34">
        <f t="shared" si="0"/>
        <v>6</v>
      </c>
      <c r="G7" s="34">
        <f t="shared" si="0"/>
        <v>7</v>
      </c>
      <c r="H7" s="34" t="e">
        <f>#REF!+1</f>
        <v>#REF!</v>
      </c>
      <c r="I7" s="34" t="e">
        <f t="shared" si="0"/>
        <v>#REF!</v>
      </c>
      <c r="J7" s="34" t="e">
        <f t="shared" si="0"/>
        <v>#REF!</v>
      </c>
      <c r="K7" s="34" t="e">
        <f>#REF!+1</f>
        <v>#REF!</v>
      </c>
      <c r="L7" s="34" t="e">
        <f t="shared" si="0"/>
        <v>#REF!</v>
      </c>
      <c r="M7" s="34" t="e">
        <f>#REF!+1</f>
        <v>#REF!</v>
      </c>
      <c r="N7" s="34" t="e">
        <f t="shared" si="0"/>
        <v>#REF!</v>
      </c>
    </row>
    <row r="8" spans="1:14" s="32" customFormat="1" hidden="1" outlineLevel="2">
      <c r="A8" s="33"/>
      <c r="B8" s="33"/>
      <c r="C8" s="33"/>
      <c r="D8" s="33"/>
      <c r="E8" s="33"/>
      <c r="F8" s="34"/>
      <c r="G8" s="33"/>
      <c r="H8" s="43" t="s">
        <v>139</v>
      </c>
      <c r="I8" s="36"/>
      <c r="J8" s="36"/>
      <c r="K8" s="36"/>
      <c r="L8" s="36"/>
      <c r="M8" s="36"/>
      <c r="N8" s="145"/>
    </row>
    <row r="9" spans="1:14" s="32" customFormat="1" hidden="1" outlineLevel="2">
      <c r="A9" s="33"/>
      <c r="B9" s="33"/>
      <c r="C9" s="33"/>
      <c r="D9" s="33"/>
      <c r="E9" s="33"/>
      <c r="F9" s="34"/>
      <c r="G9" s="33"/>
      <c r="H9" s="38" t="s">
        <v>191</v>
      </c>
      <c r="I9" s="36"/>
      <c r="J9" s="36"/>
      <c r="K9" s="36"/>
      <c r="L9" s="36"/>
      <c r="M9" s="36"/>
      <c r="N9" s="145"/>
    </row>
    <row r="10" spans="1:14" s="32" customFormat="1" ht="21" thickBot="1">
      <c r="A10" s="485"/>
      <c r="B10" s="474"/>
      <c r="C10" s="474"/>
      <c r="D10" s="474"/>
      <c r="E10" s="474"/>
      <c r="F10" s="477"/>
      <c r="G10" s="474"/>
      <c r="H10" s="486"/>
      <c r="I10" s="480"/>
      <c r="J10" s="480"/>
      <c r="K10" s="480"/>
      <c r="L10" s="480"/>
      <c r="M10" s="480"/>
      <c r="N10" s="481"/>
    </row>
    <row r="11" spans="1:14" ht="21" thickBot="1">
      <c r="A11" s="491" t="s">
        <v>160</v>
      </c>
      <c r="B11" s="492"/>
      <c r="C11" s="492"/>
      <c r="D11" s="492"/>
      <c r="E11" s="493"/>
      <c r="F11" s="494"/>
      <c r="G11" s="495"/>
      <c r="H11" s="493" t="s">
        <v>150</v>
      </c>
      <c r="I11" s="495"/>
      <c r="J11" s="495"/>
      <c r="K11" s="495"/>
      <c r="L11" s="495"/>
      <c r="M11" s="495"/>
      <c r="N11" s="495"/>
    </row>
    <row r="12" spans="1:14" s="47" customFormat="1" ht="171.75" customHeight="1" outlineLevel="1" collapsed="1">
      <c r="A12" s="458" t="s">
        <v>1142</v>
      </c>
      <c r="B12" s="33" t="s">
        <v>278</v>
      </c>
      <c r="C12" s="50" t="s">
        <v>280</v>
      </c>
      <c r="D12" s="51" t="s">
        <v>352</v>
      </c>
      <c r="E12" s="439" t="s">
        <v>634</v>
      </c>
      <c r="F12" s="56"/>
      <c r="G12" s="496"/>
      <c r="H12" s="497" t="s">
        <v>647</v>
      </c>
      <c r="I12" s="56" t="str">
        <f>CONCATENATE(I13," ",N13,M13," ",I14," ",N14,M14," ",I15," ",N15,M15," ",I16," ",N16,M16," ",I17," ",N17,M17," "," ",I20," ",N20,M20," ",,I18," ",N18,M18," ",I21," ",N21,M21," ",I19," ",N19,M19," ",I22," ",N22,M22)</f>
        <v>Бурение скважин, установка приставок (ж/б) 10шт Бурение скважин, установка приставок (дерев.) 24шт Демонтаж опор 71шт Монтаж опор 71шт Замена фарфоровых /стеклянных/ изоляторов на полимерные 18шт  Бурение скважин, установка приставок (дерев.) 168шт Механизированная расчистка 21,65Га  Ручная расчистка просеки 4,3Га  Монтаж ОПН 1шт Бурение скважин, установка приставок (ж/б) 36шт</v>
      </c>
      <c r="J12" s="56" t="s">
        <v>210</v>
      </c>
      <c r="K12" s="459">
        <f>MIN(K13:K22)</f>
        <v>44197</v>
      </c>
      <c r="L12" s="459">
        <f>MAX(L13:L22)</f>
        <v>44530</v>
      </c>
      <c r="M12" s="496"/>
      <c r="N12" s="496"/>
    </row>
    <row r="13" spans="1:14" ht="40.5" hidden="1" outlineLevel="2">
      <c r="A13" s="470"/>
      <c r="B13" s="398" t="s">
        <v>278</v>
      </c>
      <c r="C13" s="399" t="s">
        <v>280</v>
      </c>
      <c r="D13" s="400" t="s">
        <v>352</v>
      </c>
      <c r="E13" s="401"/>
      <c r="F13" s="402" t="s">
        <v>380</v>
      </c>
      <c r="G13" s="401"/>
      <c r="H13" s="447" t="s">
        <v>1214</v>
      </c>
      <c r="I13" s="401" t="s">
        <v>136</v>
      </c>
      <c r="J13" s="404" t="s">
        <v>210</v>
      </c>
      <c r="K13" s="405">
        <v>44256</v>
      </c>
      <c r="L13" s="405">
        <v>44530</v>
      </c>
      <c r="M13" s="398" t="s">
        <v>353</v>
      </c>
      <c r="N13" s="398">
        <f>10</f>
        <v>10</v>
      </c>
    </row>
    <row r="14" spans="1:14" hidden="1" outlineLevel="2">
      <c r="A14" s="420"/>
      <c r="B14" s="487" t="s">
        <v>278</v>
      </c>
      <c r="C14" s="71" t="s">
        <v>280</v>
      </c>
      <c r="D14" s="72" t="s">
        <v>352</v>
      </c>
      <c r="E14" s="19"/>
      <c r="F14" s="421" t="s">
        <v>380</v>
      </c>
      <c r="G14" s="19"/>
      <c r="H14" s="444" t="s">
        <v>635</v>
      </c>
      <c r="I14" s="19" t="s">
        <v>135</v>
      </c>
      <c r="J14" s="21" t="s">
        <v>210</v>
      </c>
      <c r="K14" s="422">
        <v>44197</v>
      </c>
      <c r="L14" s="422">
        <v>44286</v>
      </c>
      <c r="M14" s="487" t="s">
        <v>353</v>
      </c>
      <c r="N14" s="487">
        <v>24</v>
      </c>
    </row>
    <row r="15" spans="1:14" ht="46.5" hidden="1" customHeight="1" outlineLevel="2">
      <c r="A15" s="423"/>
      <c r="B15" s="487" t="s">
        <v>278</v>
      </c>
      <c r="C15" s="71" t="s">
        <v>280</v>
      </c>
      <c r="D15" s="72" t="s">
        <v>352</v>
      </c>
      <c r="E15" s="19"/>
      <c r="F15" s="421" t="s">
        <v>380</v>
      </c>
      <c r="G15" s="19"/>
      <c r="H15" s="444" t="s">
        <v>1094</v>
      </c>
      <c r="I15" s="19" t="s">
        <v>48</v>
      </c>
      <c r="J15" s="21" t="s">
        <v>210</v>
      </c>
      <c r="K15" s="422">
        <v>44228</v>
      </c>
      <c r="L15" s="422">
        <v>44499</v>
      </c>
      <c r="M15" s="487" t="s">
        <v>353</v>
      </c>
      <c r="N15" s="487">
        <v>71</v>
      </c>
    </row>
    <row r="16" spans="1:14" ht="46.5" hidden="1" customHeight="1" outlineLevel="2">
      <c r="A16" s="471" t="s">
        <v>1392</v>
      </c>
      <c r="B16" s="487" t="s">
        <v>278</v>
      </c>
      <c r="C16" s="71" t="s">
        <v>280</v>
      </c>
      <c r="D16" s="72" t="s">
        <v>352</v>
      </c>
      <c r="E16" s="19"/>
      <c r="F16" s="421" t="s">
        <v>380</v>
      </c>
      <c r="G16" s="19"/>
      <c r="H16" s="444" t="s">
        <v>1095</v>
      </c>
      <c r="I16" s="19" t="s">
        <v>49</v>
      </c>
      <c r="J16" s="21" t="s">
        <v>210</v>
      </c>
      <c r="K16" s="422">
        <v>44228</v>
      </c>
      <c r="L16" s="422">
        <v>44499</v>
      </c>
      <c r="M16" s="487" t="s">
        <v>353</v>
      </c>
      <c r="N16" s="487">
        <v>71</v>
      </c>
    </row>
    <row r="17" spans="1:14" ht="46.5" hidden="1" customHeight="1" outlineLevel="2">
      <c r="A17" s="430"/>
      <c r="B17" s="406" t="s">
        <v>278</v>
      </c>
      <c r="C17" s="407" t="s">
        <v>280</v>
      </c>
      <c r="D17" s="408" t="s">
        <v>352</v>
      </c>
      <c r="E17" s="409"/>
      <c r="F17" s="410" t="s">
        <v>380</v>
      </c>
      <c r="G17" s="409"/>
      <c r="H17" s="445" t="s">
        <v>1431</v>
      </c>
      <c r="I17" s="409" t="s">
        <v>79</v>
      </c>
      <c r="J17" s="412" t="s">
        <v>210</v>
      </c>
      <c r="K17" s="413">
        <v>44228</v>
      </c>
      <c r="L17" s="413">
        <v>44499</v>
      </c>
      <c r="M17" s="406" t="s">
        <v>353</v>
      </c>
      <c r="N17" s="406">
        <v>18</v>
      </c>
    </row>
    <row r="18" spans="1:14" ht="40.5" hidden="1" outlineLevel="2">
      <c r="A18" s="458" t="s">
        <v>1393</v>
      </c>
      <c r="B18" s="33" t="s">
        <v>278</v>
      </c>
      <c r="C18" s="50" t="s">
        <v>280</v>
      </c>
      <c r="D18" s="51" t="s">
        <v>352</v>
      </c>
      <c r="E18" s="34"/>
      <c r="F18" s="402" t="s">
        <v>380</v>
      </c>
      <c r="G18" s="34"/>
      <c r="H18" s="446" t="s">
        <v>755</v>
      </c>
      <c r="I18" s="34" t="s">
        <v>62</v>
      </c>
      <c r="J18" s="36" t="s">
        <v>210</v>
      </c>
      <c r="K18" s="49">
        <v>44331</v>
      </c>
      <c r="L18" s="49">
        <v>44408</v>
      </c>
      <c r="M18" s="33" t="s">
        <v>410</v>
      </c>
      <c r="N18" s="33">
        <v>21.65</v>
      </c>
    </row>
    <row r="19" spans="1:14" hidden="1" outlineLevel="2">
      <c r="A19" s="458" t="s">
        <v>1394</v>
      </c>
      <c r="B19" s="33" t="s">
        <v>278</v>
      </c>
      <c r="C19" s="50" t="s">
        <v>280</v>
      </c>
      <c r="D19" s="51" t="s">
        <v>352</v>
      </c>
      <c r="E19" s="34"/>
      <c r="F19" s="402" t="s">
        <v>380</v>
      </c>
      <c r="G19" s="34"/>
      <c r="H19" s="446" t="s">
        <v>1311</v>
      </c>
      <c r="I19" s="34" t="s">
        <v>372</v>
      </c>
      <c r="J19" s="36" t="s">
        <v>210</v>
      </c>
      <c r="K19" s="49">
        <v>44348</v>
      </c>
      <c r="L19" s="49">
        <v>44377</v>
      </c>
      <c r="M19" s="33" t="s">
        <v>353</v>
      </c>
      <c r="N19" s="33">
        <v>1</v>
      </c>
    </row>
    <row r="20" spans="1:14" ht="46.5" hidden="1" customHeight="1" outlineLevel="2">
      <c r="A20" s="458" t="s">
        <v>1395</v>
      </c>
      <c r="B20" s="33" t="s">
        <v>278</v>
      </c>
      <c r="C20" s="50" t="s">
        <v>280</v>
      </c>
      <c r="D20" s="51" t="s">
        <v>352</v>
      </c>
      <c r="E20" s="34"/>
      <c r="F20" s="402" t="s">
        <v>380</v>
      </c>
      <c r="G20" s="34"/>
      <c r="H20" s="446" t="s">
        <v>636</v>
      </c>
      <c r="I20" s="34" t="s">
        <v>135</v>
      </c>
      <c r="J20" s="36" t="s">
        <v>210</v>
      </c>
      <c r="K20" s="49">
        <v>44197</v>
      </c>
      <c r="L20" s="49">
        <v>44316</v>
      </c>
      <c r="M20" s="33" t="s">
        <v>353</v>
      </c>
      <c r="N20" s="33">
        <f>112+32+24</f>
        <v>168</v>
      </c>
    </row>
    <row r="21" spans="1:14" hidden="1" outlineLevel="2">
      <c r="A21" s="458" t="s">
        <v>1396</v>
      </c>
      <c r="B21" s="33" t="s">
        <v>278</v>
      </c>
      <c r="C21" s="50" t="s">
        <v>280</v>
      </c>
      <c r="D21" s="51" t="s">
        <v>352</v>
      </c>
      <c r="E21" s="34"/>
      <c r="F21" s="402" t="s">
        <v>380</v>
      </c>
      <c r="G21" s="34"/>
      <c r="H21" s="446" t="s">
        <v>756</v>
      </c>
      <c r="I21" s="34" t="s">
        <v>370</v>
      </c>
      <c r="J21" s="36" t="s">
        <v>210</v>
      </c>
      <c r="K21" s="49">
        <v>44378</v>
      </c>
      <c r="L21" s="49">
        <v>44408</v>
      </c>
      <c r="M21" s="33" t="s">
        <v>410</v>
      </c>
      <c r="N21" s="33">
        <v>4.3</v>
      </c>
    </row>
    <row r="22" spans="1:14" ht="81" hidden="1" outlineLevel="2">
      <c r="A22" s="458" t="s">
        <v>1397</v>
      </c>
      <c r="B22" s="33" t="s">
        <v>278</v>
      </c>
      <c r="C22" s="50" t="s">
        <v>280</v>
      </c>
      <c r="D22" s="51" t="s">
        <v>352</v>
      </c>
      <c r="E22" s="34"/>
      <c r="F22" s="402" t="s">
        <v>380</v>
      </c>
      <c r="G22" s="34"/>
      <c r="H22" s="53" t="s">
        <v>1215</v>
      </c>
      <c r="I22" s="34" t="s">
        <v>136</v>
      </c>
      <c r="J22" s="36" t="s">
        <v>210</v>
      </c>
      <c r="K22" s="49">
        <v>44378</v>
      </c>
      <c r="L22" s="49">
        <v>44530</v>
      </c>
      <c r="M22" s="33" t="s">
        <v>353</v>
      </c>
      <c r="N22" s="33">
        <v>36</v>
      </c>
    </row>
    <row r="23" spans="1:14" hidden="1" outlineLevel="2">
      <c r="A23" s="49"/>
      <c r="B23" s="33"/>
      <c r="C23" s="50"/>
      <c r="D23" s="51"/>
      <c r="E23" s="34"/>
      <c r="F23" s="52"/>
      <c r="G23" s="34"/>
      <c r="H23" s="53"/>
      <c r="I23" s="34"/>
      <c r="J23" s="36"/>
      <c r="K23" s="36"/>
      <c r="L23" s="36"/>
      <c r="M23" s="33"/>
      <c r="N23" s="145"/>
    </row>
    <row r="24" spans="1:14" s="47" customFormat="1" ht="192.75" customHeight="1" outlineLevel="1" collapsed="1">
      <c r="A24" s="458" t="s">
        <v>1143</v>
      </c>
      <c r="B24" s="33" t="s">
        <v>278</v>
      </c>
      <c r="C24" s="50" t="s">
        <v>280</v>
      </c>
      <c r="D24" s="51" t="s">
        <v>352</v>
      </c>
      <c r="E24" s="439" t="s">
        <v>646</v>
      </c>
      <c r="F24" s="56"/>
      <c r="G24" s="496"/>
      <c r="H24" s="497" t="s">
        <v>648</v>
      </c>
      <c r="I24" s="56" t="str">
        <f>CONCATENATE(I25," ",N25,M25," ",I26," ",N26,M26," ",I27," ",N27,M27," ",I28," ",N28,M28," ",I29," ",N29,M29," "," ",I31," ",N31,M31," ",I30," ",N30,M30," ",I32," ",N32,M32," "," "," ",I34," ",N34,M34," ",I33," ",N33,M33)</f>
        <v>Бурение скважин, установка приставок (ж/б) 18шт Бурение скважин, установка приставок (дерев.) 28шт Демонтаж опор 23шт Монтаж опор 23шт Замена фарфоровых /стеклянных/ изоляторов на полимерные 6шт  Монтаж ОПН 3шт Механизированная расчистка 9,85Га Бурение скважин, установка приставок (дерев.) 22шт   Бурение скважин, установка приставок (дерев.) 16шт Восстановление фундаментов опор 3шт</v>
      </c>
      <c r="J24" s="56" t="s">
        <v>210</v>
      </c>
      <c r="K24" s="459">
        <f>MIN(K25:K34)</f>
        <v>44197</v>
      </c>
      <c r="L24" s="459">
        <f>MAX(L25:L34)</f>
        <v>44500</v>
      </c>
      <c r="M24" s="496"/>
      <c r="N24" s="496"/>
    </row>
    <row r="25" spans="1:14" ht="81" hidden="1" outlineLevel="2">
      <c r="A25" s="472"/>
      <c r="B25" s="398" t="s">
        <v>278</v>
      </c>
      <c r="C25" s="399" t="s">
        <v>280</v>
      </c>
      <c r="D25" s="400" t="s">
        <v>352</v>
      </c>
      <c r="E25" s="401"/>
      <c r="F25" s="402" t="s">
        <v>420</v>
      </c>
      <c r="G25" s="401" t="s">
        <v>430</v>
      </c>
      <c r="H25" s="447" t="s">
        <v>1120</v>
      </c>
      <c r="I25" s="401" t="s">
        <v>136</v>
      </c>
      <c r="J25" s="404" t="s">
        <v>210</v>
      </c>
      <c r="K25" s="405">
        <v>44256</v>
      </c>
      <c r="L25" s="405">
        <v>44286</v>
      </c>
      <c r="M25" s="398" t="s">
        <v>353</v>
      </c>
      <c r="N25" s="398">
        <f>10+8</f>
        <v>18</v>
      </c>
    </row>
    <row r="26" spans="1:14" ht="40.5" hidden="1" outlineLevel="2">
      <c r="A26" s="420"/>
      <c r="B26" s="487" t="s">
        <v>278</v>
      </c>
      <c r="C26" s="71" t="s">
        <v>280</v>
      </c>
      <c r="D26" s="72" t="s">
        <v>352</v>
      </c>
      <c r="E26" s="19"/>
      <c r="F26" s="421" t="s">
        <v>420</v>
      </c>
      <c r="G26" s="19" t="s">
        <v>487</v>
      </c>
      <c r="H26" s="444" t="s">
        <v>1216</v>
      </c>
      <c r="I26" s="19" t="s">
        <v>135</v>
      </c>
      <c r="J26" s="21" t="s">
        <v>210</v>
      </c>
      <c r="K26" s="422">
        <v>44197</v>
      </c>
      <c r="L26" s="422">
        <v>44255</v>
      </c>
      <c r="M26" s="487" t="s">
        <v>353</v>
      </c>
      <c r="N26" s="487">
        <f>4+24</f>
        <v>28</v>
      </c>
    </row>
    <row r="27" spans="1:14" ht="45" hidden="1" customHeight="1" outlineLevel="2">
      <c r="A27" s="423"/>
      <c r="B27" s="487" t="s">
        <v>278</v>
      </c>
      <c r="C27" s="71" t="s">
        <v>280</v>
      </c>
      <c r="D27" s="72" t="s">
        <v>352</v>
      </c>
      <c r="E27" s="19"/>
      <c r="F27" s="421" t="s">
        <v>420</v>
      </c>
      <c r="G27" s="19" t="s">
        <v>651</v>
      </c>
      <c r="H27" s="444" t="s">
        <v>650</v>
      </c>
      <c r="I27" s="19" t="s">
        <v>48</v>
      </c>
      <c r="J27" s="21" t="s">
        <v>210</v>
      </c>
      <c r="K27" s="422">
        <v>44228</v>
      </c>
      <c r="L27" s="422">
        <v>44469</v>
      </c>
      <c r="M27" s="487" t="s">
        <v>353</v>
      </c>
      <c r="N27" s="487">
        <f>18+5</f>
        <v>23</v>
      </c>
    </row>
    <row r="28" spans="1:14" ht="45" hidden="1" customHeight="1" outlineLevel="2">
      <c r="A28" s="443" t="s">
        <v>1398</v>
      </c>
      <c r="B28" s="487" t="s">
        <v>278</v>
      </c>
      <c r="C28" s="71" t="s">
        <v>280</v>
      </c>
      <c r="D28" s="72" t="s">
        <v>352</v>
      </c>
      <c r="E28" s="19"/>
      <c r="F28" s="421" t="s">
        <v>420</v>
      </c>
      <c r="G28" s="19" t="s">
        <v>652</v>
      </c>
      <c r="H28" s="444" t="s">
        <v>650</v>
      </c>
      <c r="I28" s="19" t="s">
        <v>49</v>
      </c>
      <c r="J28" s="21" t="s">
        <v>210</v>
      </c>
      <c r="K28" s="422">
        <v>44228</v>
      </c>
      <c r="L28" s="422">
        <v>44469</v>
      </c>
      <c r="M28" s="487" t="s">
        <v>353</v>
      </c>
      <c r="N28" s="487">
        <f>18+5</f>
        <v>23</v>
      </c>
    </row>
    <row r="29" spans="1:14" ht="45" hidden="1" customHeight="1" outlineLevel="2">
      <c r="A29" s="430"/>
      <c r="B29" s="406" t="s">
        <v>278</v>
      </c>
      <c r="C29" s="407" t="s">
        <v>280</v>
      </c>
      <c r="D29" s="408" t="s">
        <v>352</v>
      </c>
      <c r="E29" s="409"/>
      <c r="F29" s="410" t="s">
        <v>420</v>
      </c>
      <c r="G29" s="409" t="s">
        <v>653</v>
      </c>
      <c r="H29" s="445" t="s">
        <v>1432</v>
      </c>
      <c r="I29" s="409" t="s">
        <v>79</v>
      </c>
      <c r="J29" s="412" t="s">
        <v>210</v>
      </c>
      <c r="K29" s="413">
        <v>44228</v>
      </c>
      <c r="L29" s="413">
        <v>44469</v>
      </c>
      <c r="M29" s="406" t="s">
        <v>353</v>
      </c>
      <c r="N29" s="406">
        <v>6</v>
      </c>
    </row>
    <row r="30" spans="1:14" hidden="1" outlineLevel="2">
      <c r="A30" s="430" t="s">
        <v>1399</v>
      </c>
      <c r="B30" s="33" t="s">
        <v>278</v>
      </c>
      <c r="C30" s="50" t="s">
        <v>280</v>
      </c>
      <c r="D30" s="51" t="s">
        <v>352</v>
      </c>
      <c r="E30" s="34"/>
      <c r="F30" s="402" t="s">
        <v>380</v>
      </c>
      <c r="G30" s="34"/>
      <c r="H30" s="446" t="s">
        <v>655</v>
      </c>
      <c r="I30" s="34" t="s">
        <v>62</v>
      </c>
      <c r="J30" s="36" t="s">
        <v>210</v>
      </c>
      <c r="K30" s="49">
        <v>44331</v>
      </c>
      <c r="L30" s="49">
        <v>44408</v>
      </c>
      <c r="M30" s="33" t="s">
        <v>354</v>
      </c>
      <c r="N30" s="33">
        <v>9.85</v>
      </c>
    </row>
    <row r="31" spans="1:14" hidden="1" outlineLevel="2">
      <c r="A31" s="49" t="s">
        <v>1400</v>
      </c>
      <c r="B31" s="33" t="s">
        <v>278</v>
      </c>
      <c r="C31" s="50" t="s">
        <v>280</v>
      </c>
      <c r="D31" s="51" t="s">
        <v>352</v>
      </c>
      <c r="E31" s="432"/>
      <c r="F31" s="460" t="s">
        <v>380</v>
      </c>
      <c r="G31" s="34"/>
      <c r="H31" s="446" t="s">
        <v>1311</v>
      </c>
      <c r="I31" s="34" t="s">
        <v>372</v>
      </c>
      <c r="J31" s="36" t="s">
        <v>210</v>
      </c>
      <c r="K31" s="49">
        <v>44348</v>
      </c>
      <c r="L31" s="49">
        <v>44377</v>
      </c>
      <c r="M31" s="33" t="s">
        <v>353</v>
      </c>
      <c r="N31" s="145">
        <v>3</v>
      </c>
    </row>
    <row r="32" spans="1:14" ht="60.75" hidden="1" outlineLevel="2">
      <c r="A32" s="49" t="s">
        <v>1401</v>
      </c>
      <c r="B32" s="33" t="s">
        <v>278</v>
      </c>
      <c r="C32" s="50" t="s">
        <v>280</v>
      </c>
      <c r="D32" s="51" t="s">
        <v>352</v>
      </c>
      <c r="E32" s="34"/>
      <c r="F32" s="402" t="s">
        <v>380</v>
      </c>
      <c r="G32" s="34"/>
      <c r="H32" s="446" t="s">
        <v>661</v>
      </c>
      <c r="I32" s="34" t="s">
        <v>135</v>
      </c>
      <c r="J32" s="36" t="s">
        <v>210</v>
      </c>
      <c r="K32" s="49">
        <v>44256</v>
      </c>
      <c r="L32" s="49">
        <v>44316</v>
      </c>
      <c r="M32" s="33" t="s">
        <v>353</v>
      </c>
      <c r="N32" s="33">
        <v>22</v>
      </c>
    </row>
    <row r="33" spans="1:14" hidden="1" outlineLevel="2">
      <c r="A33" s="145" t="s">
        <v>1402</v>
      </c>
      <c r="B33" s="33" t="s">
        <v>278</v>
      </c>
      <c r="C33" s="50" t="s">
        <v>280</v>
      </c>
      <c r="D33" s="51" t="s">
        <v>352</v>
      </c>
      <c r="E33" s="34"/>
      <c r="F33" s="402" t="s">
        <v>380</v>
      </c>
      <c r="G33" s="34"/>
      <c r="H33" s="446" t="s">
        <v>1254</v>
      </c>
      <c r="I33" s="34" t="s">
        <v>130</v>
      </c>
      <c r="J33" s="36" t="s">
        <v>210</v>
      </c>
      <c r="K33" s="49">
        <v>44348</v>
      </c>
      <c r="L33" s="49">
        <v>44408</v>
      </c>
      <c r="M33" s="33" t="s">
        <v>353</v>
      </c>
      <c r="N33" s="33">
        <v>3</v>
      </c>
    </row>
    <row r="34" spans="1:14" hidden="1" outlineLevel="2">
      <c r="A34" s="145" t="s">
        <v>1403</v>
      </c>
      <c r="B34" s="33" t="s">
        <v>278</v>
      </c>
      <c r="C34" s="50" t="s">
        <v>280</v>
      </c>
      <c r="D34" s="51" t="s">
        <v>352</v>
      </c>
      <c r="E34" s="34"/>
      <c r="F34" s="402" t="s">
        <v>380</v>
      </c>
      <c r="G34" s="34"/>
      <c r="H34" s="444" t="s">
        <v>1312</v>
      </c>
      <c r="I34" s="34" t="s">
        <v>135</v>
      </c>
      <c r="J34" s="36" t="s">
        <v>210</v>
      </c>
      <c r="K34" s="49">
        <v>44440</v>
      </c>
      <c r="L34" s="49">
        <v>44500</v>
      </c>
      <c r="M34" s="33" t="s">
        <v>353</v>
      </c>
      <c r="N34" s="33">
        <v>16</v>
      </c>
    </row>
    <row r="35" spans="1:14" hidden="1" outlineLevel="2">
      <c r="A35" s="49"/>
      <c r="B35" s="33"/>
      <c r="C35" s="50"/>
      <c r="D35" s="51"/>
      <c r="E35" s="34"/>
      <c r="F35" s="56"/>
      <c r="G35" s="34"/>
      <c r="H35" s="53"/>
      <c r="I35" s="34"/>
      <c r="J35" s="36"/>
      <c r="K35" s="49"/>
      <c r="L35" s="49"/>
      <c r="M35" s="33"/>
      <c r="N35" s="33"/>
    </row>
    <row r="36" spans="1:14" hidden="1" outlineLevel="2">
      <c r="A36" s="145"/>
      <c r="B36" s="33"/>
      <c r="C36" s="50"/>
      <c r="D36" s="51"/>
      <c r="E36" s="34"/>
      <c r="F36" s="56"/>
      <c r="G36" s="34"/>
      <c r="H36" s="53"/>
      <c r="I36" s="34"/>
      <c r="J36" s="36"/>
      <c r="K36" s="49"/>
      <c r="L36" s="49"/>
      <c r="M36" s="33"/>
      <c r="N36" s="33"/>
    </row>
    <row r="37" spans="1:14" hidden="1" outlineLevel="2">
      <c r="A37" s="49"/>
      <c r="B37" s="33"/>
      <c r="C37" s="50"/>
      <c r="D37" s="51"/>
      <c r="E37" s="34"/>
      <c r="F37" s="52"/>
      <c r="G37" s="34"/>
      <c r="H37" s="53"/>
      <c r="I37" s="34"/>
      <c r="J37" s="36"/>
      <c r="K37" s="36"/>
      <c r="L37" s="36"/>
      <c r="M37" s="33"/>
      <c r="N37" s="145"/>
    </row>
    <row r="38" spans="1:14" s="47" customFormat="1" ht="118.5" customHeight="1" outlineLevel="1" collapsed="1">
      <c r="A38" s="458" t="s">
        <v>1144</v>
      </c>
      <c r="B38" s="33" t="s">
        <v>278</v>
      </c>
      <c r="C38" s="50" t="s">
        <v>280</v>
      </c>
      <c r="D38" s="51" t="s">
        <v>352</v>
      </c>
      <c r="E38" s="439" t="s">
        <v>676</v>
      </c>
      <c r="F38" s="56"/>
      <c r="G38" s="496"/>
      <c r="H38" s="497" t="s">
        <v>690</v>
      </c>
      <c r="I38" s="56" t="str">
        <f>CONCATENATE(I39," ",N39,M39," ",I40," ",N40,M40," ",I41," ",N41,M41," ",I42," ",N42,M42," ",I43," ",N43,M43," "," ",I44," ",N44,M44," ",I45," ",N45,M45," ",I46," ",N46,M46," ")</f>
        <v xml:space="preserve">Бурение скважин, установка приставок (дерев.) 18шт Бурение скважин, установка приставок (ж/б) 8шт Демонтаж опор 5шт Монтаж опор 5шт Устройство заземления опор 1шт  Механизированная расчистка 11Га Ручная расчистка просеки 11,45Га   </v>
      </c>
      <c r="J38" s="56" t="s">
        <v>210</v>
      </c>
      <c r="K38" s="459">
        <f>MIN(K39:K45)</f>
        <v>44228</v>
      </c>
      <c r="L38" s="459">
        <f>MAX(L39:L45)</f>
        <v>44500</v>
      </c>
      <c r="M38" s="496"/>
      <c r="N38" s="496"/>
    </row>
    <row r="39" spans="1:14" ht="40.5" hidden="1" outlineLevel="2">
      <c r="A39" s="472"/>
      <c r="B39" s="398" t="s">
        <v>278</v>
      </c>
      <c r="C39" s="399" t="s">
        <v>280</v>
      </c>
      <c r="D39" s="400" t="s">
        <v>352</v>
      </c>
      <c r="E39" s="401"/>
      <c r="F39" s="402" t="s">
        <v>380</v>
      </c>
      <c r="G39" s="401"/>
      <c r="H39" s="403" t="s">
        <v>677</v>
      </c>
      <c r="I39" s="401" t="s">
        <v>135</v>
      </c>
      <c r="J39" s="404" t="s">
        <v>210</v>
      </c>
      <c r="K39" s="405">
        <v>44228</v>
      </c>
      <c r="L39" s="405">
        <v>44255</v>
      </c>
      <c r="M39" s="398" t="s">
        <v>353</v>
      </c>
      <c r="N39" s="398">
        <f>2+16</f>
        <v>18</v>
      </c>
    </row>
    <row r="40" spans="1:14" hidden="1" outlineLevel="2">
      <c r="A40" s="420"/>
      <c r="B40" s="487" t="s">
        <v>278</v>
      </c>
      <c r="C40" s="71" t="s">
        <v>280</v>
      </c>
      <c r="D40" s="72" t="s">
        <v>352</v>
      </c>
      <c r="E40" s="19"/>
      <c r="F40" s="421" t="s">
        <v>380</v>
      </c>
      <c r="G40" s="19"/>
      <c r="H40" s="20" t="s">
        <v>678</v>
      </c>
      <c r="I40" s="19" t="s">
        <v>136</v>
      </c>
      <c r="J40" s="21" t="s">
        <v>210</v>
      </c>
      <c r="K40" s="422">
        <v>44228</v>
      </c>
      <c r="L40" s="422">
        <v>44255</v>
      </c>
      <c r="M40" s="487" t="s">
        <v>353</v>
      </c>
      <c r="N40" s="487">
        <v>8</v>
      </c>
    </row>
    <row r="41" spans="1:14" ht="40.5" hidden="1" outlineLevel="2">
      <c r="A41" s="423"/>
      <c r="B41" s="487" t="s">
        <v>278</v>
      </c>
      <c r="C41" s="71" t="s">
        <v>280</v>
      </c>
      <c r="D41" s="72" t="s">
        <v>352</v>
      </c>
      <c r="E41" s="19"/>
      <c r="F41" s="421" t="s">
        <v>380</v>
      </c>
      <c r="G41" s="19"/>
      <c r="H41" s="20" t="s">
        <v>679</v>
      </c>
      <c r="I41" s="19" t="s">
        <v>48</v>
      </c>
      <c r="J41" s="21" t="s">
        <v>210</v>
      </c>
      <c r="K41" s="422">
        <v>44378</v>
      </c>
      <c r="L41" s="422">
        <v>44500</v>
      </c>
      <c r="M41" s="487" t="s">
        <v>353</v>
      </c>
      <c r="N41" s="487">
        <v>5</v>
      </c>
    </row>
    <row r="42" spans="1:14" ht="40.5" hidden="1" outlineLevel="2">
      <c r="A42" s="443" t="s">
        <v>1404</v>
      </c>
      <c r="B42" s="487" t="s">
        <v>278</v>
      </c>
      <c r="C42" s="71" t="s">
        <v>280</v>
      </c>
      <c r="D42" s="72" t="s">
        <v>352</v>
      </c>
      <c r="E42" s="19"/>
      <c r="F42" s="421" t="s">
        <v>380</v>
      </c>
      <c r="G42" s="19"/>
      <c r="H42" s="20" t="s">
        <v>679</v>
      </c>
      <c r="I42" s="19" t="s">
        <v>49</v>
      </c>
      <c r="J42" s="21" t="s">
        <v>210</v>
      </c>
      <c r="K42" s="422">
        <v>44378</v>
      </c>
      <c r="L42" s="422">
        <v>44500</v>
      </c>
      <c r="M42" s="487" t="s">
        <v>353</v>
      </c>
      <c r="N42" s="487">
        <v>5</v>
      </c>
    </row>
    <row r="43" spans="1:14" hidden="1" outlineLevel="2">
      <c r="A43" s="430"/>
      <c r="B43" s="406" t="s">
        <v>278</v>
      </c>
      <c r="C43" s="407" t="s">
        <v>280</v>
      </c>
      <c r="D43" s="408" t="s">
        <v>352</v>
      </c>
      <c r="E43" s="409"/>
      <c r="F43" s="410" t="s">
        <v>380</v>
      </c>
      <c r="G43" s="409"/>
      <c r="H43" s="411" t="s">
        <v>680</v>
      </c>
      <c r="I43" s="409" t="s">
        <v>371</v>
      </c>
      <c r="J43" s="412" t="s">
        <v>210</v>
      </c>
      <c r="K43" s="413">
        <v>44228</v>
      </c>
      <c r="L43" s="413">
        <v>44255</v>
      </c>
      <c r="M43" s="406" t="s">
        <v>353</v>
      </c>
      <c r="N43" s="406">
        <v>1</v>
      </c>
    </row>
    <row r="44" spans="1:14" hidden="1" outlineLevel="2">
      <c r="A44" s="69" t="s">
        <v>1405</v>
      </c>
      <c r="B44" s="398" t="s">
        <v>278</v>
      </c>
      <c r="C44" s="399" t="s">
        <v>280</v>
      </c>
      <c r="D44" s="400" t="s">
        <v>352</v>
      </c>
      <c r="E44" s="66"/>
      <c r="F44" s="402" t="s">
        <v>380</v>
      </c>
      <c r="G44" s="34"/>
      <c r="H44" s="53" t="s">
        <v>683</v>
      </c>
      <c r="I44" s="34" t="s">
        <v>62</v>
      </c>
      <c r="J44" s="36" t="s">
        <v>210</v>
      </c>
      <c r="K44" s="49">
        <v>44331</v>
      </c>
      <c r="L44" s="49">
        <v>44377</v>
      </c>
      <c r="M44" s="33" t="s">
        <v>354</v>
      </c>
      <c r="N44" s="33">
        <v>11</v>
      </c>
    </row>
    <row r="45" spans="1:14" ht="60.75" hidden="1" outlineLevel="2">
      <c r="A45" s="145" t="s">
        <v>1406</v>
      </c>
      <c r="B45" s="33" t="s">
        <v>278</v>
      </c>
      <c r="C45" s="50" t="s">
        <v>280</v>
      </c>
      <c r="D45" s="51" t="s">
        <v>352</v>
      </c>
      <c r="E45" s="34"/>
      <c r="F45" s="402" t="s">
        <v>380</v>
      </c>
      <c r="G45" s="34"/>
      <c r="H45" s="427" t="s">
        <v>757</v>
      </c>
      <c r="I45" s="34" t="s">
        <v>370</v>
      </c>
      <c r="J45" s="26" t="s">
        <v>210</v>
      </c>
      <c r="K45" s="49">
        <v>44348</v>
      </c>
      <c r="L45" s="49">
        <v>44469</v>
      </c>
      <c r="M45" s="33" t="s">
        <v>354</v>
      </c>
      <c r="N45" s="33">
        <f>10.75+0.7</f>
        <v>11.45</v>
      </c>
    </row>
    <row r="46" spans="1:14" hidden="1" outlineLevel="2">
      <c r="A46" s="49"/>
      <c r="B46" s="33"/>
      <c r="C46" s="50"/>
      <c r="D46" s="51"/>
      <c r="E46" s="432"/>
      <c r="F46" s="52"/>
      <c r="G46" s="34"/>
      <c r="H46" s="53"/>
      <c r="I46" s="34"/>
      <c r="J46" s="36"/>
      <c r="K46" s="49"/>
      <c r="L46" s="49"/>
      <c r="M46" s="33"/>
      <c r="N46" s="145"/>
    </row>
    <row r="47" spans="1:14" hidden="1" outlineLevel="2">
      <c r="A47" s="49"/>
      <c r="B47" s="33"/>
      <c r="C47" s="50"/>
      <c r="D47" s="51"/>
      <c r="E47" s="34"/>
      <c r="F47" s="52"/>
      <c r="G47" s="34"/>
      <c r="H47" s="53"/>
      <c r="I47" s="34"/>
      <c r="J47" s="36"/>
      <c r="K47" s="36"/>
      <c r="L47" s="36"/>
      <c r="M47" s="33"/>
      <c r="N47" s="145"/>
    </row>
    <row r="48" spans="1:14" s="47" customFormat="1" ht="141.75" outlineLevel="1" collapsed="1">
      <c r="A48" s="458" t="s">
        <v>1145</v>
      </c>
      <c r="B48" s="33" t="s">
        <v>278</v>
      </c>
      <c r="C48" s="50" t="s">
        <v>280</v>
      </c>
      <c r="D48" s="51" t="s">
        <v>352</v>
      </c>
      <c r="E48" s="439" t="s">
        <v>760</v>
      </c>
      <c r="F48" s="56"/>
      <c r="G48" s="496"/>
      <c r="H48" s="497" t="s">
        <v>761</v>
      </c>
      <c r="I48" s="56" t="str">
        <f>CONCATENATE(I49," ",N49,M49," ",I50," ",N50,M50," ",I51," ",N51,M51)</f>
        <v xml:space="preserve">Механизированная расчистка 2,7Га    </v>
      </c>
      <c r="J48" s="56" t="s">
        <v>210</v>
      </c>
      <c r="K48" s="459">
        <f>MIN(K49:K51)</f>
        <v>44331</v>
      </c>
      <c r="L48" s="459">
        <f>MAX(L49:L51)</f>
        <v>44347</v>
      </c>
      <c r="M48" s="496"/>
      <c r="N48" s="496"/>
    </row>
    <row r="49" spans="1:14" hidden="1" outlineLevel="2">
      <c r="A49" s="145" t="s">
        <v>1407</v>
      </c>
      <c r="B49" s="33" t="s">
        <v>278</v>
      </c>
      <c r="C49" s="50" t="s">
        <v>280</v>
      </c>
      <c r="D49" s="51" t="s">
        <v>352</v>
      </c>
      <c r="E49" s="34"/>
      <c r="F49" s="402" t="s">
        <v>380</v>
      </c>
      <c r="G49" s="34"/>
      <c r="H49" s="53" t="s">
        <v>762</v>
      </c>
      <c r="I49" s="34" t="s">
        <v>62</v>
      </c>
      <c r="J49" s="36" t="s">
        <v>210</v>
      </c>
      <c r="K49" s="422">
        <v>44331</v>
      </c>
      <c r="L49" s="422">
        <v>44347</v>
      </c>
      <c r="M49" s="33" t="s">
        <v>354</v>
      </c>
      <c r="N49" s="33">
        <v>2.7</v>
      </c>
    </row>
    <row r="50" spans="1:14" hidden="1" outlineLevel="2">
      <c r="A50" s="441"/>
      <c r="B50" s="487"/>
      <c r="C50" s="71"/>
      <c r="D50" s="72"/>
      <c r="E50" s="34"/>
      <c r="F50" s="56"/>
      <c r="G50" s="34"/>
      <c r="H50" s="53"/>
      <c r="I50" s="34"/>
      <c r="J50" s="36"/>
      <c r="K50" s="49"/>
      <c r="L50" s="49"/>
      <c r="M50" s="33"/>
      <c r="N50" s="33"/>
    </row>
    <row r="51" spans="1:14" hidden="1" outlineLevel="2">
      <c r="A51" s="187"/>
      <c r="B51" s="33"/>
      <c r="C51" s="50"/>
      <c r="D51" s="51"/>
      <c r="E51" s="34"/>
      <c r="F51" s="56"/>
      <c r="G51" s="34"/>
      <c r="H51" s="53"/>
      <c r="I51" s="34"/>
      <c r="J51" s="36"/>
      <c r="K51" s="49"/>
      <c r="L51" s="49"/>
      <c r="M51" s="33"/>
      <c r="N51" s="33"/>
    </row>
    <row r="52" spans="1:14" hidden="1" outlineLevel="2">
      <c r="A52" s="49"/>
      <c r="B52" s="33"/>
      <c r="C52" s="50"/>
      <c r="D52" s="51"/>
      <c r="E52" s="34"/>
      <c r="F52" s="52"/>
      <c r="G52" s="34"/>
      <c r="H52" s="53"/>
      <c r="I52" s="34"/>
      <c r="J52" s="36"/>
      <c r="K52" s="36"/>
      <c r="L52" s="36"/>
      <c r="M52" s="33"/>
      <c r="N52" s="145"/>
    </row>
    <row r="53" spans="1:14" s="47" customFormat="1" ht="170.25" customHeight="1" outlineLevel="1" collapsed="1">
      <c r="A53" s="458" t="s">
        <v>1146</v>
      </c>
      <c r="B53" s="33" t="s">
        <v>278</v>
      </c>
      <c r="C53" s="50" t="s">
        <v>280</v>
      </c>
      <c r="D53" s="51" t="s">
        <v>352</v>
      </c>
      <c r="E53" s="439" t="s">
        <v>697</v>
      </c>
      <c r="F53" s="56"/>
      <c r="G53" s="496"/>
      <c r="H53" s="497" t="s">
        <v>704</v>
      </c>
      <c r="I53" s="56" t="str">
        <f>CONCATENATE(I54," ",N54,M54," ",I55," ",N55,M55," ",I56," ",N56,M56," ",I57," ",N57,M57," ",I58," ",N58,M58," "," ",I59," ",N59,M59," ",I61," ",N61,M61," ",I60," ",N60,M60)</f>
        <v>Бурение скважин, установка приставок (ж/б) 44шт Бурение скважин, установка приставок (дерев.) 8шт Демонтаж опор 23шт Монтаж опор 23шт Замена фарфоровых /стеклянных/ изоляторов на полимерные 12шт  Механизированная расчистка 0,63Га Ручная расчистка просеки 1,1Га  Восстановление фундаментов опор 1шт.</v>
      </c>
      <c r="J53" s="56" t="s">
        <v>210</v>
      </c>
      <c r="K53" s="459">
        <f>MIN(K54:K61)</f>
        <v>44287</v>
      </c>
      <c r="L53" s="459">
        <f>MAX(L54:L61)</f>
        <v>44439</v>
      </c>
      <c r="M53" s="496"/>
      <c r="N53" s="496"/>
    </row>
    <row r="54" spans="1:14" ht="81" hidden="1" outlineLevel="2">
      <c r="A54" s="419"/>
      <c r="B54" s="398" t="s">
        <v>278</v>
      </c>
      <c r="C54" s="399" t="s">
        <v>280</v>
      </c>
      <c r="D54" s="400" t="s">
        <v>352</v>
      </c>
      <c r="E54" s="401"/>
      <c r="F54" s="402" t="s">
        <v>380</v>
      </c>
      <c r="G54" s="401"/>
      <c r="H54" s="403" t="s">
        <v>699</v>
      </c>
      <c r="I54" s="401" t="s">
        <v>136</v>
      </c>
      <c r="J54" s="404" t="s">
        <v>210</v>
      </c>
      <c r="K54" s="405">
        <v>44287</v>
      </c>
      <c r="L54" s="405">
        <v>44316</v>
      </c>
      <c r="M54" s="398" t="s">
        <v>353</v>
      </c>
      <c r="N54" s="398">
        <v>44</v>
      </c>
    </row>
    <row r="55" spans="1:14" hidden="1" outlineLevel="2">
      <c r="A55" s="420"/>
      <c r="B55" s="487" t="s">
        <v>278</v>
      </c>
      <c r="C55" s="71" t="s">
        <v>280</v>
      </c>
      <c r="D55" s="72" t="s">
        <v>352</v>
      </c>
      <c r="E55" s="19"/>
      <c r="F55" s="421" t="s">
        <v>380</v>
      </c>
      <c r="G55" s="19"/>
      <c r="H55" s="20" t="s">
        <v>700</v>
      </c>
      <c r="I55" s="19" t="s">
        <v>135</v>
      </c>
      <c r="J55" s="21" t="s">
        <v>210</v>
      </c>
      <c r="K55" s="422">
        <v>44287</v>
      </c>
      <c r="L55" s="422">
        <v>44316</v>
      </c>
      <c r="M55" s="487" t="s">
        <v>353</v>
      </c>
      <c r="N55" s="487">
        <v>8</v>
      </c>
    </row>
    <row r="56" spans="1:14" ht="81" hidden="1" outlineLevel="2">
      <c r="A56" s="423"/>
      <c r="B56" s="487" t="s">
        <v>278</v>
      </c>
      <c r="C56" s="71" t="s">
        <v>280</v>
      </c>
      <c r="D56" s="72" t="s">
        <v>352</v>
      </c>
      <c r="E56" s="19"/>
      <c r="F56" s="421" t="s">
        <v>380</v>
      </c>
      <c r="G56" s="19"/>
      <c r="H56" s="20" t="s">
        <v>701</v>
      </c>
      <c r="I56" s="19" t="s">
        <v>48</v>
      </c>
      <c r="J56" s="21" t="s">
        <v>210</v>
      </c>
      <c r="K56" s="422">
        <v>44378</v>
      </c>
      <c r="L56" s="422">
        <v>44438</v>
      </c>
      <c r="M56" s="487" t="s">
        <v>353</v>
      </c>
      <c r="N56" s="487">
        <v>23</v>
      </c>
    </row>
    <row r="57" spans="1:14" ht="81" hidden="1" outlineLevel="2">
      <c r="A57" s="443" t="s">
        <v>1408</v>
      </c>
      <c r="B57" s="487" t="s">
        <v>278</v>
      </c>
      <c r="C57" s="71" t="s">
        <v>280</v>
      </c>
      <c r="D57" s="72" t="s">
        <v>352</v>
      </c>
      <c r="E57" s="19"/>
      <c r="F57" s="421" t="s">
        <v>380</v>
      </c>
      <c r="G57" s="19"/>
      <c r="H57" s="20" t="s">
        <v>701</v>
      </c>
      <c r="I57" s="19" t="s">
        <v>49</v>
      </c>
      <c r="J57" s="21" t="s">
        <v>210</v>
      </c>
      <c r="K57" s="422">
        <v>44378</v>
      </c>
      <c r="L57" s="422">
        <v>44438</v>
      </c>
      <c r="M57" s="487" t="s">
        <v>353</v>
      </c>
      <c r="N57" s="487">
        <v>23</v>
      </c>
    </row>
    <row r="58" spans="1:14" hidden="1" outlineLevel="2">
      <c r="A58" s="430"/>
      <c r="B58" s="406" t="s">
        <v>278</v>
      </c>
      <c r="C58" s="407" t="s">
        <v>280</v>
      </c>
      <c r="D58" s="408" t="s">
        <v>352</v>
      </c>
      <c r="E58" s="409"/>
      <c r="F58" s="410" t="s">
        <v>380</v>
      </c>
      <c r="G58" s="409"/>
      <c r="H58" s="411" t="s">
        <v>1433</v>
      </c>
      <c r="I58" s="409" t="s">
        <v>79</v>
      </c>
      <c r="J58" s="412" t="s">
        <v>210</v>
      </c>
      <c r="K58" s="413">
        <v>44378</v>
      </c>
      <c r="L58" s="413">
        <v>44438</v>
      </c>
      <c r="M58" s="406" t="s">
        <v>353</v>
      </c>
      <c r="N58" s="406">
        <v>12</v>
      </c>
    </row>
    <row r="59" spans="1:14" hidden="1" outlineLevel="2">
      <c r="A59" s="430" t="s">
        <v>1409</v>
      </c>
      <c r="B59" s="33" t="s">
        <v>278</v>
      </c>
      <c r="C59" s="50" t="s">
        <v>280</v>
      </c>
      <c r="D59" s="51" t="s">
        <v>352</v>
      </c>
      <c r="E59" s="432"/>
      <c r="F59" s="460" t="s">
        <v>380</v>
      </c>
      <c r="G59" s="34"/>
      <c r="H59" s="53" t="s">
        <v>758</v>
      </c>
      <c r="I59" s="34" t="s">
        <v>62</v>
      </c>
      <c r="J59" s="36" t="s">
        <v>210</v>
      </c>
      <c r="K59" s="413">
        <v>44348</v>
      </c>
      <c r="L59" s="413">
        <v>44377</v>
      </c>
      <c r="M59" s="33" t="s">
        <v>354</v>
      </c>
      <c r="N59" s="145">
        <v>0.63</v>
      </c>
    </row>
    <row r="60" spans="1:14" hidden="1" outlineLevel="2">
      <c r="A60" s="145" t="s">
        <v>1410</v>
      </c>
      <c r="B60" s="33" t="s">
        <v>278</v>
      </c>
      <c r="C60" s="50" t="s">
        <v>280</v>
      </c>
      <c r="D60" s="51" t="s">
        <v>352</v>
      </c>
      <c r="E60" s="34"/>
      <c r="F60" s="402" t="s">
        <v>380</v>
      </c>
      <c r="G60" s="34"/>
      <c r="H60" s="53" t="s">
        <v>1258</v>
      </c>
      <c r="I60" s="34" t="s">
        <v>130</v>
      </c>
      <c r="J60" s="36" t="s">
        <v>210</v>
      </c>
      <c r="K60" s="413">
        <v>44409</v>
      </c>
      <c r="L60" s="413">
        <v>44439</v>
      </c>
      <c r="M60" s="33" t="s">
        <v>27</v>
      </c>
      <c r="N60" s="33">
        <v>1</v>
      </c>
    </row>
    <row r="61" spans="1:14" ht="60.75" hidden="1" outlineLevel="2">
      <c r="A61" s="145" t="s">
        <v>1411</v>
      </c>
      <c r="B61" s="33" t="s">
        <v>278</v>
      </c>
      <c r="C61" s="50" t="s">
        <v>280</v>
      </c>
      <c r="D61" s="51" t="s">
        <v>352</v>
      </c>
      <c r="E61" s="34"/>
      <c r="F61" s="56" t="s">
        <v>420</v>
      </c>
      <c r="G61" s="34" t="s">
        <v>1412</v>
      </c>
      <c r="H61" s="53" t="s">
        <v>759</v>
      </c>
      <c r="I61" s="34" t="s">
        <v>370</v>
      </c>
      <c r="J61" s="36" t="s">
        <v>210</v>
      </c>
      <c r="K61" s="413">
        <v>44348</v>
      </c>
      <c r="L61" s="413">
        <v>44377</v>
      </c>
      <c r="M61" s="33" t="s">
        <v>410</v>
      </c>
      <c r="N61" s="33">
        <v>1.1000000000000001</v>
      </c>
    </row>
    <row r="62" spans="1:14" hidden="1" outlineLevel="2">
      <c r="A62" s="49"/>
      <c r="B62" s="33"/>
      <c r="C62" s="50"/>
      <c r="D62" s="51"/>
      <c r="E62" s="34"/>
      <c r="F62" s="52"/>
      <c r="G62" s="34"/>
      <c r="H62" s="53"/>
      <c r="I62" s="34"/>
      <c r="J62" s="36"/>
      <c r="K62" s="36"/>
      <c r="L62" s="36"/>
      <c r="M62" s="33"/>
      <c r="N62" s="145"/>
    </row>
    <row r="63" spans="1:14" s="47" customFormat="1" ht="60.75" outlineLevel="1" collapsed="1">
      <c r="A63" s="458" t="s">
        <v>1147</v>
      </c>
      <c r="B63" s="33" t="s">
        <v>278</v>
      </c>
      <c r="C63" s="50" t="s">
        <v>280</v>
      </c>
      <c r="D63" s="51" t="s">
        <v>352</v>
      </c>
      <c r="E63" s="439" t="s">
        <v>706</v>
      </c>
      <c r="F63" s="56"/>
      <c r="G63" s="496"/>
      <c r="H63" s="497" t="s">
        <v>705</v>
      </c>
      <c r="I63" s="56" t="str">
        <f>CONCATENATE(I64," ",N64,M64," ",I65," ",N65,M65," ",I66," ",N66,M66," ",I67," ",N67,M67," ",I68," ",N68,M68," "," ",I69," ",N69,M69)</f>
        <v xml:space="preserve">Бурение скважин, установка приставок (ж/б) 10шт Демонтаж опор 5шт Монтаж опор 5шт Замена фарфоровых /стеклянных/ изоляторов на полимерные 3шт     </v>
      </c>
      <c r="J63" s="56" t="s">
        <v>210</v>
      </c>
      <c r="K63" s="459">
        <f>MIN(K64:K67)</f>
        <v>44287</v>
      </c>
      <c r="L63" s="459">
        <f>MAX(L64:L67)</f>
        <v>44530</v>
      </c>
      <c r="M63" s="496"/>
      <c r="N63" s="496"/>
    </row>
    <row r="64" spans="1:14" hidden="1" outlineLevel="2">
      <c r="A64" s="472"/>
      <c r="B64" s="398" t="s">
        <v>278</v>
      </c>
      <c r="C64" s="399" t="s">
        <v>280</v>
      </c>
      <c r="D64" s="400" t="s">
        <v>352</v>
      </c>
      <c r="E64" s="401"/>
      <c r="F64" s="402" t="s">
        <v>380</v>
      </c>
      <c r="G64" s="401"/>
      <c r="H64" s="403" t="s">
        <v>707</v>
      </c>
      <c r="I64" s="401" t="s">
        <v>136</v>
      </c>
      <c r="J64" s="404" t="s">
        <v>210</v>
      </c>
      <c r="K64" s="405">
        <v>44287</v>
      </c>
      <c r="L64" s="405">
        <v>44316</v>
      </c>
      <c r="M64" s="398" t="s">
        <v>353</v>
      </c>
      <c r="N64" s="398">
        <v>10</v>
      </c>
    </row>
    <row r="65" spans="1:14" hidden="1" outlineLevel="2">
      <c r="A65" s="420"/>
      <c r="B65" s="487" t="s">
        <v>278</v>
      </c>
      <c r="C65" s="71" t="s">
        <v>280</v>
      </c>
      <c r="D65" s="72" t="s">
        <v>352</v>
      </c>
      <c r="E65" s="19"/>
      <c r="F65" s="421" t="s">
        <v>380</v>
      </c>
      <c r="G65" s="19"/>
      <c r="H65" s="20" t="s">
        <v>707</v>
      </c>
      <c r="I65" s="19" t="s">
        <v>48</v>
      </c>
      <c r="J65" s="21" t="s">
        <v>210</v>
      </c>
      <c r="K65" s="422">
        <v>44501</v>
      </c>
      <c r="L65" s="422">
        <v>44530</v>
      </c>
      <c r="M65" s="487" t="s">
        <v>353</v>
      </c>
      <c r="N65" s="487">
        <v>5</v>
      </c>
    </row>
    <row r="66" spans="1:14" hidden="1" outlineLevel="2">
      <c r="A66" s="443" t="s">
        <v>1413</v>
      </c>
      <c r="B66" s="487" t="s">
        <v>278</v>
      </c>
      <c r="C66" s="71" t="s">
        <v>280</v>
      </c>
      <c r="D66" s="72" t="s">
        <v>352</v>
      </c>
      <c r="E66" s="19"/>
      <c r="F66" s="421" t="s">
        <v>380</v>
      </c>
      <c r="G66" s="19"/>
      <c r="H66" s="20" t="s">
        <v>707</v>
      </c>
      <c r="I66" s="19" t="s">
        <v>49</v>
      </c>
      <c r="J66" s="21" t="s">
        <v>210</v>
      </c>
      <c r="K66" s="422">
        <v>44501</v>
      </c>
      <c r="L66" s="422">
        <v>44530</v>
      </c>
      <c r="M66" s="487" t="s">
        <v>353</v>
      </c>
      <c r="N66" s="487">
        <v>5</v>
      </c>
    </row>
    <row r="67" spans="1:14" hidden="1" outlineLevel="2">
      <c r="A67" s="424"/>
      <c r="B67" s="406" t="s">
        <v>278</v>
      </c>
      <c r="C67" s="407" t="s">
        <v>280</v>
      </c>
      <c r="D67" s="408" t="s">
        <v>352</v>
      </c>
      <c r="E67" s="409"/>
      <c r="F67" s="410" t="s">
        <v>380</v>
      </c>
      <c r="G67" s="409"/>
      <c r="H67" s="411" t="s">
        <v>1434</v>
      </c>
      <c r="I67" s="409" t="s">
        <v>79</v>
      </c>
      <c r="J67" s="412" t="s">
        <v>210</v>
      </c>
      <c r="K67" s="413">
        <v>44501</v>
      </c>
      <c r="L67" s="413">
        <v>44530</v>
      </c>
      <c r="M67" s="406" t="s">
        <v>353</v>
      </c>
      <c r="N67" s="406">
        <v>3</v>
      </c>
    </row>
    <row r="68" spans="1:14" hidden="1" outlineLevel="2">
      <c r="A68" s="145"/>
      <c r="B68" s="33"/>
      <c r="C68" s="50"/>
      <c r="D68" s="51"/>
      <c r="E68" s="34"/>
      <c r="F68" s="56"/>
      <c r="G68" s="34"/>
      <c r="H68" s="53"/>
      <c r="I68" s="34"/>
      <c r="J68" s="36"/>
      <c r="K68" s="49"/>
      <c r="L68" s="49"/>
      <c r="M68" s="33"/>
      <c r="N68" s="33"/>
    </row>
    <row r="69" spans="1:14" hidden="1" outlineLevel="2">
      <c r="A69" s="145"/>
      <c r="B69" s="33"/>
      <c r="C69" s="50"/>
      <c r="D69" s="51"/>
      <c r="E69" s="34"/>
      <c r="F69" s="56"/>
      <c r="G69" s="34"/>
      <c r="H69" s="53"/>
      <c r="I69" s="34"/>
      <c r="J69" s="36"/>
      <c r="K69" s="49"/>
      <c r="L69" s="49"/>
      <c r="M69" s="33"/>
      <c r="N69" s="33"/>
    </row>
    <row r="70" spans="1:14" hidden="1" outlineLevel="2">
      <c r="A70" s="49"/>
      <c r="B70" s="33"/>
      <c r="C70" s="50"/>
      <c r="D70" s="51"/>
      <c r="E70" s="34"/>
      <c r="F70" s="52"/>
      <c r="G70" s="34"/>
      <c r="H70" s="53"/>
      <c r="I70" s="34"/>
      <c r="J70" s="36"/>
      <c r="K70" s="36"/>
      <c r="L70" s="36"/>
      <c r="M70" s="33"/>
      <c r="N70" s="145"/>
    </row>
    <row r="71" spans="1:14" s="47" customFormat="1" ht="60.75" outlineLevel="1" collapsed="1">
      <c r="A71" s="458" t="s">
        <v>1148</v>
      </c>
      <c r="B71" s="33" t="s">
        <v>278</v>
      </c>
      <c r="C71" s="50" t="s">
        <v>280</v>
      </c>
      <c r="D71" s="51" t="s">
        <v>352</v>
      </c>
      <c r="E71" s="439" t="s">
        <v>712</v>
      </c>
      <c r="F71" s="56"/>
      <c r="G71" s="496"/>
      <c r="H71" s="497" t="s">
        <v>713</v>
      </c>
      <c r="I71" s="56" t="str">
        <f>CONCATENATE(I72," ",N72,M72," ",I73," ",N73,M73," ",I74," ",N74,M74," ",I75," ",N75,M75," ",I76," ",N76,M76," "," ",I77," ",N77,M77)</f>
        <v xml:space="preserve">Бурение скважин, установка приставок (ж/б) 10шт Демонтаж опор 5шт Монтаж опор 5шт Замена фарфоровых /стеклянных/ изоляторов на полимерные 3шт     </v>
      </c>
      <c r="J71" s="56" t="s">
        <v>210</v>
      </c>
      <c r="K71" s="459">
        <f>MIN(K72:K75)</f>
        <v>44287</v>
      </c>
      <c r="L71" s="459">
        <f>MAX(L72:L75)</f>
        <v>44530</v>
      </c>
      <c r="M71" s="496"/>
      <c r="N71" s="496"/>
    </row>
    <row r="72" spans="1:14" hidden="1" outlineLevel="2">
      <c r="A72" s="472"/>
      <c r="B72" s="398" t="s">
        <v>278</v>
      </c>
      <c r="C72" s="399" t="s">
        <v>280</v>
      </c>
      <c r="D72" s="400" t="s">
        <v>352</v>
      </c>
      <c r="E72" s="401"/>
      <c r="F72" s="402" t="s">
        <v>380</v>
      </c>
      <c r="G72" s="401"/>
      <c r="H72" s="403" t="s">
        <v>707</v>
      </c>
      <c r="I72" s="401" t="s">
        <v>136</v>
      </c>
      <c r="J72" s="404" t="s">
        <v>210</v>
      </c>
      <c r="K72" s="405">
        <v>44287</v>
      </c>
      <c r="L72" s="405">
        <v>44316</v>
      </c>
      <c r="M72" s="398" t="s">
        <v>353</v>
      </c>
      <c r="N72" s="398">
        <v>10</v>
      </c>
    </row>
    <row r="73" spans="1:14" hidden="1" outlineLevel="2">
      <c r="A73" s="420"/>
      <c r="B73" s="487" t="s">
        <v>278</v>
      </c>
      <c r="C73" s="71" t="s">
        <v>280</v>
      </c>
      <c r="D73" s="72" t="s">
        <v>352</v>
      </c>
      <c r="E73" s="19"/>
      <c r="F73" s="421" t="s">
        <v>380</v>
      </c>
      <c r="G73" s="19"/>
      <c r="H73" s="20" t="s">
        <v>707</v>
      </c>
      <c r="I73" s="19" t="s">
        <v>48</v>
      </c>
      <c r="J73" s="21" t="s">
        <v>210</v>
      </c>
      <c r="K73" s="422">
        <v>44501</v>
      </c>
      <c r="L73" s="422">
        <v>44530</v>
      </c>
      <c r="M73" s="487" t="s">
        <v>353</v>
      </c>
      <c r="N73" s="487">
        <v>5</v>
      </c>
    </row>
    <row r="74" spans="1:14" hidden="1" outlineLevel="2">
      <c r="A74" s="443" t="s">
        <v>1414</v>
      </c>
      <c r="B74" s="487" t="s">
        <v>278</v>
      </c>
      <c r="C74" s="71" t="s">
        <v>280</v>
      </c>
      <c r="D74" s="72" t="s">
        <v>352</v>
      </c>
      <c r="E74" s="19"/>
      <c r="F74" s="421" t="s">
        <v>380</v>
      </c>
      <c r="G74" s="19"/>
      <c r="H74" s="20" t="s">
        <v>707</v>
      </c>
      <c r="I74" s="19" t="s">
        <v>49</v>
      </c>
      <c r="J74" s="21" t="s">
        <v>210</v>
      </c>
      <c r="K74" s="422">
        <v>44501</v>
      </c>
      <c r="L74" s="422">
        <v>44530</v>
      </c>
      <c r="M74" s="487" t="s">
        <v>353</v>
      </c>
      <c r="N74" s="487">
        <v>5</v>
      </c>
    </row>
    <row r="75" spans="1:14" hidden="1" outlineLevel="2">
      <c r="A75" s="424"/>
      <c r="B75" s="406" t="s">
        <v>278</v>
      </c>
      <c r="C75" s="407" t="s">
        <v>280</v>
      </c>
      <c r="D75" s="408" t="s">
        <v>352</v>
      </c>
      <c r="E75" s="409"/>
      <c r="F75" s="410" t="s">
        <v>380</v>
      </c>
      <c r="G75" s="409"/>
      <c r="H75" s="411" t="s">
        <v>1434</v>
      </c>
      <c r="I75" s="409" t="s">
        <v>79</v>
      </c>
      <c r="J75" s="412" t="s">
        <v>210</v>
      </c>
      <c r="K75" s="413">
        <v>44501</v>
      </c>
      <c r="L75" s="413">
        <v>44530</v>
      </c>
      <c r="M75" s="406" t="s">
        <v>353</v>
      </c>
      <c r="N75" s="406">
        <v>3</v>
      </c>
    </row>
    <row r="76" spans="1:14" hidden="1" outlineLevel="2">
      <c r="A76" s="145"/>
      <c r="B76" s="33"/>
      <c r="C76" s="50"/>
      <c r="D76" s="51"/>
      <c r="E76" s="34"/>
      <c r="F76" s="56"/>
      <c r="G76" s="34"/>
      <c r="H76" s="53"/>
      <c r="I76" s="34"/>
      <c r="J76" s="36"/>
      <c r="K76" s="49"/>
      <c r="L76" s="49"/>
      <c r="M76" s="33"/>
      <c r="N76" s="33"/>
    </row>
    <row r="77" spans="1:14" hidden="1" outlineLevel="2">
      <c r="A77" s="145"/>
      <c r="B77" s="33"/>
      <c r="C77" s="50"/>
      <c r="D77" s="51"/>
      <c r="E77" s="34"/>
      <c r="F77" s="56"/>
      <c r="G77" s="34"/>
      <c r="H77" s="53"/>
      <c r="I77" s="34"/>
      <c r="J77" s="36"/>
      <c r="K77" s="49"/>
      <c r="L77" s="49"/>
      <c r="M77" s="33"/>
      <c r="N77" s="33"/>
    </row>
    <row r="78" spans="1:14" hidden="1" outlineLevel="2">
      <c r="A78" s="49"/>
      <c r="B78" s="33"/>
      <c r="C78" s="50"/>
      <c r="D78" s="51"/>
      <c r="E78" s="34"/>
      <c r="F78" s="52"/>
      <c r="G78" s="34"/>
      <c r="H78" s="53"/>
      <c r="I78" s="34"/>
      <c r="J78" s="36"/>
      <c r="K78" s="36"/>
      <c r="L78" s="36"/>
      <c r="M78" s="33"/>
      <c r="N78" s="145"/>
    </row>
    <row r="79" spans="1:14" s="47" customFormat="1" ht="123" customHeight="1" outlineLevel="1" collapsed="1">
      <c r="A79" s="458" t="s">
        <v>1149</v>
      </c>
      <c r="B79" s="33" t="s">
        <v>278</v>
      </c>
      <c r="C79" s="50" t="s">
        <v>280</v>
      </c>
      <c r="D79" s="51" t="s">
        <v>352</v>
      </c>
      <c r="E79" s="439" t="s">
        <v>763</v>
      </c>
      <c r="F79" s="56"/>
      <c r="G79" s="496"/>
      <c r="H79" s="497" t="s">
        <v>1443</v>
      </c>
      <c r="I79" s="56" t="str">
        <f>CONCATENATE(I80," ",N80,M80," ",I81," ",N81,M81," ",I82," ",N82,M82)</f>
        <v xml:space="preserve">Механизированная расчистка 4,01Га    </v>
      </c>
      <c r="J79" s="56" t="s">
        <v>210</v>
      </c>
      <c r="K79" s="459">
        <f>MIN(K80:K82)</f>
        <v>44331</v>
      </c>
      <c r="L79" s="459">
        <f>MAX(L80:L82)</f>
        <v>44377</v>
      </c>
      <c r="M79" s="496"/>
      <c r="N79" s="496"/>
    </row>
    <row r="80" spans="1:14" ht="40.5" hidden="1" outlineLevel="2">
      <c r="A80" s="145"/>
      <c r="B80" s="487" t="s">
        <v>278</v>
      </c>
      <c r="C80" s="71" t="s">
        <v>280</v>
      </c>
      <c r="D80" s="72" t="s">
        <v>352</v>
      </c>
      <c r="E80" s="34"/>
      <c r="F80" s="402" t="s">
        <v>380</v>
      </c>
      <c r="G80" s="34"/>
      <c r="H80" s="53" t="s">
        <v>764</v>
      </c>
      <c r="I80" s="34" t="s">
        <v>62</v>
      </c>
      <c r="J80" s="36" t="s">
        <v>210</v>
      </c>
      <c r="K80" s="49">
        <v>44331</v>
      </c>
      <c r="L80" s="49">
        <v>44377</v>
      </c>
      <c r="M80" s="33" t="s">
        <v>354</v>
      </c>
      <c r="N80" s="33">
        <v>4.01</v>
      </c>
    </row>
    <row r="81" spans="1:14" hidden="1" outlineLevel="2">
      <c r="A81" s="49"/>
      <c r="B81" s="33"/>
      <c r="C81" s="50"/>
      <c r="D81" s="51"/>
      <c r="E81" s="34"/>
      <c r="F81" s="56"/>
      <c r="G81" s="34"/>
      <c r="H81" s="53"/>
      <c r="I81" s="34"/>
      <c r="J81" s="36"/>
      <c r="K81" s="49"/>
      <c r="L81" s="49"/>
      <c r="M81" s="33"/>
      <c r="N81" s="33"/>
    </row>
    <row r="82" spans="1:14" hidden="1" outlineLevel="2">
      <c r="A82" s="187"/>
      <c r="B82" s="33"/>
      <c r="C82" s="50"/>
      <c r="D82" s="51"/>
      <c r="E82" s="34"/>
      <c r="F82" s="56"/>
      <c r="G82" s="34"/>
      <c r="H82" s="53"/>
      <c r="I82" s="34"/>
      <c r="J82" s="36"/>
      <c r="K82" s="49"/>
      <c r="L82" s="49"/>
      <c r="M82" s="33"/>
      <c r="N82" s="33"/>
    </row>
    <row r="83" spans="1:14" hidden="1" outlineLevel="2">
      <c r="A83" s="49"/>
      <c r="B83" s="33"/>
      <c r="C83" s="50"/>
      <c r="D83" s="51"/>
      <c r="E83" s="34"/>
      <c r="F83" s="52"/>
      <c r="G83" s="34"/>
      <c r="H83" s="53"/>
      <c r="I83" s="34"/>
      <c r="J83" s="36"/>
      <c r="K83" s="36"/>
      <c r="L83" s="36"/>
      <c r="M83" s="33"/>
      <c r="N83" s="145"/>
    </row>
    <row r="84" spans="1:14" s="47" customFormat="1" ht="96.75" customHeight="1" outlineLevel="1" collapsed="1">
      <c r="A84" s="458" t="s">
        <v>1150</v>
      </c>
      <c r="B84" s="33" t="s">
        <v>278</v>
      </c>
      <c r="C84" s="50" t="s">
        <v>280</v>
      </c>
      <c r="D84" s="51" t="s">
        <v>352</v>
      </c>
      <c r="E84" s="439" t="s">
        <v>765</v>
      </c>
      <c r="F84" s="56"/>
      <c r="G84" s="496"/>
      <c r="H84" s="497" t="s">
        <v>1442</v>
      </c>
      <c r="I84" s="56" t="str">
        <f>CONCATENATE(I85," ",N85,M85," ",I86," ",N86,M86," ",I87," ",N87,M87)</f>
        <v xml:space="preserve">Механизированная расчистка 3,55Га    </v>
      </c>
      <c r="J84" s="56" t="s">
        <v>210</v>
      </c>
      <c r="K84" s="459">
        <f>MIN(K85:K87)</f>
        <v>44331</v>
      </c>
      <c r="L84" s="459">
        <f>MAX(L85:L87)</f>
        <v>44377</v>
      </c>
      <c r="M84" s="496"/>
      <c r="N84" s="496"/>
    </row>
    <row r="85" spans="1:14" hidden="1" outlineLevel="2">
      <c r="A85" s="145"/>
      <c r="B85" s="487" t="s">
        <v>278</v>
      </c>
      <c r="C85" s="71" t="s">
        <v>280</v>
      </c>
      <c r="D85" s="72" t="s">
        <v>352</v>
      </c>
      <c r="E85" s="34"/>
      <c r="F85" s="402" t="s">
        <v>380</v>
      </c>
      <c r="G85" s="34"/>
      <c r="H85" s="53" t="s">
        <v>766</v>
      </c>
      <c r="I85" s="34" t="s">
        <v>62</v>
      </c>
      <c r="J85" s="36" t="s">
        <v>210</v>
      </c>
      <c r="K85" s="49">
        <v>44331</v>
      </c>
      <c r="L85" s="49">
        <v>44377</v>
      </c>
      <c r="M85" s="33" t="s">
        <v>354</v>
      </c>
      <c r="N85" s="33">
        <v>3.55</v>
      </c>
    </row>
    <row r="86" spans="1:14" hidden="1" outlineLevel="2">
      <c r="A86" s="49"/>
      <c r="B86" s="33"/>
      <c r="C86" s="50"/>
      <c r="D86" s="51"/>
      <c r="E86" s="34"/>
      <c r="F86" s="56"/>
      <c r="G86" s="34"/>
      <c r="H86" s="53"/>
      <c r="I86" s="34"/>
      <c r="J86" s="36"/>
      <c r="K86" s="49"/>
      <c r="L86" s="49"/>
      <c r="M86" s="33"/>
      <c r="N86" s="33"/>
    </row>
    <row r="87" spans="1:14" hidden="1" outlineLevel="2">
      <c r="A87" s="187"/>
      <c r="B87" s="33"/>
      <c r="C87" s="50"/>
      <c r="D87" s="51"/>
      <c r="E87" s="34"/>
      <c r="F87" s="56"/>
      <c r="G87" s="34"/>
      <c r="H87" s="53"/>
      <c r="I87" s="34"/>
      <c r="J87" s="36"/>
      <c r="K87" s="49"/>
      <c r="L87" s="49"/>
      <c r="M87" s="33"/>
      <c r="N87" s="33"/>
    </row>
    <row r="88" spans="1:14" hidden="1" outlineLevel="2">
      <c r="A88" s="49"/>
      <c r="B88" s="33"/>
      <c r="C88" s="50"/>
      <c r="D88" s="51"/>
      <c r="E88" s="34"/>
      <c r="F88" s="52"/>
      <c r="G88" s="34"/>
      <c r="H88" s="53"/>
      <c r="I88" s="34"/>
      <c r="J88" s="36"/>
      <c r="K88" s="36"/>
      <c r="L88" s="36"/>
      <c r="M88" s="33"/>
      <c r="N88" s="145"/>
    </row>
    <row r="89" spans="1:14" s="47" customFormat="1" ht="83.25" customHeight="1" outlineLevel="1" collapsed="1">
      <c r="A89" s="458" t="s">
        <v>1151</v>
      </c>
      <c r="B89" s="33" t="s">
        <v>278</v>
      </c>
      <c r="C89" s="50" t="s">
        <v>280</v>
      </c>
      <c r="D89" s="51" t="s">
        <v>352</v>
      </c>
      <c r="E89" s="439" t="s">
        <v>768</v>
      </c>
      <c r="F89" s="56"/>
      <c r="G89" s="496"/>
      <c r="H89" s="497" t="s">
        <v>767</v>
      </c>
      <c r="I89" s="56" t="str">
        <f>CONCATENATE(I90," ",N90,M90," ",I91," ",N91,M91," ",I92," ",N92,M92)</f>
        <v xml:space="preserve">Механизированная расчистка 1,1Га    </v>
      </c>
      <c r="J89" s="56" t="s">
        <v>210</v>
      </c>
      <c r="K89" s="459">
        <f>MIN(K90:K92)</f>
        <v>44348</v>
      </c>
      <c r="L89" s="459">
        <f>MAX(L90:L92)</f>
        <v>44377</v>
      </c>
      <c r="M89" s="496"/>
      <c r="N89" s="496"/>
    </row>
    <row r="90" spans="1:14" hidden="1" outlineLevel="2">
      <c r="A90" s="145"/>
      <c r="B90" s="33" t="s">
        <v>278</v>
      </c>
      <c r="C90" s="50" t="s">
        <v>280</v>
      </c>
      <c r="D90" s="51"/>
      <c r="E90" s="34"/>
      <c r="F90" s="402" t="s">
        <v>380</v>
      </c>
      <c r="G90" s="34"/>
      <c r="H90" s="53" t="s">
        <v>769</v>
      </c>
      <c r="I90" s="34" t="s">
        <v>62</v>
      </c>
      <c r="J90" s="36" t="s">
        <v>210</v>
      </c>
      <c r="K90" s="49">
        <v>44348</v>
      </c>
      <c r="L90" s="49">
        <v>44377</v>
      </c>
      <c r="M90" s="33" t="s">
        <v>354</v>
      </c>
      <c r="N90" s="33">
        <v>1.1000000000000001</v>
      </c>
    </row>
    <row r="91" spans="1:14" hidden="1" outlineLevel="2">
      <c r="A91" s="49"/>
      <c r="B91" s="33"/>
      <c r="C91" s="50"/>
      <c r="D91" s="51"/>
      <c r="E91" s="34"/>
      <c r="F91" s="56"/>
      <c r="G91" s="34"/>
      <c r="H91" s="53"/>
      <c r="I91" s="34"/>
      <c r="J91" s="36"/>
      <c r="K91" s="49"/>
      <c r="L91" s="49"/>
      <c r="M91" s="33"/>
      <c r="N91" s="33"/>
    </row>
    <row r="92" spans="1:14" hidden="1" outlineLevel="2">
      <c r="A92" s="187"/>
      <c r="B92" s="33"/>
      <c r="C92" s="50"/>
      <c r="D92" s="51"/>
      <c r="E92" s="34"/>
      <c r="F92" s="56"/>
      <c r="G92" s="34"/>
      <c r="H92" s="53"/>
      <c r="I92" s="34"/>
      <c r="J92" s="36"/>
      <c r="K92" s="49"/>
      <c r="L92" s="49"/>
      <c r="M92" s="33"/>
      <c r="N92" s="33"/>
    </row>
    <row r="93" spans="1:14" hidden="1" outlineLevel="2">
      <c r="A93" s="49"/>
      <c r="B93" s="33"/>
      <c r="C93" s="50"/>
      <c r="D93" s="51"/>
      <c r="E93" s="34"/>
      <c r="F93" s="52"/>
      <c r="G93" s="34"/>
      <c r="H93" s="53"/>
      <c r="I93" s="34"/>
      <c r="J93" s="36"/>
      <c r="K93" s="36"/>
      <c r="L93" s="36"/>
      <c r="M93" s="33"/>
      <c r="N93" s="145"/>
    </row>
    <row r="94" spans="1:14" s="47" customFormat="1" ht="90.75" customHeight="1" outlineLevel="1" collapsed="1">
      <c r="A94" s="458" t="s">
        <v>1152</v>
      </c>
      <c r="B94" s="33" t="s">
        <v>278</v>
      </c>
      <c r="C94" s="50" t="s">
        <v>280</v>
      </c>
      <c r="D94" s="51" t="s">
        <v>352</v>
      </c>
      <c r="E94" s="439" t="s">
        <v>714</v>
      </c>
      <c r="F94" s="56"/>
      <c r="G94" s="496"/>
      <c r="H94" s="497" t="s">
        <v>1444</v>
      </c>
      <c r="I94" s="56" t="str">
        <f>CONCATENATE(,I95," ",N95,M95," ",I96," ",N96,M96," ",I97," ",N97,M97)</f>
        <v xml:space="preserve">Механизированная расчистка 1,1Га Восстановление фундаментов опор 1шт.  </v>
      </c>
      <c r="J94" s="56" t="s">
        <v>210</v>
      </c>
      <c r="K94" s="459">
        <f>MIN(K95:K97)</f>
        <v>44331</v>
      </c>
      <c r="L94" s="459">
        <f>MAX(L95:L97)</f>
        <v>44408</v>
      </c>
      <c r="M94" s="496"/>
      <c r="N94" s="496"/>
    </row>
    <row r="95" spans="1:14" ht="60.75" hidden="1" outlineLevel="2">
      <c r="A95" s="49" t="s">
        <v>1415</v>
      </c>
      <c r="B95" s="33" t="s">
        <v>278</v>
      </c>
      <c r="C95" s="50" t="s">
        <v>280</v>
      </c>
      <c r="D95" s="51" t="s">
        <v>352</v>
      </c>
      <c r="E95" s="34"/>
      <c r="F95" s="56" t="s">
        <v>380</v>
      </c>
      <c r="G95" s="34" t="s">
        <v>1412</v>
      </c>
      <c r="H95" s="53" t="s">
        <v>770</v>
      </c>
      <c r="I95" s="34" t="s">
        <v>62</v>
      </c>
      <c r="J95" s="36" t="s">
        <v>210</v>
      </c>
      <c r="K95" s="49">
        <v>44331</v>
      </c>
      <c r="L95" s="49">
        <v>44347</v>
      </c>
      <c r="M95" s="33" t="s">
        <v>354</v>
      </c>
      <c r="N95" s="33">
        <f>0.55*2</f>
        <v>1.1000000000000001</v>
      </c>
    </row>
    <row r="96" spans="1:14" hidden="1" outlineLevel="2">
      <c r="A96" s="49" t="s">
        <v>1417</v>
      </c>
      <c r="B96" s="33" t="s">
        <v>278</v>
      </c>
      <c r="C96" s="50" t="s">
        <v>280</v>
      </c>
      <c r="D96" s="51" t="s">
        <v>352</v>
      </c>
      <c r="E96" s="34"/>
      <c r="F96" s="56"/>
      <c r="G96" s="34"/>
      <c r="H96" s="53" t="s">
        <v>1255</v>
      </c>
      <c r="I96" s="34" t="s">
        <v>130</v>
      </c>
      <c r="J96" s="36" t="s">
        <v>210</v>
      </c>
      <c r="K96" s="49">
        <v>44378</v>
      </c>
      <c r="L96" s="49">
        <v>44408</v>
      </c>
      <c r="M96" s="33" t="s">
        <v>27</v>
      </c>
      <c r="N96" s="33">
        <v>1</v>
      </c>
    </row>
    <row r="97" spans="1:14" hidden="1" outlineLevel="2">
      <c r="A97" s="187"/>
      <c r="B97" s="33"/>
      <c r="C97" s="50"/>
      <c r="D97" s="51"/>
      <c r="E97" s="34"/>
      <c r="F97" s="56"/>
      <c r="G97" s="34"/>
      <c r="H97" s="53"/>
      <c r="I97" s="34"/>
      <c r="J97" s="36"/>
      <c r="K97" s="49"/>
      <c r="L97" s="49"/>
      <c r="M97" s="33"/>
      <c r="N97" s="33"/>
    </row>
    <row r="98" spans="1:14" hidden="1" outlineLevel="2">
      <c r="A98" s="49"/>
      <c r="B98" s="33"/>
      <c r="C98" s="50"/>
      <c r="D98" s="51"/>
      <c r="E98" s="34"/>
      <c r="F98" s="52"/>
      <c r="G98" s="34"/>
      <c r="H98" s="53"/>
      <c r="I98" s="34"/>
      <c r="J98" s="36"/>
      <c r="K98" s="36"/>
      <c r="L98" s="36"/>
      <c r="M98" s="33"/>
      <c r="N98" s="145"/>
    </row>
    <row r="99" spans="1:14" s="47" customFormat="1" ht="87" customHeight="1" outlineLevel="1" collapsed="1">
      <c r="A99" s="458" t="s">
        <v>1153</v>
      </c>
      <c r="B99" s="33" t="s">
        <v>278</v>
      </c>
      <c r="C99" s="50" t="s">
        <v>280</v>
      </c>
      <c r="D99" s="51" t="s">
        <v>352</v>
      </c>
      <c r="E99" s="439" t="s">
        <v>1256</v>
      </c>
      <c r="F99" s="56"/>
      <c r="G99" s="496"/>
      <c r="H99" s="497" t="s">
        <v>1445</v>
      </c>
      <c r="I99" s="56" t="str">
        <f>CONCATENATE(I100," ",N100,M100," ",I101," ",N101,M101," ",I102," ",N102,M102)</f>
        <v xml:space="preserve">Восстановление фундаментов опор 2шт.    </v>
      </c>
      <c r="J99" s="56" t="s">
        <v>210</v>
      </c>
      <c r="K99" s="459">
        <f>MIN(K100:K102)</f>
        <v>44378</v>
      </c>
      <c r="L99" s="459">
        <f>MAX(L100:L102)</f>
        <v>44408</v>
      </c>
      <c r="M99" s="496"/>
      <c r="N99" s="496"/>
    </row>
    <row r="100" spans="1:14" ht="60.75" hidden="1" outlineLevel="2">
      <c r="A100" s="187" t="s">
        <v>1416</v>
      </c>
      <c r="B100" s="33" t="s">
        <v>278</v>
      </c>
      <c r="C100" s="50" t="s">
        <v>280</v>
      </c>
      <c r="D100" s="51" t="s">
        <v>352</v>
      </c>
      <c r="E100" s="34"/>
      <c r="F100" s="56" t="s">
        <v>380</v>
      </c>
      <c r="G100" s="34" t="s">
        <v>1412</v>
      </c>
      <c r="H100" s="53" t="s">
        <v>1257</v>
      </c>
      <c r="I100" s="34" t="s">
        <v>130</v>
      </c>
      <c r="J100" s="36" t="s">
        <v>210</v>
      </c>
      <c r="K100" s="49">
        <v>44378</v>
      </c>
      <c r="L100" s="49">
        <v>44408</v>
      </c>
      <c r="M100" s="33" t="s">
        <v>27</v>
      </c>
      <c r="N100" s="33">
        <v>2</v>
      </c>
    </row>
    <row r="101" spans="1:14" hidden="1" outlineLevel="2">
      <c r="A101" s="187"/>
      <c r="B101" s="33"/>
      <c r="C101" s="50"/>
      <c r="D101" s="51"/>
      <c r="E101" s="34"/>
      <c r="F101" s="56"/>
      <c r="G101" s="34"/>
      <c r="H101" s="53"/>
      <c r="I101" s="34"/>
      <c r="J101" s="36"/>
      <c r="K101" s="49"/>
      <c r="L101" s="49"/>
      <c r="M101" s="33"/>
      <c r="N101" s="33"/>
    </row>
    <row r="102" spans="1:14" hidden="1" outlineLevel="2">
      <c r="A102" s="187"/>
      <c r="B102" s="33"/>
      <c r="C102" s="50"/>
      <c r="D102" s="51"/>
      <c r="E102" s="34"/>
      <c r="F102" s="56"/>
      <c r="G102" s="34"/>
      <c r="H102" s="53"/>
      <c r="I102" s="34"/>
      <c r="J102" s="36"/>
      <c r="K102" s="49"/>
      <c r="L102" s="49"/>
      <c r="M102" s="33"/>
      <c r="N102" s="33"/>
    </row>
    <row r="103" spans="1:14" hidden="1" outlineLevel="2">
      <c r="A103" s="49"/>
      <c r="B103" s="33"/>
      <c r="C103" s="50"/>
      <c r="D103" s="51"/>
      <c r="E103" s="34"/>
      <c r="F103" s="52"/>
      <c r="G103" s="34"/>
      <c r="H103" s="53"/>
      <c r="I103" s="34"/>
      <c r="J103" s="36"/>
      <c r="K103" s="36"/>
      <c r="L103" s="36"/>
      <c r="M103" s="33"/>
      <c r="N103" s="145"/>
    </row>
    <row r="104" spans="1:14" s="47" customFormat="1" ht="171" customHeight="1" outlineLevel="1" collapsed="1">
      <c r="A104" s="458" t="s">
        <v>1154</v>
      </c>
      <c r="B104" s="498" t="s">
        <v>278</v>
      </c>
      <c r="C104" s="498" t="s">
        <v>351</v>
      </c>
      <c r="D104" s="498" t="s">
        <v>352</v>
      </c>
      <c r="E104" s="498" t="s">
        <v>350</v>
      </c>
      <c r="F104" s="458"/>
      <c r="G104" s="496"/>
      <c r="H104" s="497" t="s">
        <v>369</v>
      </c>
      <c r="I104" s="56" t="str">
        <f>CONCATENATE(I105," ",N105,M105," ",I106," ",N106,M106," ",I107," ",N107,M107," ",I108," ",N108,M108," ",I109," ",N109,M109," "," ",I110," ",N110,M110," ",I111," ",N111,M111," ",I112," ",N112,M112," ",I113," ",N113,M113)</f>
        <v>Бурение скважин, установка приставок (ж/б) 2шт Демонтаж опор 1шт Монтаж опор 1шт Замена фарфоровых /стеклянных/ изоляторов на полимерные 3шт Монтаж ОПН 6шт  Устройство заземления опор 2шт Ручная расчистка просеки 11,31Га Бурение скважин, установка приставок (ж/б) 22шт Бурение скважин, установка приставок (дерев.) 16шт</v>
      </c>
      <c r="J104" s="56" t="s">
        <v>210</v>
      </c>
      <c r="K104" s="459">
        <f>MIN(K105:K113)</f>
        <v>44228</v>
      </c>
      <c r="L104" s="459">
        <f>MAX(L105:L113)</f>
        <v>44469</v>
      </c>
      <c r="M104" s="496"/>
      <c r="N104" s="496"/>
    </row>
    <row r="105" spans="1:14" ht="42.75" hidden="1" customHeight="1" outlineLevel="2">
      <c r="A105" s="472"/>
      <c r="B105" s="398" t="s">
        <v>278</v>
      </c>
      <c r="C105" s="399" t="s">
        <v>351</v>
      </c>
      <c r="D105" s="400" t="s">
        <v>352</v>
      </c>
      <c r="E105" s="401"/>
      <c r="F105" s="402" t="s">
        <v>380</v>
      </c>
      <c r="G105" s="401" t="s">
        <v>423</v>
      </c>
      <c r="H105" s="403" t="s">
        <v>1210</v>
      </c>
      <c r="I105" s="401" t="s">
        <v>136</v>
      </c>
      <c r="J105" s="404" t="s">
        <v>210</v>
      </c>
      <c r="K105" s="405">
        <v>44409</v>
      </c>
      <c r="L105" s="405">
        <v>44439</v>
      </c>
      <c r="M105" s="398" t="s">
        <v>353</v>
      </c>
      <c r="N105" s="398">
        <v>2</v>
      </c>
    </row>
    <row r="106" spans="1:14" ht="26.25" hidden="1" customHeight="1" outlineLevel="2">
      <c r="A106" s="443"/>
      <c r="B106" s="487" t="s">
        <v>278</v>
      </c>
      <c r="C106" s="71" t="s">
        <v>351</v>
      </c>
      <c r="D106" s="72" t="s">
        <v>352</v>
      </c>
      <c r="E106" s="19"/>
      <c r="F106" s="421" t="s">
        <v>380</v>
      </c>
      <c r="G106" s="19" t="s">
        <v>423</v>
      </c>
      <c r="H106" s="20" t="s">
        <v>355</v>
      </c>
      <c r="I106" s="19" t="s">
        <v>48</v>
      </c>
      <c r="J106" s="21" t="s">
        <v>210</v>
      </c>
      <c r="K106" s="422">
        <v>44409</v>
      </c>
      <c r="L106" s="422">
        <v>44439</v>
      </c>
      <c r="M106" s="487" t="s">
        <v>353</v>
      </c>
      <c r="N106" s="487">
        <v>1</v>
      </c>
    </row>
    <row r="107" spans="1:14" ht="26.25" hidden="1" customHeight="1" outlineLevel="2">
      <c r="A107" s="443" t="s">
        <v>1334</v>
      </c>
      <c r="B107" s="487" t="s">
        <v>278</v>
      </c>
      <c r="C107" s="71" t="s">
        <v>351</v>
      </c>
      <c r="D107" s="72" t="s">
        <v>352</v>
      </c>
      <c r="E107" s="19"/>
      <c r="F107" s="421" t="s">
        <v>380</v>
      </c>
      <c r="G107" s="19" t="s">
        <v>423</v>
      </c>
      <c r="H107" s="20" t="s">
        <v>355</v>
      </c>
      <c r="I107" s="19" t="s">
        <v>49</v>
      </c>
      <c r="J107" s="21" t="s">
        <v>210</v>
      </c>
      <c r="K107" s="422">
        <v>44409</v>
      </c>
      <c r="L107" s="422">
        <v>44439</v>
      </c>
      <c r="M107" s="487" t="s">
        <v>353</v>
      </c>
      <c r="N107" s="487">
        <v>1</v>
      </c>
    </row>
    <row r="108" spans="1:14" ht="42.75" hidden="1" customHeight="1" outlineLevel="2">
      <c r="A108" s="430"/>
      <c r="B108" s="406" t="s">
        <v>278</v>
      </c>
      <c r="C108" s="407" t="s">
        <v>351</v>
      </c>
      <c r="D108" s="408" t="s">
        <v>352</v>
      </c>
      <c r="E108" s="409"/>
      <c r="F108" s="410" t="s">
        <v>380</v>
      </c>
      <c r="G108" s="409"/>
      <c r="H108" s="411" t="s">
        <v>355</v>
      </c>
      <c r="I108" s="409" t="s">
        <v>79</v>
      </c>
      <c r="J108" s="412" t="s">
        <v>210</v>
      </c>
      <c r="K108" s="413">
        <v>44409</v>
      </c>
      <c r="L108" s="413">
        <v>44439</v>
      </c>
      <c r="M108" s="406" t="s">
        <v>353</v>
      </c>
      <c r="N108" s="406">
        <v>3</v>
      </c>
    </row>
    <row r="109" spans="1:14" hidden="1" outlineLevel="2">
      <c r="A109" s="145" t="s">
        <v>1335</v>
      </c>
      <c r="B109" s="33" t="s">
        <v>278</v>
      </c>
      <c r="C109" s="50" t="s">
        <v>351</v>
      </c>
      <c r="D109" s="51" t="s">
        <v>352</v>
      </c>
      <c r="E109" s="34"/>
      <c r="F109" s="410" t="s">
        <v>380</v>
      </c>
      <c r="G109" s="34"/>
      <c r="H109" s="53" t="s">
        <v>394</v>
      </c>
      <c r="I109" s="34" t="s">
        <v>372</v>
      </c>
      <c r="J109" s="36" t="s">
        <v>210</v>
      </c>
      <c r="K109" s="413">
        <v>44409</v>
      </c>
      <c r="L109" s="413">
        <v>44439</v>
      </c>
      <c r="M109" s="33" t="s">
        <v>353</v>
      </c>
      <c r="N109" s="33">
        <v>6</v>
      </c>
    </row>
    <row r="110" spans="1:14" hidden="1" outlineLevel="2">
      <c r="A110" s="145" t="s">
        <v>1336</v>
      </c>
      <c r="B110" s="33" t="s">
        <v>278</v>
      </c>
      <c r="C110" s="50" t="s">
        <v>351</v>
      </c>
      <c r="D110" s="51" t="s">
        <v>352</v>
      </c>
      <c r="E110" s="34"/>
      <c r="F110" s="410" t="s">
        <v>380</v>
      </c>
      <c r="G110" s="34"/>
      <c r="H110" s="53" t="s">
        <v>393</v>
      </c>
      <c r="I110" s="34" t="s">
        <v>371</v>
      </c>
      <c r="J110" s="36" t="s">
        <v>210</v>
      </c>
      <c r="K110" s="49">
        <v>44378</v>
      </c>
      <c r="L110" s="49">
        <v>44439</v>
      </c>
      <c r="M110" s="33" t="s">
        <v>353</v>
      </c>
      <c r="N110" s="33">
        <v>2</v>
      </c>
    </row>
    <row r="111" spans="1:14" ht="40.5" hidden="1" outlineLevel="2">
      <c r="A111" s="145" t="s">
        <v>1337</v>
      </c>
      <c r="B111" s="33" t="s">
        <v>278</v>
      </c>
      <c r="C111" s="50" t="s">
        <v>351</v>
      </c>
      <c r="D111" s="51" t="s">
        <v>352</v>
      </c>
      <c r="E111" s="34"/>
      <c r="F111" s="410" t="s">
        <v>380</v>
      </c>
      <c r="G111" s="34"/>
      <c r="H111" s="53" t="s">
        <v>356</v>
      </c>
      <c r="I111" s="34" t="s">
        <v>370</v>
      </c>
      <c r="J111" s="36" t="s">
        <v>210</v>
      </c>
      <c r="K111" s="49">
        <v>44348</v>
      </c>
      <c r="L111" s="49">
        <v>44469</v>
      </c>
      <c r="M111" s="33" t="s">
        <v>354</v>
      </c>
      <c r="N111" s="33">
        <v>11.31</v>
      </c>
    </row>
    <row r="112" spans="1:14" ht="60.75" hidden="1" outlineLevel="2">
      <c r="A112" s="472"/>
      <c r="B112" s="398" t="s">
        <v>278</v>
      </c>
      <c r="C112" s="399" t="s">
        <v>351</v>
      </c>
      <c r="D112" s="400" t="s">
        <v>352</v>
      </c>
      <c r="E112" s="401"/>
      <c r="F112" s="402" t="s">
        <v>380</v>
      </c>
      <c r="G112" s="401"/>
      <c r="H112" s="403" t="s">
        <v>1212</v>
      </c>
      <c r="I112" s="401" t="s">
        <v>136</v>
      </c>
      <c r="J112" s="404" t="s">
        <v>210</v>
      </c>
      <c r="K112" s="405">
        <v>44378</v>
      </c>
      <c r="L112" s="405">
        <v>44439</v>
      </c>
      <c r="M112" s="398" t="s">
        <v>353</v>
      </c>
      <c r="N112" s="398">
        <f>12+10</f>
        <v>22</v>
      </c>
    </row>
    <row r="113" spans="1:14" ht="40.5" hidden="1" outlineLevel="2">
      <c r="A113" s="430" t="s">
        <v>1338</v>
      </c>
      <c r="B113" s="406" t="s">
        <v>278</v>
      </c>
      <c r="C113" s="407" t="s">
        <v>351</v>
      </c>
      <c r="D113" s="408" t="s">
        <v>352</v>
      </c>
      <c r="E113" s="409"/>
      <c r="F113" s="410" t="s">
        <v>380</v>
      </c>
      <c r="G113" s="409"/>
      <c r="H113" s="411" t="s">
        <v>1213</v>
      </c>
      <c r="I113" s="409" t="s">
        <v>135</v>
      </c>
      <c r="J113" s="412" t="s">
        <v>210</v>
      </c>
      <c r="K113" s="413">
        <v>44228</v>
      </c>
      <c r="L113" s="413">
        <v>44439</v>
      </c>
      <c r="M113" s="406" t="s">
        <v>353</v>
      </c>
      <c r="N113" s="406">
        <v>16</v>
      </c>
    </row>
    <row r="114" spans="1:14" hidden="1" outlineLevel="2">
      <c r="A114" s="49"/>
      <c r="B114" s="33"/>
      <c r="C114" s="50"/>
      <c r="D114" s="51"/>
      <c r="E114" s="34"/>
      <c r="F114" s="52"/>
      <c r="G114" s="34"/>
      <c r="H114" s="53"/>
      <c r="I114" s="34"/>
      <c r="J114" s="36"/>
      <c r="K114" s="36"/>
      <c r="L114" s="36"/>
      <c r="M114" s="33"/>
      <c r="N114" s="145"/>
    </row>
    <row r="115" spans="1:14" s="47" customFormat="1" ht="102" customHeight="1" outlineLevel="1" collapsed="1">
      <c r="A115" s="458" t="s">
        <v>1155</v>
      </c>
      <c r="B115" s="498" t="s">
        <v>278</v>
      </c>
      <c r="C115" s="498" t="s">
        <v>351</v>
      </c>
      <c r="D115" s="498" t="s">
        <v>352</v>
      </c>
      <c r="E115" s="439" t="s">
        <v>368</v>
      </c>
      <c r="F115" s="56"/>
      <c r="G115" s="496"/>
      <c r="H115" s="497" t="s">
        <v>1339</v>
      </c>
      <c r="I115" s="56" t="str">
        <f>CONCATENATE(I116," ",N116,M116," ",I117," ",N117,M117," ",I120," ",N120,M120," ",I118," ",N118,M118," ",I119," ",N119,M119," "," ",I121," ",N121,M121," ",I122," ",N122,M122," ",I123," ",N123,M123," ")</f>
        <v xml:space="preserve">Демонтаж опор 1шт Монтаж опор 1шт Бурение скважин, установка приставок (дерев.) 4шт Механизированная расчистка 20,89Га Ручное расширение просек 2,817Га   Устройство заземления опор 24шт     </v>
      </c>
      <c r="J115" s="56" t="s">
        <v>210</v>
      </c>
      <c r="K115" s="459">
        <f>MIN(K116:K123)</f>
        <v>44348</v>
      </c>
      <c r="L115" s="459">
        <f>MAX(L116:L123)</f>
        <v>44469</v>
      </c>
      <c r="M115" s="496"/>
      <c r="N115" s="496"/>
    </row>
    <row r="116" spans="1:14" ht="54" hidden="1" customHeight="1" outlineLevel="2">
      <c r="A116" s="472"/>
      <c r="B116" s="398" t="s">
        <v>278</v>
      </c>
      <c r="C116" s="399" t="s">
        <v>351</v>
      </c>
      <c r="D116" s="400" t="s">
        <v>352</v>
      </c>
      <c r="E116" s="401"/>
      <c r="F116" s="402" t="s">
        <v>380</v>
      </c>
      <c r="G116" s="401" t="s">
        <v>423</v>
      </c>
      <c r="H116" s="403" t="s">
        <v>401</v>
      </c>
      <c r="I116" s="401" t="s">
        <v>48</v>
      </c>
      <c r="J116" s="404" t="s">
        <v>210</v>
      </c>
      <c r="K116" s="405">
        <v>44409</v>
      </c>
      <c r="L116" s="405">
        <v>44439</v>
      </c>
      <c r="M116" s="398" t="s">
        <v>353</v>
      </c>
      <c r="N116" s="398">
        <v>1</v>
      </c>
    </row>
    <row r="117" spans="1:14" ht="54" hidden="1" customHeight="1" outlineLevel="2">
      <c r="A117" s="430" t="s">
        <v>1340</v>
      </c>
      <c r="B117" s="406" t="s">
        <v>278</v>
      </c>
      <c r="C117" s="407" t="s">
        <v>351</v>
      </c>
      <c r="D117" s="408" t="s">
        <v>352</v>
      </c>
      <c r="E117" s="409"/>
      <c r="F117" s="410" t="s">
        <v>380</v>
      </c>
      <c r="G117" s="409" t="s">
        <v>423</v>
      </c>
      <c r="H117" s="411" t="s">
        <v>401</v>
      </c>
      <c r="I117" s="409" t="s">
        <v>49</v>
      </c>
      <c r="J117" s="412" t="s">
        <v>210</v>
      </c>
      <c r="K117" s="413">
        <v>44409</v>
      </c>
      <c r="L117" s="413">
        <v>44439</v>
      </c>
      <c r="M117" s="406" t="s">
        <v>353</v>
      </c>
      <c r="N117" s="406">
        <v>1</v>
      </c>
    </row>
    <row r="118" spans="1:14" ht="40.5" hidden="1" outlineLevel="2">
      <c r="A118" s="145" t="s">
        <v>1341</v>
      </c>
      <c r="B118" s="33" t="s">
        <v>278</v>
      </c>
      <c r="C118" s="50" t="s">
        <v>351</v>
      </c>
      <c r="D118" s="51" t="s">
        <v>352</v>
      </c>
      <c r="E118" s="34"/>
      <c r="F118" s="56" t="s">
        <v>420</v>
      </c>
      <c r="G118" s="34" t="s">
        <v>421</v>
      </c>
      <c r="H118" s="53" t="s">
        <v>408</v>
      </c>
      <c r="I118" s="34" t="s">
        <v>62</v>
      </c>
      <c r="J118" s="36" t="s">
        <v>210</v>
      </c>
      <c r="K118" s="405">
        <v>44378</v>
      </c>
      <c r="L118" s="405">
        <v>44469</v>
      </c>
      <c r="M118" s="33" t="s">
        <v>354</v>
      </c>
      <c r="N118" s="33">
        <v>20.89</v>
      </c>
    </row>
    <row r="119" spans="1:14" hidden="1" outlineLevel="2">
      <c r="A119" s="145" t="s">
        <v>1342</v>
      </c>
      <c r="B119" s="33" t="s">
        <v>278</v>
      </c>
      <c r="C119" s="50" t="s">
        <v>351</v>
      </c>
      <c r="D119" s="51" t="s">
        <v>352</v>
      </c>
      <c r="E119" s="34"/>
      <c r="F119" s="56" t="s">
        <v>420</v>
      </c>
      <c r="G119" s="34" t="s">
        <v>430</v>
      </c>
      <c r="H119" s="53" t="s">
        <v>409</v>
      </c>
      <c r="I119" s="34" t="s">
        <v>274</v>
      </c>
      <c r="J119" s="36" t="s">
        <v>210</v>
      </c>
      <c r="K119" s="49">
        <v>44348</v>
      </c>
      <c r="L119" s="49">
        <v>44469</v>
      </c>
      <c r="M119" s="33" t="s">
        <v>410</v>
      </c>
      <c r="N119" s="33">
        <v>2.8170000000000002</v>
      </c>
    </row>
    <row r="120" spans="1:14" ht="40.5" hidden="1" outlineLevel="2">
      <c r="A120" s="145" t="s">
        <v>1343</v>
      </c>
      <c r="B120" s="24" t="s">
        <v>278</v>
      </c>
      <c r="C120" s="425" t="s">
        <v>351</v>
      </c>
      <c r="D120" s="426" t="s">
        <v>352</v>
      </c>
      <c r="E120" s="25"/>
      <c r="F120" s="440" t="s">
        <v>380</v>
      </c>
      <c r="G120" s="19" t="s">
        <v>423</v>
      </c>
      <c r="H120" s="427" t="s">
        <v>402</v>
      </c>
      <c r="I120" s="25" t="s">
        <v>135</v>
      </c>
      <c r="J120" s="26" t="s">
        <v>210</v>
      </c>
      <c r="K120" s="441">
        <v>44348</v>
      </c>
      <c r="L120" s="441">
        <v>44377</v>
      </c>
      <c r="M120" s="24" t="s">
        <v>353</v>
      </c>
      <c r="N120" s="24">
        <v>4</v>
      </c>
    </row>
    <row r="121" spans="1:14" ht="81" hidden="1" outlineLevel="2">
      <c r="A121" s="145" t="s">
        <v>1344</v>
      </c>
      <c r="B121" s="33" t="s">
        <v>278</v>
      </c>
      <c r="C121" s="50" t="s">
        <v>351</v>
      </c>
      <c r="D121" s="51" t="s">
        <v>352</v>
      </c>
      <c r="E121" s="34"/>
      <c r="F121" s="440" t="s">
        <v>380</v>
      </c>
      <c r="G121" s="34"/>
      <c r="H121" s="53" t="s">
        <v>839</v>
      </c>
      <c r="I121" s="34" t="s">
        <v>371</v>
      </c>
      <c r="J121" s="36" t="s">
        <v>210</v>
      </c>
      <c r="K121" s="49">
        <v>44409</v>
      </c>
      <c r="L121" s="49">
        <v>44469</v>
      </c>
      <c r="M121" s="33" t="s">
        <v>353</v>
      </c>
      <c r="N121" s="33">
        <v>24</v>
      </c>
    </row>
    <row r="122" spans="1:14" hidden="1" outlineLevel="2">
      <c r="A122" s="145"/>
      <c r="B122" s="33"/>
      <c r="C122" s="50"/>
      <c r="D122" s="51"/>
      <c r="E122" s="34"/>
      <c r="F122" s="56"/>
      <c r="G122" s="34"/>
      <c r="H122" s="53"/>
      <c r="I122" s="34"/>
      <c r="J122" s="36"/>
      <c r="K122" s="49"/>
      <c r="L122" s="49"/>
      <c r="M122" s="33"/>
      <c r="N122" s="33"/>
    </row>
    <row r="123" spans="1:14" hidden="1" outlineLevel="2">
      <c r="A123" s="145"/>
      <c r="B123" s="33"/>
      <c r="C123" s="50"/>
      <c r="D123" s="51"/>
      <c r="E123" s="34"/>
      <c r="F123" s="56"/>
      <c r="G123" s="34"/>
      <c r="H123" s="53"/>
      <c r="I123" s="34"/>
      <c r="J123" s="36"/>
      <c r="K123" s="49"/>
      <c r="L123" s="49"/>
      <c r="M123" s="33"/>
      <c r="N123" s="33"/>
    </row>
    <row r="124" spans="1:14" hidden="1" outlineLevel="2">
      <c r="A124" s="49"/>
      <c r="B124" s="33"/>
      <c r="C124" s="50"/>
      <c r="D124" s="51"/>
      <c r="E124" s="34"/>
      <c r="F124" s="52"/>
      <c r="G124" s="34"/>
      <c r="H124" s="53"/>
      <c r="I124" s="34"/>
      <c r="J124" s="36"/>
      <c r="K124" s="36"/>
      <c r="L124" s="36"/>
      <c r="M124" s="33"/>
      <c r="N124" s="145"/>
    </row>
    <row r="125" spans="1:14" s="47" customFormat="1" ht="144" customHeight="1" outlineLevel="1" collapsed="1">
      <c r="A125" s="458" t="s">
        <v>1156</v>
      </c>
      <c r="B125" s="439" t="s">
        <v>278</v>
      </c>
      <c r="C125" s="499" t="s">
        <v>351</v>
      </c>
      <c r="D125" s="499" t="s">
        <v>352</v>
      </c>
      <c r="E125" s="439" t="s">
        <v>411</v>
      </c>
      <c r="F125" s="56"/>
      <c r="G125" s="496"/>
      <c r="H125" s="497" t="s">
        <v>412</v>
      </c>
      <c r="I125" s="56" t="str">
        <f>CONCATENATE(I126," ",N126,M126," ",I127," ",N127,M127," ",I128," ",N128,M128," ",I129," ",N129,M129," ",I130," ",N130,M130," "," ",I131," ",N131,M131," ",I132," ",N132,M132," ",I133," ",N133,M133," ")</f>
        <v xml:space="preserve">Демонтаж опор 13шт Монтаж опор 13шт Замена фарфоровых /стеклянных/ изоляторов на полимерные 6шт Бурение скважин, установка приставок (ж/б) 14шт Устройство заземления опор 13шт  Механизированная расчистка 7,31Га Ручная расчистка просеки 2,025Га Бурение скважин, установка приставок (ж/б) 30шт </v>
      </c>
      <c r="J125" s="56" t="s">
        <v>210</v>
      </c>
      <c r="K125" s="459">
        <f>MIN(K126:K133)</f>
        <v>44228</v>
      </c>
      <c r="L125" s="459">
        <f>MAX(L126:L133)</f>
        <v>44469</v>
      </c>
      <c r="M125" s="496"/>
      <c r="N125" s="496"/>
    </row>
    <row r="126" spans="1:14" ht="36.75" hidden="1" customHeight="1" outlineLevel="2">
      <c r="A126" s="472"/>
      <c r="B126" s="398" t="s">
        <v>278</v>
      </c>
      <c r="C126" s="399" t="s">
        <v>351</v>
      </c>
      <c r="D126" s="400" t="s">
        <v>352</v>
      </c>
      <c r="E126" s="401"/>
      <c r="F126" s="402" t="s">
        <v>380</v>
      </c>
      <c r="G126" s="401" t="s">
        <v>423</v>
      </c>
      <c r="H126" s="447" t="s">
        <v>417</v>
      </c>
      <c r="I126" s="401" t="s">
        <v>48</v>
      </c>
      <c r="J126" s="404" t="s">
        <v>210</v>
      </c>
      <c r="K126" s="405">
        <v>44228</v>
      </c>
      <c r="L126" s="405">
        <v>44286</v>
      </c>
      <c r="M126" s="398" t="s">
        <v>353</v>
      </c>
      <c r="N126" s="398">
        <v>13</v>
      </c>
    </row>
    <row r="127" spans="1:14" ht="36.75" hidden="1" customHeight="1" outlineLevel="2">
      <c r="A127" s="443" t="s">
        <v>1345</v>
      </c>
      <c r="B127" s="487" t="s">
        <v>278</v>
      </c>
      <c r="C127" s="71" t="s">
        <v>351</v>
      </c>
      <c r="D127" s="72" t="s">
        <v>352</v>
      </c>
      <c r="E127" s="19"/>
      <c r="F127" s="421" t="s">
        <v>380</v>
      </c>
      <c r="G127" s="19" t="s">
        <v>423</v>
      </c>
      <c r="H127" s="444" t="s">
        <v>417</v>
      </c>
      <c r="I127" s="19" t="s">
        <v>49</v>
      </c>
      <c r="J127" s="21" t="s">
        <v>210</v>
      </c>
      <c r="K127" s="422">
        <v>44228</v>
      </c>
      <c r="L127" s="422">
        <v>44286</v>
      </c>
      <c r="M127" s="487" t="s">
        <v>353</v>
      </c>
      <c r="N127" s="487">
        <v>13</v>
      </c>
    </row>
    <row r="128" spans="1:14" ht="36.75" hidden="1" customHeight="1" outlineLevel="2">
      <c r="A128" s="424"/>
      <c r="B128" s="406" t="s">
        <v>278</v>
      </c>
      <c r="C128" s="407" t="s">
        <v>351</v>
      </c>
      <c r="D128" s="408" t="s">
        <v>352</v>
      </c>
      <c r="E128" s="409"/>
      <c r="F128" s="410" t="s">
        <v>380</v>
      </c>
      <c r="G128" s="409"/>
      <c r="H128" s="445"/>
      <c r="I128" s="409" t="s">
        <v>79</v>
      </c>
      <c r="J128" s="412" t="s">
        <v>210</v>
      </c>
      <c r="K128" s="413">
        <v>44228</v>
      </c>
      <c r="L128" s="413">
        <v>44286</v>
      </c>
      <c r="M128" s="406" t="s">
        <v>353</v>
      </c>
      <c r="N128" s="406">
        <v>6</v>
      </c>
    </row>
    <row r="129" spans="1:14" ht="40.5" hidden="1" outlineLevel="2">
      <c r="A129" s="419" t="s">
        <v>1346</v>
      </c>
      <c r="B129" s="33" t="s">
        <v>278</v>
      </c>
      <c r="C129" s="50" t="s">
        <v>351</v>
      </c>
      <c r="D129" s="51" t="s">
        <v>352</v>
      </c>
      <c r="E129" s="34"/>
      <c r="F129" s="56" t="s">
        <v>380</v>
      </c>
      <c r="G129" s="34"/>
      <c r="H129" s="53" t="s">
        <v>418</v>
      </c>
      <c r="I129" s="34" t="s">
        <v>136</v>
      </c>
      <c r="J129" s="36" t="s">
        <v>210</v>
      </c>
      <c r="K129" s="49">
        <v>44228</v>
      </c>
      <c r="L129" s="49">
        <v>44286</v>
      </c>
      <c r="M129" s="33" t="s">
        <v>353</v>
      </c>
      <c r="N129" s="33">
        <v>14</v>
      </c>
    </row>
    <row r="130" spans="1:14" ht="42" hidden="1" customHeight="1" outlineLevel="2">
      <c r="A130" s="145" t="s">
        <v>1347</v>
      </c>
      <c r="B130" s="33" t="s">
        <v>278</v>
      </c>
      <c r="C130" s="50" t="s">
        <v>351</v>
      </c>
      <c r="D130" s="51" t="s">
        <v>352</v>
      </c>
      <c r="E130" s="34"/>
      <c r="F130" s="56" t="s">
        <v>380</v>
      </c>
      <c r="G130" s="34"/>
      <c r="H130" s="53" t="s">
        <v>419</v>
      </c>
      <c r="I130" s="34" t="s">
        <v>371</v>
      </c>
      <c r="J130" s="36" t="s">
        <v>210</v>
      </c>
      <c r="K130" s="49">
        <v>44354</v>
      </c>
      <c r="L130" s="49">
        <v>44408</v>
      </c>
      <c r="M130" s="33" t="s">
        <v>353</v>
      </c>
      <c r="N130" s="33">
        <v>13</v>
      </c>
    </row>
    <row r="131" spans="1:14" ht="42" hidden="1" customHeight="1" outlineLevel="2">
      <c r="A131" s="145" t="s">
        <v>1348</v>
      </c>
      <c r="B131" s="33" t="s">
        <v>278</v>
      </c>
      <c r="C131" s="50" t="s">
        <v>351</v>
      </c>
      <c r="D131" s="51" t="s">
        <v>352</v>
      </c>
      <c r="E131" s="34"/>
      <c r="F131" s="428" t="s">
        <v>380</v>
      </c>
      <c r="G131" s="34"/>
      <c r="H131" s="53" t="s">
        <v>422</v>
      </c>
      <c r="I131" s="34" t="s">
        <v>62</v>
      </c>
      <c r="J131" s="36" t="s">
        <v>210</v>
      </c>
      <c r="K131" s="49">
        <v>44378</v>
      </c>
      <c r="L131" s="49">
        <v>44439</v>
      </c>
      <c r="M131" s="33" t="s">
        <v>354</v>
      </c>
      <c r="N131" s="33">
        <v>7.31</v>
      </c>
    </row>
    <row r="132" spans="1:14" ht="42" hidden="1" customHeight="1" outlineLevel="2">
      <c r="A132" s="145" t="s">
        <v>1349</v>
      </c>
      <c r="B132" s="33" t="s">
        <v>278</v>
      </c>
      <c r="C132" s="50" t="s">
        <v>351</v>
      </c>
      <c r="D132" s="51" t="s">
        <v>352</v>
      </c>
      <c r="E132" s="34"/>
      <c r="F132" s="428" t="s">
        <v>380</v>
      </c>
      <c r="G132" s="34"/>
      <c r="H132" s="53" t="s">
        <v>424</v>
      </c>
      <c r="I132" s="34" t="s">
        <v>370</v>
      </c>
      <c r="J132" s="36" t="s">
        <v>210</v>
      </c>
      <c r="K132" s="49">
        <v>44348</v>
      </c>
      <c r="L132" s="49">
        <v>44469</v>
      </c>
      <c r="M132" s="33" t="s">
        <v>354</v>
      </c>
      <c r="N132" s="33">
        <v>2.0249999999999999</v>
      </c>
    </row>
    <row r="133" spans="1:14" ht="60.75" hidden="1" outlineLevel="2">
      <c r="A133" s="145" t="s">
        <v>1350</v>
      </c>
      <c r="B133" s="33" t="s">
        <v>278</v>
      </c>
      <c r="C133" s="50" t="s">
        <v>351</v>
      </c>
      <c r="D133" s="51" t="s">
        <v>352</v>
      </c>
      <c r="E133" s="34"/>
      <c r="F133" s="428" t="s">
        <v>380</v>
      </c>
      <c r="G133" s="34"/>
      <c r="H133" s="53" t="s">
        <v>1124</v>
      </c>
      <c r="I133" s="34" t="s">
        <v>136</v>
      </c>
      <c r="J133" s="36" t="s">
        <v>210</v>
      </c>
      <c r="K133" s="49">
        <v>44378</v>
      </c>
      <c r="L133" s="49">
        <v>44469</v>
      </c>
      <c r="M133" s="33" t="s">
        <v>353</v>
      </c>
      <c r="N133" s="33">
        <v>30</v>
      </c>
    </row>
    <row r="134" spans="1:14" hidden="1" outlineLevel="2">
      <c r="A134" s="49"/>
      <c r="B134" s="33"/>
      <c r="C134" s="50"/>
      <c r="D134" s="51"/>
      <c r="E134" s="34"/>
      <c r="F134" s="52"/>
      <c r="G134" s="34"/>
      <c r="H134" s="53"/>
      <c r="I134" s="34"/>
      <c r="J134" s="36"/>
      <c r="K134" s="36"/>
      <c r="L134" s="36"/>
      <c r="M134" s="33"/>
      <c r="N134" s="145"/>
    </row>
    <row r="135" spans="1:14" s="47" customFormat="1" ht="121.5" outlineLevel="1" collapsed="1">
      <c r="A135" s="458" t="s">
        <v>1157</v>
      </c>
      <c r="B135" s="439" t="s">
        <v>278</v>
      </c>
      <c r="C135" s="499" t="s">
        <v>351</v>
      </c>
      <c r="D135" s="499" t="s">
        <v>352</v>
      </c>
      <c r="E135" s="439" t="s">
        <v>431</v>
      </c>
      <c r="F135" s="56"/>
      <c r="G135" s="496"/>
      <c r="H135" s="497" t="s">
        <v>432</v>
      </c>
      <c r="I135" s="56" t="str">
        <f>CONCATENATE(I136," ",N136,M136," ",I137," ",N137,M137," ",I138," ",N138,M138," ",I139," ",N139,M139," ",I140," ",N140,M140," "," ",I141," ",N141,M141," ",I142," ",N142,M142," ",I143," ",N143,M143," ")</f>
        <v xml:space="preserve">Демонтаж опор 5шт Монтаж опор 5шт Замена фарфоровых /стеклянных/ изоляторов на полимерные 3шт Бурение скважин, установка приставок (дерев.) 8шт Бурение скважин, установка приставок (ж/б) 6шт  Ручная расчистка просеки 6,52Га Бурение скважин, установка приставок (ж/б) 20шт Бурение скважин, установка приставок (дерев.) 8шт </v>
      </c>
      <c r="J135" s="56" t="s">
        <v>210</v>
      </c>
      <c r="K135" s="459">
        <f>MIN(K136:K143)</f>
        <v>44348</v>
      </c>
      <c r="L135" s="459">
        <f>MAX(L136:L143)</f>
        <v>44469</v>
      </c>
      <c r="M135" s="496"/>
      <c r="N135" s="496"/>
    </row>
    <row r="136" spans="1:14" ht="40.5" hidden="1" outlineLevel="2">
      <c r="A136" s="472"/>
      <c r="B136" s="398" t="s">
        <v>278</v>
      </c>
      <c r="C136" s="399" t="s">
        <v>351</v>
      </c>
      <c r="D136" s="400" t="s">
        <v>352</v>
      </c>
      <c r="E136" s="401"/>
      <c r="F136" s="402" t="s">
        <v>380</v>
      </c>
      <c r="G136" s="401" t="s">
        <v>423</v>
      </c>
      <c r="H136" s="403" t="s">
        <v>433</v>
      </c>
      <c r="I136" s="401" t="s">
        <v>48</v>
      </c>
      <c r="J136" s="404" t="s">
        <v>210</v>
      </c>
      <c r="K136" s="405">
        <v>44378</v>
      </c>
      <c r="L136" s="405">
        <v>44439</v>
      </c>
      <c r="M136" s="398" t="s">
        <v>353</v>
      </c>
      <c r="N136" s="398">
        <v>5</v>
      </c>
    </row>
    <row r="137" spans="1:14" ht="40.5" hidden="1" outlineLevel="2">
      <c r="A137" s="443" t="s">
        <v>1352</v>
      </c>
      <c r="B137" s="487" t="s">
        <v>278</v>
      </c>
      <c r="C137" s="71" t="s">
        <v>351</v>
      </c>
      <c r="D137" s="72" t="s">
        <v>352</v>
      </c>
      <c r="E137" s="19"/>
      <c r="F137" s="421" t="s">
        <v>380</v>
      </c>
      <c r="G137" s="19" t="s">
        <v>423</v>
      </c>
      <c r="H137" s="20" t="s">
        <v>480</v>
      </c>
      <c r="I137" s="19" t="s">
        <v>49</v>
      </c>
      <c r="J137" s="21" t="s">
        <v>210</v>
      </c>
      <c r="K137" s="422">
        <v>44378</v>
      </c>
      <c r="L137" s="422">
        <v>44439</v>
      </c>
      <c r="M137" s="487" t="s">
        <v>353</v>
      </c>
      <c r="N137" s="487">
        <v>5</v>
      </c>
    </row>
    <row r="138" spans="1:14" hidden="1" outlineLevel="2">
      <c r="A138" s="424"/>
      <c r="B138" s="406" t="s">
        <v>278</v>
      </c>
      <c r="C138" s="407" t="s">
        <v>351</v>
      </c>
      <c r="D138" s="408" t="s">
        <v>352</v>
      </c>
      <c r="E138" s="409"/>
      <c r="F138" s="410" t="s">
        <v>380</v>
      </c>
      <c r="G138" s="409"/>
      <c r="H138" s="411" t="s">
        <v>479</v>
      </c>
      <c r="I138" s="409" t="s">
        <v>79</v>
      </c>
      <c r="J138" s="412" t="s">
        <v>210</v>
      </c>
      <c r="K138" s="413">
        <v>44378</v>
      </c>
      <c r="L138" s="413">
        <v>44439</v>
      </c>
      <c r="M138" s="406" t="s">
        <v>353</v>
      </c>
      <c r="N138" s="406">
        <v>3</v>
      </c>
    </row>
    <row r="139" spans="1:14" hidden="1" outlineLevel="2">
      <c r="A139" s="472"/>
      <c r="B139" s="398" t="s">
        <v>278</v>
      </c>
      <c r="C139" s="399" t="s">
        <v>351</v>
      </c>
      <c r="D139" s="400" t="s">
        <v>352</v>
      </c>
      <c r="E139" s="401"/>
      <c r="F139" s="402" t="s">
        <v>380</v>
      </c>
      <c r="G139" s="401"/>
      <c r="H139" s="403" t="s">
        <v>436</v>
      </c>
      <c r="I139" s="401" t="s">
        <v>135</v>
      </c>
      <c r="J139" s="404" t="s">
        <v>210</v>
      </c>
      <c r="K139" s="405">
        <v>44348</v>
      </c>
      <c r="L139" s="405">
        <v>44377</v>
      </c>
      <c r="M139" s="398" t="s">
        <v>353</v>
      </c>
      <c r="N139" s="398">
        <v>8</v>
      </c>
    </row>
    <row r="140" spans="1:14" hidden="1" outlineLevel="2">
      <c r="A140" s="430" t="s">
        <v>1351</v>
      </c>
      <c r="B140" s="406" t="s">
        <v>278</v>
      </c>
      <c r="C140" s="407" t="s">
        <v>351</v>
      </c>
      <c r="D140" s="408" t="s">
        <v>352</v>
      </c>
      <c r="E140" s="409"/>
      <c r="F140" s="410" t="s">
        <v>380</v>
      </c>
      <c r="G140" s="409"/>
      <c r="H140" s="411" t="s">
        <v>1121</v>
      </c>
      <c r="I140" s="409" t="s">
        <v>136</v>
      </c>
      <c r="J140" s="412" t="s">
        <v>210</v>
      </c>
      <c r="K140" s="413">
        <v>44348</v>
      </c>
      <c r="L140" s="413">
        <v>44377</v>
      </c>
      <c r="M140" s="406" t="s">
        <v>353</v>
      </c>
      <c r="N140" s="406">
        <v>6</v>
      </c>
    </row>
    <row r="141" spans="1:14" hidden="1" outlineLevel="2">
      <c r="A141" s="469" t="s">
        <v>1353</v>
      </c>
      <c r="B141" s="487" t="s">
        <v>278</v>
      </c>
      <c r="C141" s="463" t="s">
        <v>351</v>
      </c>
      <c r="D141" s="464" t="s">
        <v>352</v>
      </c>
      <c r="E141" s="465"/>
      <c r="F141" s="421" t="s">
        <v>380</v>
      </c>
      <c r="G141" s="465"/>
      <c r="H141" s="467" t="s">
        <v>437</v>
      </c>
      <c r="I141" s="465" t="s">
        <v>370</v>
      </c>
      <c r="J141" s="468" t="s">
        <v>210</v>
      </c>
      <c r="K141" s="461">
        <v>44348</v>
      </c>
      <c r="L141" s="461">
        <v>44469</v>
      </c>
      <c r="M141" s="462" t="s">
        <v>354</v>
      </c>
      <c r="N141" s="462">
        <v>6.52</v>
      </c>
    </row>
    <row r="142" spans="1:14" ht="40.5" hidden="1" outlineLevel="2">
      <c r="A142" s="472"/>
      <c r="B142" s="398" t="s">
        <v>278</v>
      </c>
      <c r="C142" s="399" t="s">
        <v>351</v>
      </c>
      <c r="D142" s="400" t="s">
        <v>352</v>
      </c>
      <c r="E142" s="401"/>
      <c r="F142" s="402" t="s">
        <v>380</v>
      </c>
      <c r="G142" s="401"/>
      <c r="H142" s="403" t="s">
        <v>1122</v>
      </c>
      <c r="I142" s="401" t="s">
        <v>136</v>
      </c>
      <c r="J142" s="404" t="s">
        <v>210</v>
      </c>
      <c r="K142" s="405">
        <v>44378</v>
      </c>
      <c r="L142" s="405">
        <v>44438</v>
      </c>
      <c r="M142" s="398" t="s">
        <v>353</v>
      </c>
      <c r="N142" s="398">
        <f>10+10</f>
        <v>20</v>
      </c>
    </row>
    <row r="143" spans="1:14" hidden="1" outlineLevel="2">
      <c r="A143" s="430" t="s">
        <v>1354</v>
      </c>
      <c r="B143" s="406" t="s">
        <v>278</v>
      </c>
      <c r="C143" s="407" t="s">
        <v>351</v>
      </c>
      <c r="D143" s="408" t="s">
        <v>352</v>
      </c>
      <c r="E143" s="409"/>
      <c r="F143" s="410" t="s">
        <v>380</v>
      </c>
      <c r="G143" s="409"/>
      <c r="H143" s="411" t="s">
        <v>1123</v>
      </c>
      <c r="I143" s="409" t="s">
        <v>135</v>
      </c>
      <c r="J143" s="412" t="s">
        <v>210</v>
      </c>
      <c r="K143" s="413">
        <v>44378</v>
      </c>
      <c r="L143" s="413">
        <v>44438</v>
      </c>
      <c r="M143" s="406" t="s">
        <v>353</v>
      </c>
      <c r="N143" s="406">
        <v>8</v>
      </c>
    </row>
    <row r="144" spans="1:14" hidden="1" outlineLevel="2">
      <c r="A144" s="49"/>
      <c r="B144" s="33"/>
      <c r="C144" s="50"/>
      <c r="D144" s="51"/>
      <c r="E144" s="34"/>
      <c r="F144" s="52"/>
      <c r="G144" s="34"/>
      <c r="H144" s="53"/>
      <c r="I144" s="34"/>
      <c r="J144" s="36"/>
      <c r="K144" s="36"/>
      <c r="L144" s="36"/>
      <c r="M144" s="33"/>
      <c r="N144" s="145"/>
    </row>
    <row r="145" spans="1:14" s="47" customFormat="1" ht="236.25" customHeight="1" outlineLevel="1" collapsed="1">
      <c r="A145" s="458" t="s">
        <v>1158</v>
      </c>
      <c r="B145" s="439" t="s">
        <v>278</v>
      </c>
      <c r="C145" s="499" t="s">
        <v>351</v>
      </c>
      <c r="D145" s="499" t="s">
        <v>352</v>
      </c>
      <c r="E145" s="439" t="s">
        <v>438</v>
      </c>
      <c r="F145" s="56"/>
      <c r="G145" s="496"/>
      <c r="H145" s="497" t="s">
        <v>439</v>
      </c>
      <c r="I145" s="56" t="str">
        <f>CONCATENATE(I146," ",N146,M146," ",I147," ",N147,M147," ",I148," ",N148,M148," ",I149," ",N149,M149," ",I150," ",N150,M150," "," ",I151," ",N151,M151," ",I152," ",N152,M152," ",I153," ",N153,M153," ")</f>
        <v xml:space="preserve">Демонтаж опор 10шт Монтаж опор 11шт Замена фарфоровых /стеклянных/ изоляторов на полимерные 3шт Бурение скважин, установка приставок (ж/б) 12шт Бурение скважин, установка приставок (дерев.) 20шт  Ручная расчистка просеки 2,93шт Бурение скважин, установка приставок (ж/б) 16шт   </v>
      </c>
      <c r="J145" s="56" t="s">
        <v>210</v>
      </c>
      <c r="K145" s="459">
        <f>MIN(K146:K153)</f>
        <v>44206</v>
      </c>
      <c r="L145" s="459">
        <f>MAX(L146:L153)</f>
        <v>44439</v>
      </c>
      <c r="M145" s="496"/>
      <c r="N145" s="496"/>
    </row>
    <row r="146" spans="1:14" ht="40.5" hidden="1" outlineLevel="2">
      <c r="A146" s="472"/>
      <c r="B146" s="398" t="s">
        <v>278</v>
      </c>
      <c r="C146" s="399" t="s">
        <v>351</v>
      </c>
      <c r="D146" s="400" t="s">
        <v>352</v>
      </c>
      <c r="E146" s="401"/>
      <c r="F146" s="402" t="s">
        <v>380</v>
      </c>
      <c r="G146" s="401" t="s">
        <v>423</v>
      </c>
      <c r="H146" s="403" t="s">
        <v>465</v>
      </c>
      <c r="I146" s="401" t="s">
        <v>48</v>
      </c>
      <c r="J146" s="404" t="s">
        <v>210</v>
      </c>
      <c r="K146" s="405">
        <v>44228</v>
      </c>
      <c r="L146" s="405">
        <v>44408</v>
      </c>
      <c r="M146" s="398" t="s">
        <v>353</v>
      </c>
      <c r="N146" s="398">
        <v>10</v>
      </c>
    </row>
    <row r="147" spans="1:14" ht="60.75" hidden="1" outlineLevel="2">
      <c r="A147" s="443" t="s">
        <v>1355</v>
      </c>
      <c r="B147" s="487" t="s">
        <v>278</v>
      </c>
      <c r="C147" s="71" t="s">
        <v>351</v>
      </c>
      <c r="D147" s="72" t="s">
        <v>352</v>
      </c>
      <c r="E147" s="19"/>
      <c r="F147" s="421" t="s">
        <v>380</v>
      </c>
      <c r="G147" s="19" t="s">
        <v>423</v>
      </c>
      <c r="H147" s="20" t="s">
        <v>466</v>
      </c>
      <c r="I147" s="19" t="s">
        <v>49</v>
      </c>
      <c r="J147" s="21" t="s">
        <v>210</v>
      </c>
      <c r="K147" s="422">
        <v>44228</v>
      </c>
      <c r="L147" s="422">
        <v>44408</v>
      </c>
      <c r="M147" s="487" t="s">
        <v>353</v>
      </c>
      <c r="N147" s="487">
        <v>11</v>
      </c>
    </row>
    <row r="148" spans="1:14" ht="40.5" hidden="1" outlineLevel="2">
      <c r="A148" s="424"/>
      <c r="B148" s="406" t="s">
        <v>278</v>
      </c>
      <c r="C148" s="407" t="s">
        <v>351</v>
      </c>
      <c r="D148" s="408" t="s">
        <v>352</v>
      </c>
      <c r="E148" s="409"/>
      <c r="F148" s="410" t="s">
        <v>380</v>
      </c>
      <c r="G148" s="409"/>
      <c r="H148" s="411" t="s">
        <v>460</v>
      </c>
      <c r="I148" s="409" t="s">
        <v>79</v>
      </c>
      <c r="J148" s="412" t="s">
        <v>210</v>
      </c>
      <c r="K148" s="413">
        <v>44228</v>
      </c>
      <c r="L148" s="413">
        <v>44408</v>
      </c>
      <c r="M148" s="406" t="s">
        <v>353</v>
      </c>
      <c r="N148" s="406">
        <v>3</v>
      </c>
    </row>
    <row r="149" spans="1:14" ht="40.5" hidden="1" outlineLevel="2">
      <c r="A149" s="472"/>
      <c r="B149" s="398" t="s">
        <v>278</v>
      </c>
      <c r="C149" s="399" t="s">
        <v>351</v>
      </c>
      <c r="D149" s="400" t="s">
        <v>352</v>
      </c>
      <c r="E149" s="401"/>
      <c r="F149" s="402" t="s">
        <v>380</v>
      </c>
      <c r="G149" s="401"/>
      <c r="H149" s="403" t="s">
        <v>460</v>
      </c>
      <c r="I149" s="401" t="s">
        <v>136</v>
      </c>
      <c r="J149" s="404" t="s">
        <v>210</v>
      </c>
      <c r="K149" s="405">
        <v>44206</v>
      </c>
      <c r="L149" s="405">
        <v>44255</v>
      </c>
      <c r="M149" s="398" t="s">
        <v>353</v>
      </c>
      <c r="N149" s="398">
        <v>12</v>
      </c>
    </row>
    <row r="150" spans="1:14" hidden="1" outlineLevel="2">
      <c r="A150" s="430" t="s">
        <v>1356</v>
      </c>
      <c r="B150" s="406" t="s">
        <v>278</v>
      </c>
      <c r="C150" s="407" t="s">
        <v>351</v>
      </c>
      <c r="D150" s="408" t="s">
        <v>352</v>
      </c>
      <c r="E150" s="409"/>
      <c r="F150" s="410" t="s">
        <v>380</v>
      </c>
      <c r="G150" s="409"/>
      <c r="H150" s="411" t="s">
        <v>467</v>
      </c>
      <c r="I150" s="409" t="s">
        <v>135</v>
      </c>
      <c r="J150" s="412" t="s">
        <v>210</v>
      </c>
      <c r="K150" s="413">
        <v>44256</v>
      </c>
      <c r="L150" s="413">
        <v>44377</v>
      </c>
      <c r="M150" s="406" t="s">
        <v>353</v>
      </c>
      <c r="N150" s="406">
        <v>20</v>
      </c>
    </row>
    <row r="151" spans="1:14" hidden="1" outlineLevel="2">
      <c r="A151" s="145" t="s">
        <v>1357</v>
      </c>
      <c r="B151" s="33" t="s">
        <v>278</v>
      </c>
      <c r="C151" s="50" t="s">
        <v>351</v>
      </c>
      <c r="D151" s="51" t="s">
        <v>352</v>
      </c>
      <c r="E151" s="34"/>
      <c r="F151" s="410" t="s">
        <v>380</v>
      </c>
      <c r="G151" s="34"/>
      <c r="H151" s="53" t="s">
        <v>468</v>
      </c>
      <c r="I151" s="34" t="s">
        <v>370</v>
      </c>
      <c r="J151" s="36" t="s">
        <v>210</v>
      </c>
      <c r="K151" s="49">
        <v>44378</v>
      </c>
      <c r="L151" s="49">
        <v>44439</v>
      </c>
      <c r="M151" s="33" t="s">
        <v>353</v>
      </c>
      <c r="N151" s="33">
        <v>2.93</v>
      </c>
    </row>
    <row r="152" spans="1:14" ht="40.5" hidden="1" outlineLevel="2">
      <c r="A152" s="145" t="s">
        <v>1358</v>
      </c>
      <c r="B152" s="33" t="s">
        <v>278</v>
      </c>
      <c r="C152" s="50" t="s">
        <v>351</v>
      </c>
      <c r="D152" s="51" t="s">
        <v>352</v>
      </c>
      <c r="E152" s="34"/>
      <c r="F152" s="410"/>
      <c r="G152" s="34"/>
      <c r="H152" s="53" t="s">
        <v>1125</v>
      </c>
      <c r="I152" s="34" t="s">
        <v>136</v>
      </c>
      <c r="J152" s="36" t="s">
        <v>210</v>
      </c>
      <c r="K152" s="49">
        <v>44348</v>
      </c>
      <c r="L152" s="49">
        <v>44408</v>
      </c>
      <c r="M152" s="33" t="s">
        <v>353</v>
      </c>
      <c r="N152" s="33">
        <v>16</v>
      </c>
    </row>
    <row r="153" spans="1:14" hidden="1" outlineLevel="2">
      <c r="A153" s="145"/>
      <c r="B153" s="33"/>
      <c r="C153" s="50"/>
      <c r="D153" s="51"/>
      <c r="E153" s="34"/>
      <c r="F153" s="56"/>
      <c r="G153" s="34"/>
      <c r="H153" s="53"/>
      <c r="I153" s="34"/>
      <c r="J153" s="36"/>
      <c r="K153" s="49"/>
      <c r="L153" s="49"/>
      <c r="M153" s="33"/>
      <c r="N153" s="33"/>
    </row>
    <row r="154" spans="1:14" hidden="1" outlineLevel="2">
      <c r="A154" s="49"/>
      <c r="B154" s="33"/>
      <c r="C154" s="50"/>
      <c r="D154" s="51"/>
      <c r="E154" s="34"/>
      <c r="F154" s="52"/>
      <c r="G154" s="34"/>
      <c r="H154" s="53"/>
      <c r="I154" s="34"/>
      <c r="J154" s="36"/>
      <c r="K154" s="36"/>
      <c r="L154" s="36"/>
      <c r="M154" s="33"/>
      <c r="N154" s="145"/>
    </row>
    <row r="155" spans="1:14" s="47" customFormat="1" hidden="1" outlineLevel="1" collapsed="1">
      <c r="A155" s="458"/>
      <c r="B155" s="33"/>
      <c r="C155" s="50"/>
      <c r="D155" s="51"/>
      <c r="E155" s="439"/>
      <c r="F155" s="56"/>
      <c r="G155" s="496"/>
      <c r="H155" s="497"/>
      <c r="I155" s="56" t="str">
        <f>CONCATENATE(I156," ",N156,M156," ",I157," ",N157,M157," ",I158," ",N158,M158," ",I159," ",N159,M159," ",I160," ",N160,M160," "," ",I161," ",N161,M161," ",I162," ",N162,M162," ",I163," ",N163,M163," ")</f>
        <v xml:space="preserve">                 </v>
      </c>
      <c r="J155" s="56"/>
      <c r="K155" s="56"/>
      <c r="L155" s="56"/>
      <c r="M155" s="496"/>
      <c r="N155" s="496"/>
    </row>
    <row r="156" spans="1:14" hidden="1" outlineLevel="2">
      <c r="A156" s="145"/>
      <c r="B156" s="33"/>
      <c r="C156" s="50"/>
      <c r="D156" s="51"/>
      <c r="E156" s="34"/>
      <c r="F156" s="56"/>
      <c r="G156" s="34"/>
      <c r="H156" s="53"/>
      <c r="I156" s="34"/>
      <c r="J156" s="36"/>
      <c r="K156" s="49"/>
      <c r="L156" s="49"/>
      <c r="M156" s="33"/>
      <c r="N156" s="33"/>
    </row>
    <row r="157" spans="1:14" hidden="1" outlineLevel="2">
      <c r="A157" s="49"/>
      <c r="B157" s="33"/>
      <c r="C157" s="50"/>
      <c r="D157" s="51"/>
      <c r="E157" s="34"/>
      <c r="F157" s="56"/>
      <c r="G157" s="34"/>
      <c r="H157" s="53"/>
      <c r="I157" s="34"/>
      <c r="J157" s="36"/>
      <c r="K157" s="49"/>
      <c r="L157" s="49"/>
      <c r="M157" s="33"/>
      <c r="N157" s="33"/>
    </row>
    <row r="158" spans="1:14" hidden="1" outlineLevel="2">
      <c r="A158" s="187"/>
      <c r="B158" s="33"/>
      <c r="C158" s="50"/>
      <c r="D158" s="51"/>
      <c r="E158" s="34"/>
      <c r="F158" s="56"/>
      <c r="G158" s="34"/>
      <c r="H158" s="53"/>
      <c r="I158" s="34"/>
      <c r="J158" s="36"/>
      <c r="K158" s="49"/>
      <c r="L158" s="49"/>
      <c r="M158" s="33"/>
      <c r="N158" s="33"/>
    </row>
    <row r="159" spans="1:14" hidden="1" outlineLevel="2">
      <c r="A159" s="187"/>
      <c r="B159" s="33"/>
      <c r="C159" s="50"/>
      <c r="D159" s="51"/>
      <c r="E159" s="34"/>
      <c r="F159" s="56"/>
      <c r="G159" s="34"/>
      <c r="H159" s="53"/>
      <c r="I159" s="34"/>
      <c r="J159" s="36"/>
      <c r="K159" s="49"/>
      <c r="L159" s="49"/>
      <c r="M159" s="33"/>
      <c r="N159" s="33"/>
    </row>
    <row r="160" spans="1:14" hidden="1" outlineLevel="2">
      <c r="A160" s="145"/>
      <c r="B160" s="33"/>
      <c r="C160" s="50"/>
      <c r="D160" s="51"/>
      <c r="E160" s="34"/>
      <c r="F160" s="56"/>
      <c r="G160" s="34"/>
      <c r="H160" s="53"/>
      <c r="I160" s="34"/>
      <c r="J160" s="36"/>
      <c r="K160" s="49"/>
      <c r="L160" s="49"/>
      <c r="M160" s="33"/>
      <c r="N160" s="33"/>
    </row>
    <row r="161" spans="1:14" hidden="1" outlineLevel="2">
      <c r="A161" s="145"/>
      <c r="B161" s="33"/>
      <c r="C161" s="50"/>
      <c r="D161" s="51"/>
      <c r="E161" s="34"/>
      <c r="F161" s="56"/>
      <c r="G161" s="34"/>
      <c r="H161" s="53"/>
      <c r="I161" s="34"/>
      <c r="J161" s="36"/>
      <c r="K161" s="49"/>
      <c r="L161" s="49"/>
      <c r="M161" s="33"/>
      <c r="N161" s="33"/>
    </row>
    <row r="162" spans="1:14" hidden="1" outlineLevel="2">
      <c r="A162" s="145"/>
      <c r="B162" s="33"/>
      <c r="C162" s="50"/>
      <c r="D162" s="51"/>
      <c r="E162" s="34"/>
      <c r="F162" s="56"/>
      <c r="G162" s="34"/>
      <c r="H162" s="53"/>
      <c r="I162" s="34"/>
      <c r="J162" s="36"/>
      <c r="K162" s="49"/>
      <c r="L162" s="49"/>
      <c r="M162" s="33"/>
      <c r="N162" s="33"/>
    </row>
    <row r="163" spans="1:14" hidden="1" outlineLevel="2">
      <c r="A163" s="145"/>
      <c r="B163" s="33"/>
      <c r="C163" s="50"/>
      <c r="D163" s="51"/>
      <c r="E163" s="34"/>
      <c r="F163" s="56"/>
      <c r="G163" s="34"/>
      <c r="H163" s="53"/>
      <c r="I163" s="34"/>
      <c r="J163" s="36"/>
      <c r="K163" s="49"/>
      <c r="L163" s="49"/>
      <c r="M163" s="33"/>
      <c r="N163" s="33"/>
    </row>
    <row r="164" spans="1:14" hidden="1" outlineLevel="2">
      <c r="A164" s="281"/>
      <c r="B164" s="68"/>
      <c r="C164" s="282"/>
      <c r="D164" s="283"/>
      <c r="E164" s="66"/>
      <c r="F164" s="284"/>
      <c r="G164" s="66"/>
      <c r="H164" s="285"/>
      <c r="I164" s="66"/>
      <c r="J164" s="67"/>
      <c r="K164" s="67"/>
      <c r="L164" s="67"/>
      <c r="M164" s="68"/>
      <c r="N164" s="69"/>
    </row>
    <row r="165" spans="1:14" ht="21" thickBot="1">
      <c r="A165" s="473"/>
      <c r="B165" s="474"/>
      <c r="C165" s="475"/>
      <c r="D165" s="476"/>
      <c r="E165" s="477"/>
      <c r="F165" s="478"/>
      <c r="G165" s="477"/>
      <c r="H165" s="479"/>
      <c r="I165" s="477"/>
      <c r="J165" s="480"/>
      <c r="K165" s="480"/>
      <c r="L165" s="480"/>
      <c r="M165" s="474"/>
      <c r="N165" s="481"/>
    </row>
    <row r="166" spans="1:14" ht="21" thickBot="1">
      <c r="A166" s="491" t="s">
        <v>159</v>
      </c>
      <c r="B166" s="492"/>
      <c r="C166" s="492"/>
      <c r="D166" s="492"/>
      <c r="E166" s="493"/>
      <c r="F166" s="494"/>
      <c r="G166" s="495"/>
      <c r="H166" s="493" t="s">
        <v>149</v>
      </c>
      <c r="I166" s="495"/>
      <c r="J166" s="495"/>
      <c r="K166" s="495"/>
      <c r="L166" s="495"/>
      <c r="M166" s="495"/>
      <c r="N166" s="495"/>
    </row>
    <row r="167" spans="1:14" s="47" customFormat="1" ht="83.25" customHeight="1" outlineLevel="1" collapsed="1">
      <c r="A167" s="458" t="s">
        <v>1230</v>
      </c>
      <c r="B167" s="33" t="s">
        <v>291</v>
      </c>
      <c r="C167" s="50" t="s">
        <v>280</v>
      </c>
      <c r="D167" s="51" t="s">
        <v>352</v>
      </c>
      <c r="E167" s="439" t="s">
        <v>717</v>
      </c>
      <c r="F167" s="56"/>
      <c r="G167" s="496"/>
      <c r="H167" s="497" t="s">
        <v>716</v>
      </c>
      <c r="I167" s="56" t="str">
        <f>CONCATENATE(I168," ",N168,M168," ",I169," ",N169,M169," ",I170," ",N170,M170," ",," ",I171," ",N171,M171)</f>
        <v xml:space="preserve">Бурение скважин, установка приставок (ж/б) 28шт Демонтаж опор 9шт Монтаж опор 9шт   </v>
      </c>
      <c r="J167" s="56" t="s">
        <v>210</v>
      </c>
      <c r="K167" s="459">
        <f>MIN(K168:K171)</f>
        <v>44256</v>
      </c>
      <c r="L167" s="459">
        <f>MAX(L168:L171)</f>
        <v>44530</v>
      </c>
      <c r="M167" s="496"/>
      <c r="N167" s="496"/>
    </row>
    <row r="168" spans="1:14" ht="40.5" hidden="1" outlineLevel="2">
      <c r="A168" s="419"/>
      <c r="B168" s="398" t="s">
        <v>291</v>
      </c>
      <c r="C168" s="399" t="s">
        <v>280</v>
      </c>
      <c r="D168" s="400" t="s">
        <v>352</v>
      </c>
      <c r="E168" s="401"/>
      <c r="F168" s="402" t="s">
        <v>380</v>
      </c>
      <c r="G168" s="401"/>
      <c r="H168" s="403" t="s">
        <v>1141</v>
      </c>
      <c r="I168" s="401" t="s">
        <v>136</v>
      </c>
      <c r="J168" s="404" t="s">
        <v>210</v>
      </c>
      <c r="K168" s="405">
        <v>44256</v>
      </c>
      <c r="L168" s="405">
        <v>44286</v>
      </c>
      <c r="M168" s="398" t="s">
        <v>353</v>
      </c>
      <c r="N168" s="398">
        <f>8+20</f>
        <v>28</v>
      </c>
    </row>
    <row r="169" spans="1:14" ht="40.5" hidden="1" outlineLevel="2">
      <c r="A169" s="420"/>
      <c r="B169" s="487" t="s">
        <v>291</v>
      </c>
      <c r="C169" s="71" t="s">
        <v>280</v>
      </c>
      <c r="D169" s="72" t="s">
        <v>352</v>
      </c>
      <c r="E169" s="19"/>
      <c r="F169" s="421" t="s">
        <v>380</v>
      </c>
      <c r="G169" s="19"/>
      <c r="H169" s="20" t="s">
        <v>1141</v>
      </c>
      <c r="I169" s="19" t="s">
        <v>48</v>
      </c>
      <c r="J169" s="21" t="s">
        <v>210</v>
      </c>
      <c r="K169" s="422">
        <v>44348</v>
      </c>
      <c r="L169" s="422">
        <v>44530</v>
      </c>
      <c r="M169" s="487" t="s">
        <v>353</v>
      </c>
      <c r="N169" s="487">
        <v>9</v>
      </c>
    </row>
    <row r="170" spans="1:14" ht="20.25" hidden="1" customHeight="1" outlineLevel="2">
      <c r="A170" s="430" t="s">
        <v>1418</v>
      </c>
      <c r="B170" s="406" t="s">
        <v>291</v>
      </c>
      <c r="C170" s="407" t="s">
        <v>280</v>
      </c>
      <c r="D170" s="408" t="s">
        <v>352</v>
      </c>
      <c r="E170" s="409"/>
      <c r="F170" s="410" t="s">
        <v>380</v>
      </c>
      <c r="G170" s="409"/>
      <c r="H170" s="411" t="s">
        <v>1141</v>
      </c>
      <c r="I170" s="409" t="s">
        <v>49</v>
      </c>
      <c r="J170" s="412" t="s">
        <v>210</v>
      </c>
      <c r="K170" s="413">
        <v>44348</v>
      </c>
      <c r="L170" s="413">
        <v>44530</v>
      </c>
      <c r="M170" s="406" t="s">
        <v>353</v>
      </c>
      <c r="N170" s="406">
        <v>9</v>
      </c>
    </row>
    <row r="171" spans="1:14" hidden="1" outlineLevel="2">
      <c r="A171" s="145"/>
      <c r="B171" s="33"/>
      <c r="C171" s="50"/>
      <c r="D171" s="51"/>
      <c r="E171" s="34"/>
      <c r="F171" s="56"/>
      <c r="G171" s="34"/>
      <c r="H171" s="53"/>
      <c r="I171" s="34"/>
      <c r="J171" s="36"/>
      <c r="K171" s="49"/>
      <c r="L171" s="49"/>
      <c r="M171" s="33"/>
      <c r="N171" s="33"/>
    </row>
    <row r="172" spans="1:14" hidden="1" outlineLevel="2">
      <c r="A172" s="49"/>
      <c r="B172" s="33"/>
      <c r="C172" s="50"/>
      <c r="D172" s="51"/>
      <c r="E172" s="34"/>
      <c r="F172" s="52"/>
      <c r="G172" s="34"/>
      <c r="H172" s="53"/>
      <c r="I172" s="34"/>
      <c r="J172" s="36"/>
      <c r="K172" s="36"/>
      <c r="L172" s="36"/>
      <c r="M172" s="33"/>
      <c r="N172" s="145"/>
    </row>
    <row r="173" spans="1:14" s="47" customFormat="1" ht="96.75" customHeight="1" outlineLevel="1" collapsed="1">
      <c r="A173" s="458" t="s">
        <v>1253</v>
      </c>
      <c r="B173" s="33" t="s">
        <v>291</v>
      </c>
      <c r="C173" s="50" t="s">
        <v>280</v>
      </c>
      <c r="D173" s="51" t="s">
        <v>352</v>
      </c>
      <c r="E173" s="439" t="s">
        <v>715</v>
      </c>
      <c r="F173" s="56"/>
      <c r="G173" s="496"/>
      <c r="H173" s="497" t="s">
        <v>718</v>
      </c>
      <c r="I173" s="56" t="str">
        <f>CONCATENATE(I174," ",N174,M174," ",I175," ",N175,M175," ",I176," ",N176,M176," ",," ",I177," ",N177,M177)</f>
        <v xml:space="preserve">Бурение скважин, установка приставок (ж/б) 24шт Демонтаж опор 8шт Монтаж опор 8шт   </v>
      </c>
      <c r="J173" s="56" t="s">
        <v>210</v>
      </c>
      <c r="K173" s="459">
        <f>MIN(K174:K177)</f>
        <v>44228</v>
      </c>
      <c r="L173" s="459">
        <f>MAX(L174:L177)</f>
        <v>44530</v>
      </c>
      <c r="M173" s="496"/>
      <c r="N173" s="496"/>
    </row>
    <row r="174" spans="1:14" ht="40.5" hidden="1" outlineLevel="2">
      <c r="A174" s="472"/>
      <c r="B174" s="398" t="s">
        <v>291</v>
      </c>
      <c r="C174" s="399" t="s">
        <v>280</v>
      </c>
      <c r="D174" s="400" t="s">
        <v>352</v>
      </c>
      <c r="E174" s="401"/>
      <c r="F174" s="402" t="s">
        <v>380</v>
      </c>
      <c r="G174" s="401"/>
      <c r="H174" s="403" t="s">
        <v>1159</v>
      </c>
      <c r="I174" s="401" t="s">
        <v>136</v>
      </c>
      <c r="J174" s="404" t="s">
        <v>210</v>
      </c>
      <c r="K174" s="405">
        <v>44228</v>
      </c>
      <c r="L174" s="405">
        <v>44286</v>
      </c>
      <c r="M174" s="398" t="s">
        <v>353</v>
      </c>
      <c r="N174" s="398">
        <f>8+16</f>
        <v>24</v>
      </c>
    </row>
    <row r="175" spans="1:14" ht="40.5" hidden="1" outlineLevel="2">
      <c r="A175" s="420"/>
      <c r="B175" s="487" t="s">
        <v>291</v>
      </c>
      <c r="C175" s="71" t="s">
        <v>280</v>
      </c>
      <c r="D175" s="72" t="s">
        <v>352</v>
      </c>
      <c r="E175" s="19"/>
      <c r="F175" s="421" t="s">
        <v>380</v>
      </c>
      <c r="G175" s="19"/>
      <c r="H175" s="20" t="s">
        <v>1159</v>
      </c>
      <c r="I175" s="19" t="s">
        <v>48</v>
      </c>
      <c r="J175" s="21" t="s">
        <v>210</v>
      </c>
      <c r="K175" s="422">
        <v>44348</v>
      </c>
      <c r="L175" s="422">
        <v>44530</v>
      </c>
      <c r="M175" s="487" t="s">
        <v>353</v>
      </c>
      <c r="N175" s="487">
        <v>8</v>
      </c>
    </row>
    <row r="176" spans="1:14" ht="40.5" hidden="1" outlineLevel="2">
      <c r="A176" s="430" t="s">
        <v>1419</v>
      </c>
      <c r="B176" s="406" t="s">
        <v>291</v>
      </c>
      <c r="C176" s="407" t="s">
        <v>280</v>
      </c>
      <c r="D176" s="408" t="s">
        <v>352</v>
      </c>
      <c r="E176" s="409"/>
      <c r="F176" s="410" t="s">
        <v>380</v>
      </c>
      <c r="G176" s="409"/>
      <c r="H176" s="411" t="s">
        <v>1159</v>
      </c>
      <c r="I176" s="409" t="s">
        <v>49</v>
      </c>
      <c r="J176" s="412" t="s">
        <v>210</v>
      </c>
      <c r="K176" s="413">
        <v>44348</v>
      </c>
      <c r="L176" s="413">
        <v>44530</v>
      </c>
      <c r="M176" s="406" t="s">
        <v>353</v>
      </c>
      <c r="N176" s="406">
        <v>8</v>
      </c>
    </row>
    <row r="177" spans="1:14" hidden="1" outlineLevel="2">
      <c r="A177" s="145"/>
      <c r="B177" s="33"/>
      <c r="C177" s="50"/>
      <c r="D177" s="51"/>
      <c r="E177" s="34"/>
      <c r="F177" s="56"/>
      <c r="G177" s="34"/>
      <c r="H177" s="53"/>
      <c r="I177" s="34"/>
      <c r="J177" s="36"/>
      <c r="K177" s="49"/>
      <c r="L177" s="49"/>
      <c r="M177" s="33"/>
      <c r="N177" s="33"/>
    </row>
    <row r="178" spans="1:14" hidden="1" outlineLevel="2">
      <c r="A178" s="49"/>
      <c r="B178" s="33"/>
      <c r="C178" s="50"/>
      <c r="D178" s="51"/>
      <c r="E178" s="34"/>
      <c r="F178" s="52"/>
      <c r="G178" s="34"/>
      <c r="H178" s="53"/>
      <c r="I178" s="34"/>
      <c r="J178" s="36"/>
      <c r="K178" s="36"/>
      <c r="L178" s="36"/>
      <c r="M178" s="33"/>
      <c r="N178" s="145"/>
    </row>
    <row r="179" spans="1:14" s="47" customFormat="1" outlineLevel="1" collapsed="1">
      <c r="A179" s="458" t="s">
        <v>1231</v>
      </c>
      <c r="B179" s="33" t="s">
        <v>291</v>
      </c>
      <c r="C179" s="50" t="s">
        <v>280</v>
      </c>
      <c r="D179" s="51" t="s">
        <v>352</v>
      </c>
      <c r="E179" s="439" t="s">
        <v>719</v>
      </c>
      <c r="F179" s="56"/>
      <c r="G179" s="496"/>
      <c r="H179" s="497" t="s">
        <v>720</v>
      </c>
      <c r="I179" s="56" t="str">
        <f>CONCATENATE(I180," ",N180,M180," ",I181," ",N181,M181," ",I182," ",N182,M182)</f>
        <v xml:space="preserve">Ручная расчистка просеки 4,6Га    </v>
      </c>
      <c r="J179" s="56" t="s">
        <v>210</v>
      </c>
      <c r="K179" s="459">
        <f>MAX(K180:K182)</f>
        <v>44333</v>
      </c>
      <c r="L179" s="459">
        <f>MIN(L180:L182)</f>
        <v>44469</v>
      </c>
      <c r="M179" s="496"/>
      <c r="N179" s="496"/>
    </row>
    <row r="180" spans="1:14" hidden="1" outlineLevel="2">
      <c r="A180" s="145"/>
      <c r="B180" s="33" t="s">
        <v>291</v>
      </c>
      <c r="C180" s="50" t="s">
        <v>280</v>
      </c>
      <c r="D180" s="51" t="s">
        <v>352</v>
      </c>
      <c r="E180" s="34"/>
      <c r="F180" s="56" t="s">
        <v>380</v>
      </c>
      <c r="G180" s="34"/>
      <c r="H180" s="53" t="s">
        <v>721</v>
      </c>
      <c r="I180" s="34" t="s">
        <v>370</v>
      </c>
      <c r="J180" s="36" t="s">
        <v>210</v>
      </c>
      <c r="K180" s="49">
        <v>44333</v>
      </c>
      <c r="L180" s="49">
        <v>44469</v>
      </c>
      <c r="M180" s="33" t="s">
        <v>354</v>
      </c>
      <c r="N180" s="33">
        <v>4.5999999999999996</v>
      </c>
    </row>
    <row r="181" spans="1:14" hidden="1" outlineLevel="2">
      <c r="A181" s="49"/>
      <c r="B181" s="33"/>
      <c r="C181" s="50"/>
      <c r="D181" s="51"/>
      <c r="E181" s="34"/>
      <c r="F181" s="56"/>
      <c r="G181" s="34"/>
      <c r="H181" s="53"/>
      <c r="I181" s="34"/>
      <c r="J181" s="36"/>
      <c r="K181" s="49"/>
      <c r="L181" s="49"/>
      <c r="M181" s="33"/>
      <c r="N181" s="33"/>
    </row>
    <row r="182" spans="1:14" hidden="1" outlineLevel="2">
      <c r="A182" s="187"/>
      <c r="B182" s="33"/>
      <c r="C182" s="50"/>
      <c r="D182" s="51"/>
      <c r="E182" s="34"/>
      <c r="F182" s="56"/>
      <c r="G182" s="34"/>
      <c r="H182" s="53"/>
      <c r="I182" s="34"/>
      <c r="J182" s="36"/>
      <c r="K182" s="49"/>
      <c r="L182" s="49"/>
      <c r="M182" s="33"/>
      <c r="N182" s="33"/>
    </row>
    <row r="183" spans="1:14" hidden="1" outlineLevel="2">
      <c r="A183" s="49"/>
      <c r="B183" s="33"/>
      <c r="C183" s="50"/>
      <c r="D183" s="51"/>
      <c r="E183" s="34"/>
      <c r="F183" s="52"/>
      <c r="G183" s="34"/>
      <c r="H183" s="53"/>
      <c r="I183" s="34"/>
      <c r="J183" s="36"/>
      <c r="K183" s="36"/>
      <c r="L183" s="36"/>
      <c r="M183" s="33"/>
      <c r="N183" s="145"/>
    </row>
    <row r="184" spans="1:14" s="47" customFormat="1" outlineLevel="1" collapsed="1">
      <c r="A184" s="458" t="s">
        <v>1232</v>
      </c>
      <c r="B184" s="33" t="s">
        <v>291</v>
      </c>
      <c r="C184" s="50" t="s">
        <v>280</v>
      </c>
      <c r="D184" s="51" t="s">
        <v>352</v>
      </c>
      <c r="E184" s="439" t="s">
        <v>722</v>
      </c>
      <c r="F184" s="56"/>
      <c r="G184" s="496"/>
      <c r="H184" s="497" t="s">
        <v>723</v>
      </c>
      <c r="I184" s="56" t="str">
        <f>CONCATENATE(I185," ",N185,M185," ",I186," ",N186,M186)</f>
        <v xml:space="preserve">Ручная расчистка просеки 4,6Га  </v>
      </c>
      <c r="J184" s="56" t="s">
        <v>210</v>
      </c>
      <c r="K184" s="459">
        <f>MIN(K185:K187)</f>
        <v>44440</v>
      </c>
      <c r="L184" s="459">
        <f>MAX(L185:L186)</f>
        <v>44469</v>
      </c>
      <c r="M184" s="496"/>
      <c r="N184" s="496"/>
    </row>
    <row r="185" spans="1:14" hidden="1" outlineLevel="2">
      <c r="A185" s="145"/>
      <c r="B185" s="33" t="s">
        <v>291</v>
      </c>
      <c r="C185" s="50" t="s">
        <v>280</v>
      </c>
      <c r="D185" s="51" t="s">
        <v>352</v>
      </c>
      <c r="E185" s="34"/>
      <c r="F185" s="410" t="s">
        <v>420</v>
      </c>
      <c r="G185" s="34" t="s">
        <v>421</v>
      </c>
      <c r="H185" s="53" t="s">
        <v>721</v>
      </c>
      <c r="I185" s="34" t="s">
        <v>370</v>
      </c>
      <c r="J185" s="36" t="s">
        <v>210</v>
      </c>
      <c r="K185" s="49">
        <v>44440</v>
      </c>
      <c r="L185" s="49">
        <v>44469</v>
      </c>
      <c r="M185" s="33" t="s">
        <v>354</v>
      </c>
      <c r="N185" s="33">
        <v>4.5999999999999996</v>
      </c>
    </row>
    <row r="186" spans="1:14" hidden="1" outlineLevel="2">
      <c r="A186" s="145"/>
      <c r="B186" s="33"/>
      <c r="C186" s="50"/>
      <c r="D186" s="51"/>
      <c r="E186" s="34"/>
      <c r="F186" s="56"/>
      <c r="G186" s="34"/>
      <c r="H186" s="53"/>
      <c r="I186" s="34"/>
      <c r="J186" s="36"/>
      <c r="K186" s="49"/>
      <c r="L186" s="49"/>
      <c r="M186" s="33"/>
      <c r="N186" s="33"/>
    </row>
    <row r="187" spans="1:14" hidden="1" outlineLevel="2">
      <c r="A187" s="49"/>
      <c r="B187" s="33"/>
      <c r="C187" s="50"/>
      <c r="D187" s="51"/>
      <c r="E187" s="34"/>
      <c r="F187" s="52"/>
      <c r="G187" s="34"/>
      <c r="H187" s="53"/>
      <c r="I187" s="34"/>
      <c r="J187" s="36"/>
      <c r="K187" s="49"/>
      <c r="L187" s="49"/>
      <c r="M187" s="33"/>
      <c r="N187" s="33"/>
    </row>
    <row r="188" spans="1:14" s="47" customFormat="1" ht="40.5" outlineLevel="1" collapsed="1">
      <c r="A188" s="458" t="s">
        <v>1233</v>
      </c>
      <c r="B188" s="33" t="s">
        <v>291</v>
      </c>
      <c r="C188" s="50" t="s">
        <v>280</v>
      </c>
      <c r="D188" s="51" t="s">
        <v>352</v>
      </c>
      <c r="E188" s="439" t="s">
        <v>1126</v>
      </c>
      <c r="F188" s="56"/>
      <c r="G188" s="496"/>
      <c r="H188" s="497" t="s">
        <v>1211</v>
      </c>
      <c r="I188" s="56" t="str">
        <f>CONCATENATE(I189," ",N189,M189," ",I190," ",N190,M190," ",I191," ",N191,M191," ")</f>
        <v xml:space="preserve">Бурение скважин, установка приставок (ж/б) 32шт     </v>
      </c>
      <c r="J188" s="56" t="s">
        <v>210</v>
      </c>
      <c r="K188" s="459">
        <f>MIN(K189:K190)</f>
        <v>44362</v>
      </c>
      <c r="L188" s="459">
        <f>MAX(L189:L190)</f>
        <v>44439</v>
      </c>
      <c r="M188" s="496"/>
      <c r="N188" s="496"/>
    </row>
    <row r="189" spans="1:14" hidden="1" outlineLevel="2">
      <c r="A189" s="145"/>
      <c r="B189" s="33" t="s">
        <v>291</v>
      </c>
      <c r="C189" s="50" t="s">
        <v>280</v>
      </c>
      <c r="D189" s="51" t="s">
        <v>352</v>
      </c>
      <c r="E189" s="34"/>
      <c r="F189" s="56" t="s">
        <v>380</v>
      </c>
      <c r="G189" s="34"/>
      <c r="H189" s="53" t="s">
        <v>1127</v>
      </c>
      <c r="I189" s="34" t="s">
        <v>136</v>
      </c>
      <c r="J189" s="404" t="s">
        <v>210</v>
      </c>
      <c r="K189" s="49">
        <v>44362</v>
      </c>
      <c r="L189" s="49">
        <v>44439</v>
      </c>
      <c r="M189" s="33" t="s">
        <v>353</v>
      </c>
      <c r="N189" s="33">
        <v>32</v>
      </c>
    </row>
    <row r="190" spans="1:14" hidden="1" outlineLevel="2">
      <c r="A190" s="49"/>
      <c r="B190" s="33"/>
      <c r="C190" s="50"/>
      <c r="D190" s="51"/>
      <c r="E190" s="34"/>
      <c r="F190" s="56"/>
      <c r="G190" s="34"/>
      <c r="H190" s="53"/>
      <c r="I190" s="34"/>
      <c r="J190" s="36"/>
      <c r="K190" s="49"/>
      <c r="L190" s="49"/>
      <c r="M190" s="33"/>
      <c r="N190" s="33"/>
    </row>
    <row r="191" spans="1:14" hidden="1" outlineLevel="2">
      <c r="A191" s="145"/>
      <c r="B191" s="33"/>
      <c r="C191" s="50"/>
      <c r="D191" s="51"/>
      <c r="E191" s="34"/>
      <c r="F191" s="56"/>
      <c r="G191" s="34"/>
      <c r="H191" s="53"/>
      <c r="I191" s="34"/>
      <c r="J191" s="36"/>
      <c r="K191" s="49"/>
      <c r="L191" s="49"/>
      <c r="M191" s="33"/>
      <c r="N191" s="33"/>
    </row>
    <row r="192" spans="1:14" hidden="1" outlineLevel="2">
      <c r="A192" s="49"/>
      <c r="B192" s="33"/>
      <c r="C192" s="50"/>
      <c r="D192" s="51"/>
      <c r="E192" s="34"/>
      <c r="F192" s="52"/>
      <c r="G192" s="34"/>
      <c r="H192" s="53"/>
      <c r="I192" s="34"/>
      <c r="J192" s="36"/>
      <c r="K192" s="36"/>
      <c r="L192" s="36"/>
      <c r="M192" s="33"/>
      <c r="N192" s="145"/>
    </row>
    <row r="193" spans="1:14" s="47" customFormat="1" ht="101.25" outlineLevel="1" collapsed="1">
      <c r="A193" s="458" t="s">
        <v>1234</v>
      </c>
      <c r="B193" s="33" t="s">
        <v>291</v>
      </c>
      <c r="C193" s="50" t="s">
        <v>351</v>
      </c>
      <c r="D193" s="51" t="s">
        <v>352</v>
      </c>
      <c r="E193" s="439" t="s">
        <v>477</v>
      </c>
      <c r="F193" s="56"/>
      <c r="G193" s="496"/>
      <c r="H193" s="497" t="s">
        <v>478</v>
      </c>
      <c r="I193" s="56" t="str">
        <f>CONCATENATE(I194," ",N194,M194," ",I195," ",N195,M195," ",I196," ",N196,M196," ",I197," ",N197,M197," ",," "," ",I198," ",N198,M198," ",I199," ",N199,M199," ",I200," ",N200,M200," ")</f>
        <v xml:space="preserve">Бурение скважин, установка приставок (ж/б) 8шт Бурение скважин, установка приставок (дерев.) 4шт Демонтаж опор 5шт Монтаж опор 5шт   Ручная расчистка просеки 4,2Га Бурение скважин, установка приставок (ж/б) 8шт Бурение скважин, установка приставок (дерев.) 4шт </v>
      </c>
      <c r="J193" s="56" t="s">
        <v>210</v>
      </c>
      <c r="K193" s="459">
        <f>MIN(K194:K200)</f>
        <v>44348</v>
      </c>
      <c r="L193" s="459">
        <f>MAX(L194:L200)</f>
        <v>44469</v>
      </c>
      <c r="M193" s="496"/>
      <c r="N193" s="496"/>
    </row>
    <row r="194" spans="1:14" ht="40.5" hidden="1" outlineLevel="2">
      <c r="A194" s="472"/>
      <c r="B194" s="398" t="s">
        <v>291</v>
      </c>
      <c r="C194" s="399" t="s">
        <v>351</v>
      </c>
      <c r="D194" s="400" t="s">
        <v>352</v>
      </c>
      <c r="E194" s="401"/>
      <c r="F194" s="402" t="s">
        <v>380</v>
      </c>
      <c r="G194" s="401" t="s">
        <v>423</v>
      </c>
      <c r="H194" s="403" t="s">
        <v>481</v>
      </c>
      <c r="I194" s="401" t="s">
        <v>136</v>
      </c>
      <c r="J194" s="404" t="s">
        <v>210</v>
      </c>
      <c r="K194" s="405">
        <v>44378</v>
      </c>
      <c r="L194" s="405">
        <v>44439</v>
      </c>
      <c r="M194" s="398" t="s">
        <v>353</v>
      </c>
      <c r="N194" s="398">
        <v>8</v>
      </c>
    </row>
    <row r="195" spans="1:14" ht="40.5" hidden="1" outlineLevel="2">
      <c r="A195" s="430" t="s">
        <v>1359</v>
      </c>
      <c r="B195" s="406" t="s">
        <v>291</v>
      </c>
      <c r="C195" s="407" t="s">
        <v>351</v>
      </c>
      <c r="D195" s="408" t="s">
        <v>352</v>
      </c>
      <c r="E195" s="409"/>
      <c r="F195" s="410" t="s">
        <v>380</v>
      </c>
      <c r="G195" s="409" t="s">
        <v>423</v>
      </c>
      <c r="H195" s="411" t="s">
        <v>482</v>
      </c>
      <c r="I195" s="409" t="s">
        <v>135</v>
      </c>
      <c r="J195" s="412" t="s">
        <v>210</v>
      </c>
      <c r="K195" s="413">
        <v>44378</v>
      </c>
      <c r="L195" s="413">
        <v>44408</v>
      </c>
      <c r="M195" s="406" t="s">
        <v>353</v>
      </c>
      <c r="N195" s="406">
        <v>4</v>
      </c>
    </row>
    <row r="196" spans="1:14" ht="40.5" hidden="1" outlineLevel="2">
      <c r="B196" s="487" t="s">
        <v>291</v>
      </c>
      <c r="C196" s="71" t="s">
        <v>351</v>
      </c>
      <c r="D196" s="72" t="s">
        <v>352</v>
      </c>
      <c r="E196" s="19"/>
      <c r="F196" s="421" t="s">
        <v>380</v>
      </c>
      <c r="G196" s="19" t="s">
        <v>423</v>
      </c>
      <c r="H196" s="20" t="s">
        <v>483</v>
      </c>
      <c r="I196" s="19" t="s">
        <v>48</v>
      </c>
      <c r="J196" s="21" t="s">
        <v>210</v>
      </c>
      <c r="K196" s="422">
        <v>44409</v>
      </c>
      <c r="L196" s="422">
        <v>44469</v>
      </c>
      <c r="M196" s="487" t="s">
        <v>353</v>
      </c>
      <c r="N196" s="487">
        <v>5</v>
      </c>
    </row>
    <row r="197" spans="1:14" ht="40.5" hidden="1" outlineLevel="2">
      <c r="A197" s="443" t="s">
        <v>1360</v>
      </c>
      <c r="B197" s="487" t="s">
        <v>291</v>
      </c>
      <c r="C197" s="71" t="s">
        <v>351</v>
      </c>
      <c r="D197" s="72" t="s">
        <v>352</v>
      </c>
      <c r="E197" s="19"/>
      <c r="F197" s="421" t="s">
        <v>380</v>
      </c>
      <c r="G197" s="19" t="s">
        <v>423</v>
      </c>
      <c r="H197" s="20" t="s">
        <v>483</v>
      </c>
      <c r="I197" s="19" t="s">
        <v>49</v>
      </c>
      <c r="J197" s="21" t="s">
        <v>210</v>
      </c>
      <c r="K197" s="422">
        <v>44409</v>
      </c>
      <c r="L197" s="422">
        <v>44469</v>
      </c>
      <c r="M197" s="487" t="s">
        <v>353</v>
      </c>
      <c r="N197" s="487">
        <v>5</v>
      </c>
    </row>
    <row r="198" spans="1:14" hidden="1" outlineLevel="2">
      <c r="A198" s="145" t="s">
        <v>1361</v>
      </c>
      <c r="B198" s="33" t="s">
        <v>291</v>
      </c>
      <c r="C198" s="50" t="s">
        <v>351</v>
      </c>
      <c r="D198" s="51" t="s">
        <v>352</v>
      </c>
      <c r="E198" s="34"/>
      <c r="F198" s="56" t="s">
        <v>380</v>
      </c>
      <c r="G198" s="34"/>
      <c r="H198" s="53" t="s">
        <v>484</v>
      </c>
      <c r="I198" s="34" t="s">
        <v>370</v>
      </c>
      <c r="J198" s="36" t="s">
        <v>210</v>
      </c>
      <c r="K198" s="49">
        <v>44348</v>
      </c>
      <c r="L198" s="49">
        <v>44469</v>
      </c>
      <c r="M198" s="33" t="s">
        <v>354</v>
      </c>
      <c r="N198" s="33">
        <v>4.2</v>
      </c>
    </row>
    <row r="199" spans="1:14" ht="40.5" hidden="1" outlineLevel="2">
      <c r="A199" s="472"/>
      <c r="B199" s="398" t="s">
        <v>291</v>
      </c>
      <c r="C199" s="399" t="s">
        <v>351</v>
      </c>
      <c r="D199" s="400" t="s">
        <v>352</v>
      </c>
      <c r="E199" s="401"/>
      <c r="F199" s="402" t="s">
        <v>380</v>
      </c>
      <c r="G199" s="401"/>
      <c r="H199" s="403" t="s">
        <v>1313</v>
      </c>
      <c r="I199" s="401" t="s">
        <v>136</v>
      </c>
      <c r="J199" s="404" t="s">
        <v>210</v>
      </c>
      <c r="K199" s="405">
        <v>44409</v>
      </c>
      <c r="L199" s="405">
        <v>44469</v>
      </c>
      <c r="M199" s="398" t="s">
        <v>353</v>
      </c>
      <c r="N199" s="398">
        <v>8</v>
      </c>
    </row>
    <row r="200" spans="1:14" hidden="1" outlineLevel="2">
      <c r="A200" s="430" t="s">
        <v>1362</v>
      </c>
      <c r="B200" s="406" t="s">
        <v>291</v>
      </c>
      <c r="C200" s="407" t="s">
        <v>351</v>
      </c>
      <c r="D200" s="408" t="s">
        <v>352</v>
      </c>
      <c r="E200" s="409"/>
      <c r="F200" s="410" t="s">
        <v>380</v>
      </c>
      <c r="G200" s="409"/>
      <c r="H200" s="411" t="s">
        <v>1314</v>
      </c>
      <c r="I200" s="409" t="s">
        <v>135</v>
      </c>
      <c r="J200" s="412" t="s">
        <v>210</v>
      </c>
      <c r="K200" s="413">
        <v>44409</v>
      </c>
      <c r="L200" s="413">
        <v>44439</v>
      </c>
      <c r="M200" s="406" t="s">
        <v>353</v>
      </c>
      <c r="N200" s="406">
        <v>4</v>
      </c>
    </row>
    <row r="201" spans="1:14" hidden="1" outlineLevel="2">
      <c r="A201" s="49"/>
      <c r="B201" s="33"/>
      <c r="C201" s="50"/>
      <c r="D201" s="51"/>
      <c r="E201" s="34"/>
      <c r="F201" s="52"/>
      <c r="G201" s="34"/>
      <c r="H201" s="53"/>
      <c r="I201" s="34"/>
      <c r="J201" s="36"/>
      <c r="K201" s="36"/>
      <c r="L201" s="36"/>
      <c r="M201" s="33"/>
      <c r="N201" s="145"/>
    </row>
    <row r="202" spans="1:14" s="47" customFormat="1" ht="40.5" outlineLevel="1" collapsed="1">
      <c r="A202" s="458" t="s">
        <v>1363</v>
      </c>
      <c r="B202" s="33" t="s">
        <v>291</v>
      </c>
      <c r="C202" s="50" t="s">
        <v>351</v>
      </c>
      <c r="D202" s="51" t="s">
        <v>352</v>
      </c>
      <c r="E202" s="439" t="s">
        <v>485</v>
      </c>
      <c r="F202" s="56"/>
      <c r="G202" s="496"/>
      <c r="H202" s="497" t="s">
        <v>486</v>
      </c>
      <c r="I202" s="56" t="str">
        <f>CONCATENATE(I203," ",N203,M203," ",I204," ",N204,M204," ",I205," ",N205,M205," ",I206," ",N206,M206," ",I207," ",N207,M207," "," ",I208," ",N208,M208)</f>
        <v xml:space="preserve">Бурение скважин, установка приставок (дерев.) 12шт Демонтаж опор 3шт Монтаж опор 3шт Ручная расчистка просеки 1,5Га     </v>
      </c>
      <c r="J202" s="56" t="s">
        <v>210</v>
      </c>
      <c r="K202" s="459">
        <f>MIN(K203:K208)</f>
        <v>44287</v>
      </c>
      <c r="L202" s="459">
        <f>MAX(L203:L208)</f>
        <v>44469</v>
      </c>
      <c r="M202" s="496"/>
      <c r="N202" s="496"/>
    </row>
    <row r="203" spans="1:14" hidden="1" outlineLevel="2">
      <c r="A203" s="145" t="s">
        <v>1364</v>
      </c>
      <c r="B203" s="33" t="s">
        <v>291</v>
      </c>
      <c r="C203" s="50" t="s">
        <v>351</v>
      </c>
      <c r="D203" s="51" t="s">
        <v>352</v>
      </c>
      <c r="E203" s="34"/>
      <c r="F203" s="56" t="s">
        <v>420</v>
      </c>
      <c r="G203" s="34" t="s">
        <v>487</v>
      </c>
      <c r="H203" s="53" t="s">
        <v>488</v>
      </c>
      <c r="I203" s="34" t="s">
        <v>135</v>
      </c>
      <c r="J203" s="36" t="s">
        <v>210</v>
      </c>
      <c r="K203" s="49">
        <v>44287</v>
      </c>
      <c r="L203" s="49">
        <v>44377</v>
      </c>
      <c r="M203" s="33" t="s">
        <v>353</v>
      </c>
      <c r="N203" s="33">
        <v>12</v>
      </c>
    </row>
    <row r="204" spans="1:14" hidden="1" outlineLevel="2">
      <c r="A204" s="472"/>
      <c r="B204" s="398" t="s">
        <v>291</v>
      </c>
      <c r="C204" s="399" t="s">
        <v>351</v>
      </c>
      <c r="D204" s="400" t="s">
        <v>352</v>
      </c>
      <c r="E204" s="401"/>
      <c r="F204" s="402" t="s">
        <v>420</v>
      </c>
      <c r="G204" s="401" t="s">
        <v>487</v>
      </c>
      <c r="H204" s="403" t="s">
        <v>488</v>
      </c>
      <c r="I204" s="401" t="s">
        <v>48</v>
      </c>
      <c r="J204" s="404" t="s">
        <v>210</v>
      </c>
      <c r="K204" s="405">
        <v>44348</v>
      </c>
      <c r="L204" s="405">
        <v>44439</v>
      </c>
      <c r="M204" s="398" t="s">
        <v>353</v>
      </c>
      <c r="N204" s="398">
        <v>3</v>
      </c>
    </row>
    <row r="205" spans="1:14" hidden="1" outlineLevel="2">
      <c r="A205" s="430" t="s">
        <v>1365</v>
      </c>
      <c r="B205" s="406" t="s">
        <v>291</v>
      </c>
      <c r="C205" s="407" t="s">
        <v>351</v>
      </c>
      <c r="D205" s="408" t="s">
        <v>352</v>
      </c>
      <c r="E205" s="409"/>
      <c r="F205" s="410" t="s">
        <v>420</v>
      </c>
      <c r="G205" s="409" t="s">
        <v>487</v>
      </c>
      <c r="H205" s="411" t="s">
        <v>488</v>
      </c>
      <c r="I205" s="409" t="s">
        <v>49</v>
      </c>
      <c r="J205" s="412" t="s">
        <v>210</v>
      </c>
      <c r="K205" s="413">
        <v>44348</v>
      </c>
      <c r="L205" s="413">
        <v>44439</v>
      </c>
      <c r="M205" s="406" t="s">
        <v>353</v>
      </c>
      <c r="N205" s="406">
        <v>3</v>
      </c>
    </row>
    <row r="206" spans="1:14" hidden="1" outlineLevel="2">
      <c r="A206" s="145" t="s">
        <v>1366</v>
      </c>
      <c r="B206" s="33" t="s">
        <v>291</v>
      </c>
      <c r="C206" s="50" t="s">
        <v>351</v>
      </c>
      <c r="D206" s="51" t="s">
        <v>352</v>
      </c>
      <c r="E206" s="34"/>
      <c r="F206" s="56" t="s">
        <v>380</v>
      </c>
      <c r="G206" s="34"/>
      <c r="H206" s="53" t="s">
        <v>489</v>
      </c>
      <c r="I206" s="34" t="s">
        <v>370</v>
      </c>
      <c r="J206" s="36" t="s">
        <v>210</v>
      </c>
      <c r="K206" s="49">
        <v>44348</v>
      </c>
      <c r="L206" s="49">
        <v>44469</v>
      </c>
      <c r="M206" s="33" t="s">
        <v>354</v>
      </c>
      <c r="N206" s="33">
        <v>1.5</v>
      </c>
    </row>
    <row r="207" spans="1:14" hidden="1" outlineLevel="2">
      <c r="A207" s="145"/>
      <c r="B207" s="33"/>
      <c r="C207" s="50"/>
      <c r="D207" s="51"/>
      <c r="E207" s="34"/>
      <c r="F207" s="56"/>
      <c r="G207" s="34"/>
      <c r="H207" s="53"/>
      <c r="I207" s="34"/>
      <c r="J207" s="36"/>
      <c r="K207" s="49"/>
      <c r="L207" s="49"/>
      <c r="M207" s="33"/>
      <c r="N207" s="33"/>
    </row>
    <row r="208" spans="1:14" hidden="1" outlineLevel="2">
      <c r="A208" s="145"/>
      <c r="B208" s="33"/>
      <c r="C208" s="50"/>
      <c r="D208" s="51"/>
      <c r="E208" s="34"/>
      <c r="F208" s="56"/>
      <c r="G208" s="34"/>
      <c r="H208" s="53"/>
      <c r="I208" s="34"/>
      <c r="J208" s="36"/>
      <c r="K208" s="49"/>
      <c r="L208" s="49"/>
      <c r="M208" s="33"/>
      <c r="N208" s="33"/>
    </row>
    <row r="209" spans="1:14" hidden="1" outlineLevel="2">
      <c r="A209" s="49"/>
      <c r="B209" s="33"/>
      <c r="C209" s="50"/>
      <c r="D209" s="51"/>
      <c r="E209" s="34"/>
      <c r="F209" s="52"/>
      <c r="G209" s="34"/>
      <c r="H209" s="53"/>
      <c r="I209" s="34"/>
      <c r="J209" s="36"/>
      <c r="K209" s="36"/>
      <c r="L209" s="36"/>
      <c r="M209" s="33"/>
      <c r="N209" s="145"/>
    </row>
    <row r="210" spans="1:14" s="47" customFormat="1" ht="60.75" outlineLevel="1" collapsed="1">
      <c r="A210" s="500" t="s">
        <v>1367</v>
      </c>
      <c r="B210" s="68" t="s">
        <v>291</v>
      </c>
      <c r="C210" s="282" t="s">
        <v>351</v>
      </c>
      <c r="D210" s="283" t="s">
        <v>352</v>
      </c>
      <c r="E210" s="501" t="s">
        <v>490</v>
      </c>
      <c r="F210" s="397"/>
      <c r="G210" s="502"/>
      <c r="H210" s="503" t="s">
        <v>491</v>
      </c>
      <c r="I210" s="397" t="str">
        <f>CONCATENATE(I211," ",N211,M211," ",I212," ",N212,M212," ",I213," ",N213,M213," ",I214," ",N214,M214," ",," "," ",I215," ",N215,M215," ",I216," ",N216,M216," ",I217," ",N217,M217," ")</f>
        <v xml:space="preserve">Бурение скважин, установка приставок (ж/б) 14шт Бурение скважин, установка приставок (дерев.) 4шт Демонтаж опор 8шт Монтаж опор 8шт   Ручная расчистка просеки 1,54Га     </v>
      </c>
      <c r="J210" s="397" t="s">
        <v>210</v>
      </c>
      <c r="K210" s="504">
        <f>MIN(K211:K217)</f>
        <v>44287</v>
      </c>
      <c r="L210" s="504">
        <f>MAX(L211:L217)</f>
        <v>44469</v>
      </c>
      <c r="M210" s="502"/>
      <c r="N210" s="502"/>
    </row>
    <row r="211" spans="1:14" ht="40.5" hidden="1" outlineLevel="2">
      <c r="A211" s="472"/>
      <c r="B211" s="398" t="s">
        <v>291</v>
      </c>
      <c r="C211" s="399" t="s">
        <v>351</v>
      </c>
      <c r="D211" s="400" t="s">
        <v>352</v>
      </c>
      <c r="E211" s="401"/>
      <c r="F211" s="402" t="s">
        <v>420</v>
      </c>
      <c r="G211" s="401" t="s">
        <v>430</v>
      </c>
      <c r="H211" s="403" t="s">
        <v>492</v>
      </c>
      <c r="I211" s="401" t="s">
        <v>136</v>
      </c>
      <c r="J211" s="404" t="s">
        <v>210</v>
      </c>
      <c r="K211" s="405">
        <v>44287</v>
      </c>
      <c r="L211" s="405">
        <v>44377</v>
      </c>
      <c r="M211" s="398" t="s">
        <v>353</v>
      </c>
      <c r="N211" s="398">
        <v>14</v>
      </c>
    </row>
    <row r="212" spans="1:14" hidden="1" outlineLevel="2">
      <c r="A212" s="430" t="s">
        <v>1368</v>
      </c>
      <c r="B212" s="406" t="s">
        <v>291</v>
      </c>
      <c r="C212" s="407" t="s">
        <v>351</v>
      </c>
      <c r="D212" s="408" t="s">
        <v>352</v>
      </c>
      <c r="E212" s="409"/>
      <c r="F212" s="410" t="s">
        <v>420</v>
      </c>
      <c r="G212" s="409" t="s">
        <v>430</v>
      </c>
      <c r="H212" s="411" t="s">
        <v>913</v>
      </c>
      <c r="I212" s="409" t="s">
        <v>135</v>
      </c>
      <c r="J212" s="412" t="s">
        <v>210</v>
      </c>
      <c r="K212" s="413">
        <v>44378</v>
      </c>
      <c r="L212" s="413">
        <v>44408</v>
      </c>
      <c r="M212" s="406" t="s">
        <v>353</v>
      </c>
      <c r="N212" s="406">
        <v>4</v>
      </c>
    </row>
    <row r="213" spans="1:14" ht="40.5" hidden="1" outlineLevel="2">
      <c r="A213" s="472"/>
      <c r="B213" s="398" t="s">
        <v>291</v>
      </c>
      <c r="C213" s="399" t="s">
        <v>351</v>
      </c>
      <c r="D213" s="400" t="s">
        <v>352</v>
      </c>
      <c r="E213" s="401"/>
      <c r="F213" s="402" t="s">
        <v>420</v>
      </c>
      <c r="G213" s="401" t="s">
        <v>430</v>
      </c>
      <c r="H213" s="403" t="s">
        <v>914</v>
      </c>
      <c r="I213" s="401" t="s">
        <v>48</v>
      </c>
      <c r="J213" s="404" t="s">
        <v>210</v>
      </c>
      <c r="K213" s="405">
        <v>44317</v>
      </c>
      <c r="L213" s="405">
        <v>44439</v>
      </c>
      <c r="M213" s="398" t="s">
        <v>353</v>
      </c>
      <c r="N213" s="398">
        <v>8</v>
      </c>
    </row>
    <row r="214" spans="1:14" ht="40.5" hidden="1" outlineLevel="2">
      <c r="A214" s="430" t="s">
        <v>1369</v>
      </c>
      <c r="B214" s="406" t="s">
        <v>291</v>
      </c>
      <c r="C214" s="407" t="s">
        <v>351</v>
      </c>
      <c r="D214" s="408" t="s">
        <v>352</v>
      </c>
      <c r="E214" s="409"/>
      <c r="F214" s="410" t="s">
        <v>420</v>
      </c>
      <c r="G214" s="409" t="s">
        <v>430</v>
      </c>
      <c r="H214" s="411" t="s">
        <v>914</v>
      </c>
      <c r="I214" s="409" t="s">
        <v>49</v>
      </c>
      <c r="J214" s="412" t="s">
        <v>210</v>
      </c>
      <c r="K214" s="413">
        <v>44317</v>
      </c>
      <c r="L214" s="413">
        <v>44439</v>
      </c>
      <c r="M214" s="406" t="s">
        <v>353</v>
      </c>
      <c r="N214" s="406">
        <v>8</v>
      </c>
    </row>
    <row r="215" spans="1:14" hidden="1" outlineLevel="2">
      <c r="A215" s="27" t="s">
        <v>1370</v>
      </c>
      <c r="B215" s="24" t="s">
        <v>291</v>
      </c>
      <c r="C215" s="425" t="s">
        <v>351</v>
      </c>
      <c r="D215" s="426" t="s">
        <v>352</v>
      </c>
      <c r="E215" s="25"/>
      <c r="F215" s="440" t="s">
        <v>380</v>
      </c>
      <c r="G215" s="25"/>
      <c r="H215" s="427" t="s">
        <v>493</v>
      </c>
      <c r="I215" s="25" t="s">
        <v>370</v>
      </c>
      <c r="J215" s="26" t="s">
        <v>210</v>
      </c>
      <c r="K215" s="422">
        <v>44348</v>
      </c>
      <c r="L215" s="422">
        <v>44469</v>
      </c>
      <c r="M215" s="24" t="s">
        <v>354</v>
      </c>
      <c r="N215" s="24">
        <v>1.54</v>
      </c>
    </row>
    <row r="216" spans="1:14" hidden="1" outlineLevel="2">
      <c r="A216" s="145"/>
      <c r="B216" s="33"/>
      <c r="C216" s="50"/>
      <c r="D216" s="51"/>
      <c r="E216" s="34"/>
      <c r="F216" s="56"/>
      <c r="G216" s="34"/>
      <c r="H216" s="53"/>
      <c r="I216" s="34"/>
      <c r="J216" s="36"/>
      <c r="K216" s="49"/>
      <c r="L216" s="49"/>
      <c r="M216" s="33"/>
      <c r="N216" s="33"/>
    </row>
    <row r="217" spans="1:14" hidden="1" outlineLevel="2">
      <c r="A217" s="145"/>
      <c r="B217" s="33"/>
      <c r="C217" s="50"/>
      <c r="D217" s="51"/>
      <c r="E217" s="34"/>
      <c r="F217" s="56"/>
      <c r="G217" s="34"/>
      <c r="H217" s="53"/>
      <c r="I217" s="34"/>
      <c r="J217" s="36"/>
      <c r="K217" s="49"/>
      <c r="L217" s="49"/>
      <c r="M217" s="33"/>
      <c r="N217" s="33"/>
    </row>
    <row r="218" spans="1:14" hidden="1" outlineLevel="2">
      <c r="A218" s="49"/>
      <c r="B218" s="33"/>
      <c r="C218" s="50"/>
      <c r="D218" s="51"/>
      <c r="E218" s="34"/>
      <c r="F218" s="52"/>
      <c r="G218" s="34"/>
      <c r="H218" s="53"/>
      <c r="I218" s="34"/>
      <c r="J218" s="36"/>
      <c r="K218" s="36"/>
      <c r="L218" s="36"/>
      <c r="M218" s="33"/>
      <c r="N218" s="145"/>
    </row>
    <row r="219" spans="1:14" s="47" customFormat="1" ht="101.25" outlineLevel="1" collapsed="1">
      <c r="A219" s="500" t="s">
        <v>1371</v>
      </c>
      <c r="B219" s="68" t="s">
        <v>291</v>
      </c>
      <c r="C219" s="282" t="s">
        <v>351</v>
      </c>
      <c r="D219" s="283" t="s">
        <v>352</v>
      </c>
      <c r="E219" s="501" t="s">
        <v>494</v>
      </c>
      <c r="F219" s="397"/>
      <c r="G219" s="502"/>
      <c r="H219" s="503" t="s">
        <v>495</v>
      </c>
      <c r="I219" s="397" t="str">
        <f>CONCATENATE(I220," ",N220,M220," ",I221," ",N221,M221," ",I222," ",N222,M222," ",I223," ",N223,M223," ",," "," ",I224," ",N224,M224," ",I225," ",N225,M225)</f>
        <v>Бурение скважин, установка приставок (ж/б) 40шт Бурение скважин, установка приставок (дерев.) 8шт Демонтаж опор 22шт Монтаж опор 22шт   Бурение скважин, установка приставок (дерев.) 28шт Бурение скважин, установка приставок (ж/б) 40шт</v>
      </c>
      <c r="J219" s="397" t="s">
        <v>210</v>
      </c>
      <c r="K219" s="504">
        <f>MIN(K220:K225)</f>
        <v>44317</v>
      </c>
      <c r="L219" s="504">
        <f>MAX(L220:L225)</f>
        <v>44500</v>
      </c>
      <c r="M219" s="502"/>
      <c r="N219" s="502"/>
    </row>
    <row r="220" spans="1:14" ht="60.75" hidden="1" outlineLevel="2">
      <c r="A220" s="472"/>
      <c r="B220" s="398" t="s">
        <v>291</v>
      </c>
      <c r="C220" s="399" t="s">
        <v>351</v>
      </c>
      <c r="D220" s="400" t="s">
        <v>352</v>
      </c>
      <c r="E220" s="401"/>
      <c r="F220" s="402" t="s">
        <v>420</v>
      </c>
      <c r="G220" s="401" t="s">
        <v>487</v>
      </c>
      <c r="H220" s="403" t="s">
        <v>911</v>
      </c>
      <c r="I220" s="401" t="s">
        <v>136</v>
      </c>
      <c r="J220" s="404" t="s">
        <v>210</v>
      </c>
      <c r="K220" s="405">
        <v>44317</v>
      </c>
      <c r="L220" s="405">
        <v>44439</v>
      </c>
      <c r="M220" s="398" t="s">
        <v>353</v>
      </c>
      <c r="N220" s="398">
        <v>40</v>
      </c>
    </row>
    <row r="221" spans="1:14" hidden="1" outlineLevel="2">
      <c r="A221" s="430" t="s">
        <v>1372</v>
      </c>
      <c r="B221" s="406" t="s">
        <v>291</v>
      </c>
      <c r="C221" s="407" t="s">
        <v>351</v>
      </c>
      <c r="D221" s="408" t="s">
        <v>352</v>
      </c>
      <c r="E221" s="409"/>
      <c r="F221" s="410" t="s">
        <v>420</v>
      </c>
      <c r="G221" s="409" t="s">
        <v>487</v>
      </c>
      <c r="H221" s="411" t="s">
        <v>496</v>
      </c>
      <c r="I221" s="409" t="s">
        <v>135</v>
      </c>
      <c r="J221" s="412" t="s">
        <v>210</v>
      </c>
      <c r="K221" s="413">
        <v>44348</v>
      </c>
      <c r="L221" s="413">
        <v>44439</v>
      </c>
      <c r="M221" s="406" t="s">
        <v>353</v>
      </c>
      <c r="N221" s="406">
        <v>8</v>
      </c>
    </row>
    <row r="222" spans="1:14" ht="81" hidden="1" outlineLevel="2">
      <c r="A222" s="472"/>
      <c r="B222" s="398" t="s">
        <v>291</v>
      </c>
      <c r="C222" s="399" t="s">
        <v>351</v>
      </c>
      <c r="D222" s="400" t="s">
        <v>352</v>
      </c>
      <c r="E222" s="401"/>
      <c r="F222" s="402" t="s">
        <v>420</v>
      </c>
      <c r="G222" s="401" t="s">
        <v>487</v>
      </c>
      <c r="H222" s="403" t="s">
        <v>912</v>
      </c>
      <c r="I222" s="401" t="s">
        <v>48</v>
      </c>
      <c r="J222" s="404" t="s">
        <v>210</v>
      </c>
      <c r="K222" s="405">
        <v>44348</v>
      </c>
      <c r="L222" s="405">
        <v>44500</v>
      </c>
      <c r="M222" s="398" t="s">
        <v>353</v>
      </c>
      <c r="N222" s="398">
        <v>22</v>
      </c>
    </row>
    <row r="223" spans="1:14" ht="81" hidden="1" outlineLevel="2">
      <c r="A223" s="430" t="s">
        <v>1373</v>
      </c>
      <c r="B223" s="406" t="s">
        <v>291</v>
      </c>
      <c r="C223" s="407" t="s">
        <v>351</v>
      </c>
      <c r="D223" s="408" t="s">
        <v>352</v>
      </c>
      <c r="E223" s="409"/>
      <c r="F223" s="410" t="s">
        <v>420</v>
      </c>
      <c r="G223" s="409" t="s">
        <v>487</v>
      </c>
      <c r="H223" s="411" t="s">
        <v>912</v>
      </c>
      <c r="I223" s="409" t="s">
        <v>49</v>
      </c>
      <c r="J223" s="412" t="s">
        <v>210</v>
      </c>
      <c r="K223" s="413">
        <v>44348</v>
      </c>
      <c r="L223" s="413">
        <v>44500</v>
      </c>
      <c r="M223" s="406" t="s">
        <v>353</v>
      </c>
      <c r="N223" s="406">
        <v>22</v>
      </c>
    </row>
    <row r="224" spans="1:14" ht="40.5" hidden="1" outlineLevel="2">
      <c r="A224" s="482"/>
      <c r="B224" s="398" t="s">
        <v>291</v>
      </c>
      <c r="C224" s="399" t="s">
        <v>351</v>
      </c>
      <c r="D224" s="400" t="s">
        <v>352</v>
      </c>
      <c r="E224" s="401"/>
      <c r="F224" s="402" t="s">
        <v>380</v>
      </c>
      <c r="G224" s="401"/>
      <c r="H224" s="403" t="s">
        <v>1316</v>
      </c>
      <c r="I224" s="401" t="s">
        <v>135</v>
      </c>
      <c r="J224" s="404" t="s">
        <v>210</v>
      </c>
      <c r="K224" s="405">
        <v>44348</v>
      </c>
      <c r="L224" s="405">
        <v>44469</v>
      </c>
      <c r="M224" s="398" t="s">
        <v>353</v>
      </c>
      <c r="N224" s="398">
        <v>28</v>
      </c>
    </row>
    <row r="225" spans="1:14" ht="81" hidden="1" outlineLevel="2">
      <c r="A225" s="415" t="s">
        <v>1374</v>
      </c>
      <c r="B225" s="406" t="s">
        <v>291</v>
      </c>
      <c r="C225" s="407" t="s">
        <v>351</v>
      </c>
      <c r="D225" s="408" t="s">
        <v>352</v>
      </c>
      <c r="E225" s="409"/>
      <c r="F225" s="410" t="s">
        <v>380</v>
      </c>
      <c r="G225" s="409"/>
      <c r="H225" s="411" t="s">
        <v>1315</v>
      </c>
      <c r="I225" s="409" t="s">
        <v>136</v>
      </c>
      <c r="J225" s="412" t="s">
        <v>210</v>
      </c>
      <c r="K225" s="413">
        <v>44348</v>
      </c>
      <c r="L225" s="413">
        <v>44469</v>
      </c>
      <c r="M225" s="406" t="s">
        <v>353</v>
      </c>
      <c r="N225" s="406">
        <v>40</v>
      </c>
    </row>
    <row r="226" spans="1:14" hidden="1" outlineLevel="2">
      <c r="A226" s="49"/>
      <c r="B226" s="33"/>
      <c r="C226" s="50"/>
      <c r="D226" s="51"/>
      <c r="E226" s="34"/>
      <c r="F226" s="52"/>
      <c r="G226" s="34"/>
      <c r="H226" s="53"/>
      <c r="I226" s="34"/>
      <c r="J226" s="36"/>
      <c r="K226" s="36"/>
      <c r="L226" s="36"/>
      <c r="M226" s="33"/>
      <c r="N226" s="145"/>
    </row>
    <row r="227" spans="1:14" s="47" customFormat="1" ht="60.75" outlineLevel="1" collapsed="1">
      <c r="A227" s="500" t="s">
        <v>1375</v>
      </c>
      <c r="B227" s="33" t="s">
        <v>291</v>
      </c>
      <c r="C227" s="50" t="s">
        <v>351</v>
      </c>
      <c r="D227" s="51" t="s">
        <v>352</v>
      </c>
      <c r="E227" s="439" t="s">
        <v>497</v>
      </c>
      <c r="F227" s="56"/>
      <c r="G227" s="496"/>
      <c r="H227" s="497" t="s">
        <v>499</v>
      </c>
      <c r="I227" s="56" t="str">
        <f>CONCATENATE(I228," ",N228,M228," ",I229," ",N229,M229," ",I230," ",N230,M230)</f>
        <v xml:space="preserve">Механизированная расчистка 5,61Га    </v>
      </c>
      <c r="J227" s="56" t="s">
        <v>210</v>
      </c>
      <c r="K227" s="459">
        <f>MIN(K228:K230)</f>
        <v>44378</v>
      </c>
      <c r="L227" s="459">
        <f>MAX(L228:L230)</f>
        <v>44469</v>
      </c>
      <c r="M227" s="496"/>
      <c r="N227" s="496"/>
    </row>
    <row r="228" spans="1:14" hidden="1" outlineLevel="2">
      <c r="A228" s="145" t="s">
        <v>1376</v>
      </c>
      <c r="B228" s="33" t="s">
        <v>291</v>
      </c>
      <c r="C228" s="50" t="s">
        <v>351</v>
      </c>
      <c r="D228" s="51" t="s">
        <v>352</v>
      </c>
      <c r="E228" s="34"/>
      <c r="F228" s="56" t="s">
        <v>380</v>
      </c>
      <c r="G228" s="34"/>
      <c r="H228" s="53" t="s">
        <v>498</v>
      </c>
      <c r="I228" s="34" t="s">
        <v>62</v>
      </c>
      <c r="J228" s="36" t="s">
        <v>210</v>
      </c>
      <c r="K228" s="422">
        <v>44378</v>
      </c>
      <c r="L228" s="422">
        <v>44469</v>
      </c>
      <c r="M228" s="33" t="s">
        <v>354</v>
      </c>
      <c r="N228" s="33">
        <v>5.61</v>
      </c>
    </row>
    <row r="229" spans="1:14" hidden="1" outlineLevel="2">
      <c r="A229" s="49"/>
      <c r="B229" s="33"/>
      <c r="C229" s="50"/>
      <c r="D229" s="51"/>
      <c r="E229" s="34"/>
      <c r="F229" s="56"/>
      <c r="G229" s="34"/>
      <c r="H229" s="53"/>
      <c r="I229" s="34"/>
      <c r="J229" s="36"/>
      <c r="K229" s="49"/>
      <c r="L229" s="49"/>
      <c r="M229" s="33"/>
      <c r="N229" s="33"/>
    </row>
    <row r="230" spans="1:14" hidden="1" outlineLevel="2">
      <c r="A230" s="187"/>
      <c r="B230" s="33"/>
      <c r="C230" s="50"/>
      <c r="D230" s="51"/>
      <c r="E230" s="34"/>
      <c r="F230" s="56"/>
      <c r="G230" s="34"/>
      <c r="H230" s="53"/>
      <c r="I230" s="34"/>
      <c r="J230" s="36"/>
      <c r="K230" s="49"/>
      <c r="L230" s="49"/>
      <c r="M230" s="33"/>
      <c r="N230" s="33"/>
    </row>
    <row r="231" spans="1:14" hidden="1" outlineLevel="2">
      <c r="A231" s="49"/>
      <c r="B231" s="33"/>
      <c r="C231" s="50"/>
      <c r="D231" s="51"/>
      <c r="E231" s="34"/>
      <c r="F231" s="52"/>
      <c r="G231" s="34"/>
      <c r="H231" s="53"/>
      <c r="I231" s="34"/>
      <c r="J231" s="36"/>
      <c r="K231" s="36"/>
      <c r="L231" s="36"/>
      <c r="M231" s="33"/>
      <c r="N231" s="145"/>
    </row>
    <row r="232" spans="1:14" s="47" customFormat="1" ht="98.25" customHeight="1" outlineLevel="1" collapsed="1">
      <c r="A232" s="500" t="s">
        <v>1377</v>
      </c>
      <c r="B232" s="68" t="s">
        <v>291</v>
      </c>
      <c r="C232" s="282" t="s">
        <v>351</v>
      </c>
      <c r="D232" s="283" t="s">
        <v>352</v>
      </c>
      <c r="E232" s="501" t="s">
        <v>500</v>
      </c>
      <c r="F232" s="397"/>
      <c r="G232" s="502"/>
      <c r="H232" s="503" t="s">
        <v>504</v>
      </c>
      <c r="I232" s="397" t="str">
        <f>CONCATENATE(I233," ",N233,M233," ",I234," ",N234,M234," ",I235," ",N235,M235," ",I236," ",N236,M236," ",," "," ",I237," ",N237,M237," ",I238," ",N238,M238," ",I239," ",N239,M239," ")</f>
        <v xml:space="preserve">Бурение скважин, установка приставок (ж/б) 26шт Бурение скважин, установка приставок (дерев.) 12шт Демонтаж опор 16шт Монтаж опор 16шт   Ручное расширение просек 1,094Га     </v>
      </c>
      <c r="J232" s="397" t="s">
        <v>210</v>
      </c>
      <c r="K232" s="504">
        <f>MIN(K233:K239)</f>
        <v>44287</v>
      </c>
      <c r="L232" s="504">
        <f>MAX(L233:L239)</f>
        <v>44469</v>
      </c>
      <c r="M232" s="502"/>
      <c r="N232" s="502"/>
    </row>
    <row r="233" spans="1:14" ht="60.75" hidden="1" outlineLevel="2">
      <c r="A233" s="472"/>
      <c r="B233" s="398" t="s">
        <v>291</v>
      </c>
      <c r="C233" s="399" t="s">
        <v>351</v>
      </c>
      <c r="D233" s="400" t="s">
        <v>352</v>
      </c>
      <c r="E233" s="401"/>
      <c r="F233" s="402" t="s">
        <v>420</v>
      </c>
      <c r="G233" s="401" t="s">
        <v>430</v>
      </c>
      <c r="H233" s="403" t="s">
        <v>501</v>
      </c>
      <c r="I233" s="401" t="s">
        <v>136</v>
      </c>
      <c r="J233" s="404" t="s">
        <v>210</v>
      </c>
      <c r="K233" s="405">
        <v>44287</v>
      </c>
      <c r="L233" s="405">
        <v>44439</v>
      </c>
      <c r="M233" s="398" t="s">
        <v>353</v>
      </c>
      <c r="N233" s="398">
        <v>26</v>
      </c>
    </row>
    <row r="234" spans="1:14" hidden="1" outlineLevel="2">
      <c r="A234" s="430" t="s">
        <v>1378</v>
      </c>
      <c r="B234" s="406" t="s">
        <v>291</v>
      </c>
      <c r="C234" s="407" t="s">
        <v>351</v>
      </c>
      <c r="D234" s="408" t="s">
        <v>352</v>
      </c>
      <c r="E234" s="409"/>
      <c r="F234" s="410" t="s">
        <v>420</v>
      </c>
      <c r="G234" s="409" t="s">
        <v>430</v>
      </c>
      <c r="H234" s="411" t="s">
        <v>502</v>
      </c>
      <c r="I234" s="409" t="s">
        <v>135</v>
      </c>
      <c r="J234" s="412" t="s">
        <v>210</v>
      </c>
      <c r="K234" s="413">
        <v>44348</v>
      </c>
      <c r="L234" s="413">
        <v>44439</v>
      </c>
      <c r="M234" s="406" t="s">
        <v>353</v>
      </c>
      <c r="N234" s="406">
        <v>12</v>
      </c>
    </row>
    <row r="235" spans="1:14" ht="60.75" hidden="1" outlineLevel="2">
      <c r="A235" s="472"/>
      <c r="B235" s="398" t="s">
        <v>291</v>
      </c>
      <c r="C235" s="399" t="s">
        <v>351</v>
      </c>
      <c r="D235" s="400" t="s">
        <v>352</v>
      </c>
      <c r="E235" s="401"/>
      <c r="F235" s="402" t="s">
        <v>420</v>
      </c>
      <c r="G235" s="401" t="s">
        <v>430</v>
      </c>
      <c r="H235" s="403" t="s">
        <v>503</v>
      </c>
      <c r="I235" s="401" t="s">
        <v>48</v>
      </c>
      <c r="J235" s="404" t="s">
        <v>210</v>
      </c>
      <c r="K235" s="405">
        <v>44287</v>
      </c>
      <c r="L235" s="405">
        <v>44439</v>
      </c>
      <c r="M235" s="398" t="s">
        <v>353</v>
      </c>
      <c r="N235" s="398">
        <v>16</v>
      </c>
    </row>
    <row r="236" spans="1:14" ht="60.75" hidden="1" outlineLevel="2">
      <c r="A236" s="430" t="s">
        <v>1379</v>
      </c>
      <c r="B236" s="406" t="s">
        <v>291</v>
      </c>
      <c r="C236" s="407" t="s">
        <v>351</v>
      </c>
      <c r="D236" s="408" t="s">
        <v>352</v>
      </c>
      <c r="E236" s="409"/>
      <c r="F236" s="410" t="s">
        <v>420</v>
      </c>
      <c r="G236" s="409" t="s">
        <v>430</v>
      </c>
      <c r="H236" s="411" t="s">
        <v>503</v>
      </c>
      <c r="I236" s="409" t="s">
        <v>49</v>
      </c>
      <c r="J236" s="412" t="s">
        <v>210</v>
      </c>
      <c r="K236" s="413">
        <v>44287</v>
      </c>
      <c r="L236" s="413">
        <v>44439</v>
      </c>
      <c r="M236" s="406" t="s">
        <v>353</v>
      </c>
      <c r="N236" s="406">
        <v>16</v>
      </c>
    </row>
    <row r="237" spans="1:14" hidden="1" outlineLevel="2">
      <c r="A237" s="70" t="s">
        <v>1380</v>
      </c>
      <c r="B237" s="24" t="s">
        <v>291</v>
      </c>
      <c r="C237" s="425" t="s">
        <v>351</v>
      </c>
      <c r="D237" s="426" t="s">
        <v>352</v>
      </c>
      <c r="E237" s="25"/>
      <c r="F237" s="440" t="s">
        <v>380</v>
      </c>
      <c r="G237" s="25"/>
      <c r="H237" s="427" t="s">
        <v>505</v>
      </c>
      <c r="I237" s="25" t="s">
        <v>274</v>
      </c>
      <c r="J237" s="26" t="s">
        <v>210</v>
      </c>
      <c r="K237" s="441">
        <v>44348</v>
      </c>
      <c r="L237" s="441">
        <v>44469</v>
      </c>
      <c r="M237" s="24" t="s">
        <v>354</v>
      </c>
      <c r="N237" s="24">
        <v>1.0940000000000001</v>
      </c>
    </row>
    <row r="238" spans="1:14" hidden="1" outlineLevel="2">
      <c r="A238" s="145"/>
      <c r="B238" s="33"/>
      <c r="C238" s="50"/>
      <c r="D238" s="51"/>
      <c r="E238" s="34"/>
      <c r="F238" s="56"/>
      <c r="G238" s="34"/>
      <c r="H238" s="53"/>
      <c r="I238" s="34"/>
      <c r="J238" s="36"/>
      <c r="K238" s="49"/>
      <c r="L238" s="49"/>
      <c r="M238" s="33"/>
      <c r="N238" s="33"/>
    </row>
    <row r="239" spans="1:14" hidden="1" outlineLevel="2">
      <c r="A239" s="145"/>
      <c r="B239" s="33"/>
      <c r="C239" s="50"/>
      <c r="D239" s="51"/>
      <c r="E239" s="34"/>
      <c r="F239" s="56"/>
      <c r="G239" s="34"/>
      <c r="H239" s="53"/>
      <c r="I239" s="34"/>
      <c r="J239" s="36"/>
      <c r="K239" s="49"/>
      <c r="L239" s="49"/>
      <c r="M239" s="33"/>
      <c r="N239" s="33"/>
    </row>
    <row r="240" spans="1:14" hidden="1" outlineLevel="2">
      <c r="A240" s="49"/>
      <c r="B240" s="33"/>
      <c r="C240" s="50"/>
      <c r="D240" s="51"/>
      <c r="E240" s="34"/>
      <c r="F240" s="52"/>
      <c r="G240" s="34"/>
      <c r="H240" s="53"/>
      <c r="I240" s="34"/>
      <c r="J240" s="36"/>
      <c r="K240" s="36"/>
      <c r="L240" s="36"/>
      <c r="M240" s="33"/>
      <c r="N240" s="145"/>
    </row>
    <row r="241" spans="1:14" s="47" customFormat="1" outlineLevel="1" collapsed="1">
      <c r="A241" s="500" t="s">
        <v>1381</v>
      </c>
      <c r="B241" s="33" t="s">
        <v>291</v>
      </c>
      <c r="C241" s="50" t="s">
        <v>351</v>
      </c>
      <c r="D241" s="51" t="s">
        <v>352</v>
      </c>
      <c r="E241" s="439" t="s">
        <v>500</v>
      </c>
      <c r="F241" s="56"/>
      <c r="G241" s="496"/>
      <c r="H241" s="497" t="s">
        <v>507</v>
      </c>
      <c r="I241" s="56" t="str">
        <f>CONCATENATE(I242," ",N242,M242," ",I243," ",N243,M243," ",I244," ",N244,M244)</f>
        <v xml:space="preserve">Ручное расширение просек 2,481Га    </v>
      </c>
      <c r="J241" s="56" t="s">
        <v>210</v>
      </c>
      <c r="K241" s="459">
        <f>MIN(K242:K244)</f>
        <v>44348</v>
      </c>
      <c r="L241" s="459">
        <f>MAX(L242:L244)</f>
        <v>44469</v>
      </c>
      <c r="M241" s="496"/>
      <c r="N241" s="496"/>
    </row>
    <row r="242" spans="1:14" ht="40.5" hidden="1" outlineLevel="2">
      <c r="A242" s="145"/>
      <c r="B242" s="33" t="s">
        <v>291</v>
      </c>
      <c r="C242" s="50" t="s">
        <v>351</v>
      </c>
      <c r="D242" s="51" t="s">
        <v>352</v>
      </c>
      <c r="E242" s="34"/>
      <c r="F242" s="56" t="s">
        <v>380</v>
      </c>
      <c r="G242" s="34"/>
      <c r="H242" s="53" t="s">
        <v>506</v>
      </c>
      <c r="I242" s="34" t="s">
        <v>274</v>
      </c>
      <c r="J242" s="36" t="s">
        <v>210</v>
      </c>
      <c r="K242" s="49">
        <v>44348</v>
      </c>
      <c r="L242" s="49">
        <v>44469</v>
      </c>
      <c r="M242" s="33" t="s">
        <v>354</v>
      </c>
      <c r="N242" s="33">
        <v>2.4809999999999999</v>
      </c>
    </row>
    <row r="243" spans="1:14" hidden="1" outlineLevel="2">
      <c r="A243" s="49"/>
      <c r="B243" s="33"/>
      <c r="C243" s="50"/>
      <c r="D243" s="51"/>
      <c r="E243" s="34"/>
      <c r="F243" s="56"/>
      <c r="G243" s="34"/>
      <c r="H243" s="53"/>
      <c r="I243" s="34"/>
      <c r="J243" s="36"/>
      <c r="K243" s="49"/>
      <c r="L243" s="49"/>
      <c r="M243" s="33"/>
      <c r="N243" s="33"/>
    </row>
    <row r="244" spans="1:14" hidden="1" outlineLevel="2">
      <c r="A244" s="187"/>
      <c r="B244" s="33"/>
      <c r="C244" s="50"/>
      <c r="D244" s="51"/>
      <c r="E244" s="34"/>
      <c r="F244" s="56"/>
      <c r="G244" s="34"/>
      <c r="H244" s="53"/>
      <c r="I244" s="34"/>
      <c r="J244" s="36"/>
      <c r="K244" s="49"/>
      <c r="L244" s="49"/>
      <c r="M244" s="33"/>
      <c r="N244" s="33"/>
    </row>
    <row r="245" spans="1:14" hidden="1" outlineLevel="2">
      <c r="A245" s="49"/>
      <c r="B245" s="33"/>
      <c r="C245" s="50"/>
      <c r="D245" s="51"/>
      <c r="E245" s="34"/>
      <c r="F245" s="52"/>
      <c r="G245" s="34"/>
      <c r="H245" s="53"/>
      <c r="I245" s="34"/>
      <c r="J245" s="36"/>
      <c r="K245" s="36"/>
      <c r="L245" s="36"/>
      <c r="M245" s="33"/>
      <c r="N245" s="145"/>
    </row>
    <row r="246" spans="1:14" s="47" customFormat="1" ht="101.25" outlineLevel="1" collapsed="1">
      <c r="A246" s="500" t="s">
        <v>1382</v>
      </c>
      <c r="B246" s="68" t="s">
        <v>291</v>
      </c>
      <c r="C246" s="282" t="s">
        <v>351</v>
      </c>
      <c r="D246" s="283" t="s">
        <v>352</v>
      </c>
      <c r="E246" s="501" t="s">
        <v>508</v>
      </c>
      <c r="F246" s="397"/>
      <c r="G246" s="502"/>
      <c r="H246" s="503" t="s">
        <v>509</v>
      </c>
      <c r="I246" s="397" t="str">
        <f>CONCATENATE(I247," ",N247,M247," ",I248," ",N248,M248," ",I249," ",N249,M249," ",I250," ",N250,M250," ",," "," ",I251," ",N251,M251," ",I252," ",N252,M252," ",I253," ",N253,M253," ")</f>
        <v xml:space="preserve">Бурение скважин, установка приставок (ж/б) 16шт Бурение скважин, установка приставок (дерев.) 8шт Демонтаж опор 10шт Монтаж опор 10шт   Ручная расчистка просеки 4,365Га Бурение скважин, установка приставок (дерев.) 12шт Бурение скважин, установка приставок (ж/б) 66шт </v>
      </c>
      <c r="J246" s="397" t="s">
        <v>210</v>
      </c>
      <c r="K246" s="504">
        <f>MIN(K247:K253)</f>
        <v>44228</v>
      </c>
      <c r="L246" s="504">
        <f>MAX(L247:L253)</f>
        <v>44469</v>
      </c>
      <c r="M246" s="502"/>
      <c r="N246" s="502"/>
    </row>
    <row r="247" spans="1:14" ht="40.5" hidden="1" outlineLevel="2">
      <c r="A247" s="472"/>
      <c r="B247" s="398" t="s">
        <v>291</v>
      </c>
      <c r="C247" s="399" t="s">
        <v>351</v>
      </c>
      <c r="D247" s="400" t="s">
        <v>352</v>
      </c>
      <c r="E247" s="401"/>
      <c r="F247" s="402" t="s">
        <v>420</v>
      </c>
      <c r="G247" s="401" t="s">
        <v>487</v>
      </c>
      <c r="H247" s="403" t="s">
        <v>915</v>
      </c>
      <c r="I247" s="401" t="s">
        <v>136</v>
      </c>
      <c r="J247" s="404" t="s">
        <v>210</v>
      </c>
      <c r="K247" s="405">
        <v>44348</v>
      </c>
      <c r="L247" s="405">
        <v>44408</v>
      </c>
      <c r="M247" s="398" t="s">
        <v>353</v>
      </c>
      <c r="N247" s="398">
        <v>16</v>
      </c>
    </row>
    <row r="248" spans="1:14" hidden="1" outlineLevel="2">
      <c r="A248" s="430" t="s">
        <v>1383</v>
      </c>
      <c r="B248" s="406" t="s">
        <v>291</v>
      </c>
      <c r="C248" s="407" t="s">
        <v>351</v>
      </c>
      <c r="D248" s="408" t="s">
        <v>352</v>
      </c>
      <c r="E248" s="409"/>
      <c r="F248" s="410" t="s">
        <v>420</v>
      </c>
      <c r="G248" s="409" t="s">
        <v>487</v>
      </c>
      <c r="H248" s="411" t="s">
        <v>916</v>
      </c>
      <c r="I248" s="409" t="s">
        <v>135</v>
      </c>
      <c r="J248" s="412" t="s">
        <v>210</v>
      </c>
      <c r="K248" s="413">
        <v>44348</v>
      </c>
      <c r="L248" s="413">
        <v>44408</v>
      </c>
      <c r="M248" s="406" t="s">
        <v>353</v>
      </c>
      <c r="N248" s="406">
        <v>8</v>
      </c>
    </row>
    <row r="249" spans="1:14" ht="60.75" hidden="1" outlineLevel="2">
      <c r="A249" s="429"/>
      <c r="B249" s="398" t="s">
        <v>291</v>
      </c>
      <c r="C249" s="399" t="s">
        <v>351</v>
      </c>
      <c r="D249" s="400" t="s">
        <v>352</v>
      </c>
      <c r="E249" s="401"/>
      <c r="F249" s="402" t="s">
        <v>420</v>
      </c>
      <c r="G249" s="401" t="s">
        <v>487</v>
      </c>
      <c r="H249" s="403" t="s">
        <v>917</v>
      </c>
      <c r="I249" s="401" t="s">
        <v>48</v>
      </c>
      <c r="J249" s="404" t="s">
        <v>210</v>
      </c>
      <c r="K249" s="405">
        <v>44378</v>
      </c>
      <c r="L249" s="405">
        <v>44469</v>
      </c>
      <c r="M249" s="398" t="s">
        <v>353</v>
      </c>
      <c r="N249" s="398">
        <v>10</v>
      </c>
    </row>
    <row r="250" spans="1:14" ht="60.75" hidden="1" outlineLevel="2">
      <c r="A250" s="430" t="s">
        <v>1384</v>
      </c>
      <c r="B250" s="406" t="s">
        <v>291</v>
      </c>
      <c r="C250" s="407" t="s">
        <v>351</v>
      </c>
      <c r="D250" s="408" t="s">
        <v>352</v>
      </c>
      <c r="E250" s="409"/>
      <c r="F250" s="410" t="s">
        <v>420</v>
      </c>
      <c r="G250" s="409" t="s">
        <v>487</v>
      </c>
      <c r="H250" s="411" t="s">
        <v>918</v>
      </c>
      <c r="I250" s="409" t="s">
        <v>49</v>
      </c>
      <c r="J250" s="412" t="s">
        <v>210</v>
      </c>
      <c r="K250" s="413">
        <v>44378</v>
      </c>
      <c r="L250" s="413">
        <v>44469</v>
      </c>
      <c r="M250" s="406" t="s">
        <v>353</v>
      </c>
      <c r="N250" s="406">
        <v>10</v>
      </c>
    </row>
    <row r="251" spans="1:14" hidden="1" outlineLevel="2">
      <c r="A251" s="419" t="s">
        <v>1385</v>
      </c>
      <c r="B251" s="68" t="s">
        <v>291</v>
      </c>
      <c r="C251" s="282" t="s">
        <v>351</v>
      </c>
      <c r="D251" s="283" t="s">
        <v>352</v>
      </c>
      <c r="E251" s="66"/>
      <c r="F251" s="397" t="s">
        <v>380</v>
      </c>
      <c r="G251" s="66"/>
      <c r="H251" s="285" t="s">
        <v>510</v>
      </c>
      <c r="I251" s="66" t="s">
        <v>370</v>
      </c>
      <c r="J251" s="67" t="s">
        <v>210</v>
      </c>
      <c r="K251" s="281">
        <v>44348</v>
      </c>
      <c r="L251" s="281">
        <v>44469</v>
      </c>
      <c r="M251" s="68" t="s">
        <v>354</v>
      </c>
      <c r="N251" s="68">
        <v>4.3650000000000002</v>
      </c>
    </row>
    <row r="252" spans="1:14" ht="40.5" hidden="1" outlineLevel="2">
      <c r="A252" s="472"/>
      <c r="B252" s="398" t="s">
        <v>291</v>
      </c>
      <c r="C252" s="399" t="s">
        <v>351</v>
      </c>
      <c r="D252" s="400" t="s">
        <v>352</v>
      </c>
      <c r="E252" s="401"/>
      <c r="F252" s="402" t="s">
        <v>380</v>
      </c>
      <c r="G252" s="401"/>
      <c r="H252" s="403" t="s">
        <v>1317</v>
      </c>
      <c r="I252" s="401" t="s">
        <v>135</v>
      </c>
      <c r="J252" s="404" t="s">
        <v>210</v>
      </c>
      <c r="K252" s="405">
        <v>44409</v>
      </c>
      <c r="L252" s="405">
        <v>44469</v>
      </c>
      <c r="M252" s="398" t="s">
        <v>353</v>
      </c>
      <c r="N252" s="398">
        <v>12</v>
      </c>
    </row>
    <row r="253" spans="1:14" ht="121.5" hidden="1" outlineLevel="2">
      <c r="A253" s="430" t="s">
        <v>1386</v>
      </c>
      <c r="B253" s="406" t="s">
        <v>291</v>
      </c>
      <c r="C253" s="407" t="s">
        <v>351</v>
      </c>
      <c r="D253" s="408" t="s">
        <v>352</v>
      </c>
      <c r="E253" s="409"/>
      <c r="F253" s="410" t="s">
        <v>380</v>
      </c>
      <c r="G253" s="409"/>
      <c r="H253" s="411" t="s">
        <v>1318</v>
      </c>
      <c r="I253" s="409" t="s">
        <v>136</v>
      </c>
      <c r="J253" s="412" t="s">
        <v>210</v>
      </c>
      <c r="K253" s="413">
        <v>44228</v>
      </c>
      <c r="L253" s="413">
        <v>44469</v>
      </c>
      <c r="M253" s="406" t="s">
        <v>353</v>
      </c>
      <c r="N253" s="406">
        <v>66</v>
      </c>
    </row>
    <row r="254" spans="1:14" hidden="1" outlineLevel="2">
      <c r="A254" s="49"/>
      <c r="B254" s="33"/>
      <c r="C254" s="50"/>
      <c r="D254" s="51"/>
      <c r="E254" s="34"/>
      <c r="F254" s="52"/>
      <c r="G254" s="34"/>
      <c r="H254" s="53"/>
      <c r="I254" s="34"/>
      <c r="J254" s="36"/>
      <c r="K254" s="36"/>
      <c r="L254" s="36"/>
      <c r="M254" s="33"/>
      <c r="N254" s="145"/>
    </row>
    <row r="255" spans="1:14" s="47" customFormat="1" ht="81" outlineLevel="1" collapsed="1">
      <c r="A255" s="500" t="s">
        <v>1387</v>
      </c>
      <c r="B255" s="68" t="s">
        <v>291</v>
      </c>
      <c r="C255" s="282" t="s">
        <v>351</v>
      </c>
      <c r="D255" s="283" t="s">
        <v>352</v>
      </c>
      <c r="E255" s="501" t="s">
        <v>511</v>
      </c>
      <c r="F255" s="397"/>
      <c r="G255" s="502"/>
      <c r="H255" s="503" t="s">
        <v>512</v>
      </c>
      <c r="I255" s="397" t="str">
        <f>CONCATENATE(I256," ",N256,M256," ",I257," ",N257,M257," ",I258," ",N258,M258," ",I259," ",N259,M259," ",," "," ",I260," ",N260,M260," ",I261," ",N261,M261," ",I262," ",N262,M262," ")</f>
        <v xml:space="preserve">Бурение скважин, установка приставок (ж/б) 2шт Бурение скважин, установка приставок (дерев.) 24шт Демонтаж опор 7шт Монтаж опор 7шт   Механизированная расчистка 6,11Га Ручная расчистка просеки 5,5Га   </v>
      </c>
      <c r="J255" s="397" t="s">
        <v>210</v>
      </c>
      <c r="K255" s="504">
        <f>MIN(K256:K262)</f>
        <v>44317</v>
      </c>
      <c r="L255" s="504">
        <f>MAX(L256:L262)</f>
        <v>44469</v>
      </c>
      <c r="M255" s="502"/>
      <c r="N255" s="502"/>
    </row>
    <row r="256" spans="1:14" hidden="1" outlineLevel="2">
      <c r="A256" s="472"/>
      <c r="B256" s="398" t="s">
        <v>291</v>
      </c>
      <c r="C256" s="399" t="s">
        <v>351</v>
      </c>
      <c r="D256" s="400" t="s">
        <v>352</v>
      </c>
      <c r="E256" s="401"/>
      <c r="F256" s="402" t="s">
        <v>420</v>
      </c>
      <c r="G256" s="401" t="s">
        <v>430</v>
      </c>
      <c r="H256" s="403" t="s">
        <v>513</v>
      </c>
      <c r="I256" s="401" t="s">
        <v>136</v>
      </c>
      <c r="J256" s="404" t="s">
        <v>210</v>
      </c>
      <c r="K256" s="405">
        <v>44317</v>
      </c>
      <c r="L256" s="405">
        <v>44347</v>
      </c>
      <c r="M256" s="398" t="s">
        <v>353</v>
      </c>
      <c r="N256" s="398">
        <v>2</v>
      </c>
    </row>
    <row r="257" spans="1:14" hidden="1" outlineLevel="2">
      <c r="A257" s="430" t="s">
        <v>1388</v>
      </c>
      <c r="B257" s="406" t="s">
        <v>291</v>
      </c>
      <c r="C257" s="407" t="s">
        <v>351</v>
      </c>
      <c r="D257" s="408" t="s">
        <v>352</v>
      </c>
      <c r="E257" s="409"/>
      <c r="F257" s="410" t="s">
        <v>420</v>
      </c>
      <c r="G257" s="409" t="s">
        <v>430</v>
      </c>
      <c r="H257" s="411" t="s">
        <v>514</v>
      </c>
      <c r="I257" s="409" t="s">
        <v>135</v>
      </c>
      <c r="J257" s="412" t="s">
        <v>210</v>
      </c>
      <c r="K257" s="413">
        <v>44317</v>
      </c>
      <c r="L257" s="413">
        <v>44377</v>
      </c>
      <c r="M257" s="406" t="s">
        <v>353</v>
      </c>
      <c r="N257" s="406">
        <v>24</v>
      </c>
    </row>
    <row r="258" spans="1:14" ht="40.5" hidden="1" outlineLevel="2">
      <c r="A258" s="429"/>
      <c r="B258" s="398" t="s">
        <v>291</v>
      </c>
      <c r="C258" s="399" t="s">
        <v>351</v>
      </c>
      <c r="D258" s="400" t="s">
        <v>352</v>
      </c>
      <c r="E258" s="401"/>
      <c r="F258" s="402" t="s">
        <v>420</v>
      </c>
      <c r="G258" s="401" t="s">
        <v>430</v>
      </c>
      <c r="H258" s="403" t="s">
        <v>515</v>
      </c>
      <c r="I258" s="401" t="s">
        <v>48</v>
      </c>
      <c r="J258" s="404" t="s">
        <v>210</v>
      </c>
      <c r="K258" s="405">
        <v>44348</v>
      </c>
      <c r="L258" s="405">
        <v>44469</v>
      </c>
      <c r="M258" s="398" t="s">
        <v>353</v>
      </c>
      <c r="N258" s="398">
        <v>7</v>
      </c>
    </row>
    <row r="259" spans="1:14" ht="40.5" hidden="1" outlineLevel="2">
      <c r="A259" s="430" t="s">
        <v>1389</v>
      </c>
      <c r="B259" s="406" t="s">
        <v>291</v>
      </c>
      <c r="C259" s="407" t="s">
        <v>351</v>
      </c>
      <c r="D259" s="408" t="s">
        <v>352</v>
      </c>
      <c r="E259" s="409"/>
      <c r="F259" s="410" t="s">
        <v>420</v>
      </c>
      <c r="G259" s="409" t="s">
        <v>430</v>
      </c>
      <c r="H259" s="411" t="s">
        <v>515</v>
      </c>
      <c r="I259" s="409" t="s">
        <v>49</v>
      </c>
      <c r="J259" s="412" t="s">
        <v>210</v>
      </c>
      <c r="K259" s="413">
        <v>44348</v>
      </c>
      <c r="L259" s="413">
        <v>44469</v>
      </c>
      <c r="M259" s="406" t="s">
        <v>353</v>
      </c>
      <c r="N259" s="406">
        <v>7</v>
      </c>
    </row>
    <row r="260" spans="1:14" hidden="1" outlineLevel="2">
      <c r="A260" s="145" t="s">
        <v>1390</v>
      </c>
      <c r="B260" s="33" t="s">
        <v>291</v>
      </c>
      <c r="C260" s="50" t="s">
        <v>351</v>
      </c>
      <c r="D260" s="51" t="s">
        <v>352</v>
      </c>
      <c r="E260" s="34"/>
      <c r="F260" s="56" t="s">
        <v>380</v>
      </c>
      <c r="G260" s="34"/>
      <c r="H260" s="53" t="s">
        <v>516</v>
      </c>
      <c r="I260" s="34" t="s">
        <v>62</v>
      </c>
      <c r="J260" s="36" t="s">
        <v>210</v>
      </c>
      <c r="K260" s="49">
        <v>44409</v>
      </c>
      <c r="L260" s="49">
        <v>44469</v>
      </c>
      <c r="M260" s="33" t="s">
        <v>354</v>
      </c>
      <c r="N260" s="33">
        <v>6.11</v>
      </c>
    </row>
    <row r="261" spans="1:14" ht="40.5" hidden="1" outlineLevel="2">
      <c r="A261" s="145" t="s">
        <v>1391</v>
      </c>
      <c r="B261" s="33" t="s">
        <v>291</v>
      </c>
      <c r="C261" s="50" t="s">
        <v>351</v>
      </c>
      <c r="D261" s="51" t="s">
        <v>352</v>
      </c>
      <c r="E261" s="34"/>
      <c r="F261" s="56" t="s">
        <v>380</v>
      </c>
      <c r="G261" s="34"/>
      <c r="H261" s="53" t="s">
        <v>517</v>
      </c>
      <c r="I261" s="34" t="s">
        <v>370</v>
      </c>
      <c r="J261" s="36" t="s">
        <v>210</v>
      </c>
      <c r="K261" s="49">
        <v>44336</v>
      </c>
      <c r="L261" s="49">
        <v>44469</v>
      </c>
      <c r="M261" s="33" t="s">
        <v>354</v>
      </c>
      <c r="N261" s="33">
        <v>5.5</v>
      </c>
    </row>
    <row r="262" spans="1:14" hidden="1" outlineLevel="2">
      <c r="A262" s="145"/>
      <c r="B262" s="33"/>
      <c r="C262" s="50"/>
      <c r="D262" s="51"/>
      <c r="E262" s="34"/>
      <c r="F262" s="56"/>
      <c r="G262" s="34"/>
      <c r="H262" s="53"/>
      <c r="I262" s="34"/>
      <c r="J262" s="36"/>
      <c r="K262" s="49"/>
      <c r="L262" s="49"/>
      <c r="M262" s="33"/>
      <c r="N262" s="33"/>
    </row>
    <row r="263" spans="1:14" hidden="1" outlineLevel="2">
      <c r="A263" s="49"/>
      <c r="B263" s="33"/>
      <c r="C263" s="50"/>
      <c r="D263" s="51"/>
      <c r="E263" s="34"/>
      <c r="F263" s="52"/>
      <c r="G263" s="34"/>
      <c r="H263" s="53"/>
      <c r="I263" s="34"/>
      <c r="J263" s="36"/>
      <c r="K263" s="36"/>
      <c r="L263" s="36"/>
      <c r="M263" s="33"/>
      <c r="N263" s="145"/>
    </row>
    <row r="264" spans="1:14" s="47" customFormat="1" ht="81" outlineLevel="1" collapsed="1">
      <c r="A264" s="458" t="s">
        <v>1420</v>
      </c>
      <c r="B264" s="33" t="s">
        <v>291</v>
      </c>
      <c r="C264" s="50" t="s">
        <v>547</v>
      </c>
      <c r="D264" s="51" t="s">
        <v>352</v>
      </c>
      <c r="E264" s="439" t="s">
        <v>548</v>
      </c>
      <c r="F264" s="56"/>
      <c r="G264" s="496"/>
      <c r="H264" s="497" t="s">
        <v>553</v>
      </c>
      <c r="I264" s="56" t="str">
        <f>CONCATENATE(I265," ",N265,M265," ",I266," ",N266,M266," ",I267," ",N267,M267," ",I268," ",N268,M268," ",I269," ",N269,M269," "," ",I270," ",N270,M270," ",I271," ",N271,M271," ",I272," ",N272,M272," ")</f>
        <v xml:space="preserve">Бурение скважин, установка приставок (ж/б) 30шт Бурение скважин, установка приставок (дерев.) 12шт Демонтаж опор 18шт Монтаж опор 18шт Устройство заземления опор 1шт  Ручная расчистка просеки 3,7Га     </v>
      </c>
      <c r="J264" s="56" t="s">
        <v>210</v>
      </c>
      <c r="K264" s="459">
        <f>MIN(K265:K272)</f>
        <v>44228</v>
      </c>
      <c r="L264" s="459">
        <f>MAX(L265:L272)</f>
        <v>44469</v>
      </c>
      <c r="M264" s="496"/>
      <c r="N264" s="496"/>
    </row>
    <row r="265" spans="1:14" ht="60.75" hidden="1" outlineLevel="2">
      <c r="A265" s="472"/>
      <c r="B265" s="398" t="s">
        <v>291</v>
      </c>
      <c r="C265" s="399" t="s">
        <v>547</v>
      </c>
      <c r="D265" s="400" t="s">
        <v>352</v>
      </c>
      <c r="E265" s="401"/>
      <c r="F265" s="402" t="s">
        <v>420</v>
      </c>
      <c r="G265" s="401" t="s">
        <v>487</v>
      </c>
      <c r="H265" s="403" t="s">
        <v>775</v>
      </c>
      <c r="I265" s="401" t="s">
        <v>136</v>
      </c>
      <c r="J265" s="404" t="s">
        <v>210</v>
      </c>
      <c r="K265" s="405">
        <v>44228</v>
      </c>
      <c r="L265" s="405">
        <v>44255</v>
      </c>
      <c r="M265" s="398" t="s">
        <v>353</v>
      </c>
      <c r="N265" s="398">
        <f>18+12</f>
        <v>30</v>
      </c>
    </row>
    <row r="266" spans="1:14" ht="40.5" hidden="1" outlineLevel="2">
      <c r="A266" s="420"/>
      <c r="B266" s="487" t="s">
        <v>291</v>
      </c>
      <c r="C266" s="71" t="s">
        <v>547</v>
      </c>
      <c r="D266" s="72" t="s">
        <v>352</v>
      </c>
      <c r="E266" s="19"/>
      <c r="F266" s="421" t="s">
        <v>420</v>
      </c>
      <c r="G266" s="19" t="s">
        <v>487</v>
      </c>
      <c r="H266" s="20" t="s">
        <v>549</v>
      </c>
      <c r="I266" s="19" t="s">
        <v>135</v>
      </c>
      <c r="J266" s="21" t="s">
        <v>210</v>
      </c>
      <c r="K266" s="422">
        <v>44228</v>
      </c>
      <c r="L266" s="422">
        <v>44255</v>
      </c>
      <c r="M266" s="487" t="s">
        <v>353</v>
      </c>
      <c r="N266" s="487">
        <v>12</v>
      </c>
    </row>
    <row r="267" spans="1:14" ht="81" hidden="1" outlineLevel="2">
      <c r="A267" s="423"/>
      <c r="B267" s="487" t="s">
        <v>291</v>
      </c>
      <c r="C267" s="71" t="s">
        <v>547</v>
      </c>
      <c r="D267" s="72" t="s">
        <v>352</v>
      </c>
      <c r="E267" s="19"/>
      <c r="F267" s="421" t="s">
        <v>420</v>
      </c>
      <c r="G267" s="19" t="s">
        <v>487</v>
      </c>
      <c r="H267" s="20" t="s">
        <v>776</v>
      </c>
      <c r="I267" s="19" t="s">
        <v>48</v>
      </c>
      <c r="J267" s="21" t="s">
        <v>210</v>
      </c>
      <c r="K267" s="422">
        <v>44287</v>
      </c>
      <c r="L267" s="422">
        <v>44469</v>
      </c>
      <c r="M267" s="487" t="s">
        <v>353</v>
      </c>
      <c r="N267" s="487">
        <f>12+6</f>
        <v>18</v>
      </c>
    </row>
    <row r="268" spans="1:14" ht="81" hidden="1" outlineLevel="2">
      <c r="A268" s="443" t="s">
        <v>1421</v>
      </c>
      <c r="B268" s="487" t="s">
        <v>291</v>
      </c>
      <c r="C268" s="71" t="s">
        <v>547</v>
      </c>
      <c r="D268" s="72" t="s">
        <v>352</v>
      </c>
      <c r="E268" s="19"/>
      <c r="F268" s="421" t="s">
        <v>420</v>
      </c>
      <c r="G268" s="19" t="s">
        <v>487</v>
      </c>
      <c r="H268" s="20" t="s">
        <v>776</v>
      </c>
      <c r="I268" s="19" t="s">
        <v>49</v>
      </c>
      <c r="J268" s="21" t="s">
        <v>210</v>
      </c>
      <c r="K268" s="422">
        <v>44287</v>
      </c>
      <c r="L268" s="422">
        <v>44469</v>
      </c>
      <c r="M268" s="487" t="s">
        <v>353</v>
      </c>
      <c r="N268" s="487">
        <f>N267</f>
        <v>18</v>
      </c>
    </row>
    <row r="269" spans="1:14" hidden="1" outlineLevel="2">
      <c r="A269" s="430"/>
      <c r="B269" s="406" t="s">
        <v>291</v>
      </c>
      <c r="C269" s="407" t="s">
        <v>547</v>
      </c>
      <c r="D269" s="408" t="s">
        <v>352</v>
      </c>
      <c r="E269" s="409"/>
      <c r="F269" s="410" t="s">
        <v>380</v>
      </c>
      <c r="G269" s="409"/>
      <c r="H269" s="411" t="s">
        <v>551</v>
      </c>
      <c r="I269" s="409" t="s">
        <v>371</v>
      </c>
      <c r="J269" s="412" t="s">
        <v>210</v>
      </c>
      <c r="K269" s="413">
        <v>44256</v>
      </c>
      <c r="L269" s="413">
        <v>44469</v>
      </c>
      <c r="M269" s="406" t="s">
        <v>353</v>
      </c>
      <c r="N269" s="406">
        <v>1</v>
      </c>
    </row>
    <row r="270" spans="1:14" ht="40.5" hidden="1" outlineLevel="2">
      <c r="A270" s="145" t="s">
        <v>1422</v>
      </c>
      <c r="B270" s="33" t="s">
        <v>291</v>
      </c>
      <c r="C270" s="50" t="s">
        <v>547</v>
      </c>
      <c r="D270" s="51" t="s">
        <v>352</v>
      </c>
      <c r="E270" s="34"/>
      <c r="F270" s="56" t="s">
        <v>380</v>
      </c>
      <c r="G270" s="34"/>
      <c r="H270" s="53" t="s">
        <v>552</v>
      </c>
      <c r="I270" s="34" t="s">
        <v>370</v>
      </c>
      <c r="J270" s="36" t="s">
        <v>210</v>
      </c>
      <c r="K270" s="49">
        <v>44348</v>
      </c>
      <c r="L270" s="49">
        <v>44408</v>
      </c>
      <c r="M270" s="33" t="s">
        <v>354</v>
      </c>
      <c r="N270" s="33">
        <v>3.7</v>
      </c>
    </row>
    <row r="271" spans="1:14" hidden="1" outlineLevel="2">
      <c r="A271" s="145"/>
      <c r="B271" s="33"/>
      <c r="C271" s="50"/>
      <c r="D271" s="51"/>
      <c r="E271" s="34"/>
      <c r="F271" s="56"/>
      <c r="G271" s="34"/>
      <c r="H271" s="53"/>
      <c r="I271" s="34"/>
      <c r="J271" s="36"/>
      <c r="K271" s="49"/>
      <c r="L271" s="49"/>
      <c r="M271" s="33"/>
      <c r="N271" s="33"/>
    </row>
    <row r="272" spans="1:14" hidden="1" outlineLevel="2">
      <c r="A272" s="145"/>
      <c r="B272" s="33"/>
      <c r="C272" s="50"/>
      <c r="D272" s="51"/>
      <c r="E272" s="34"/>
      <c r="F272" s="56"/>
      <c r="G272" s="34"/>
      <c r="H272" s="53"/>
      <c r="I272" s="34"/>
      <c r="J272" s="36"/>
      <c r="K272" s="49"/>
      <c r="L272" s="49"/>
      <c r="M272" s="33"/>
      <c r="N272" s="33"/>
    </row>
    <row r="273" spans="1:14" hidden="1" outlineLevel="2">
      <c r="A273" s="49"/>
      <c r="B273" s="33"/>
      <c r="C273" s="50"/>
      <c r="D273" s="51"/>
      <c r="E273" s="34"/>
      <c r="F273" s="52"/>
      <c r="G273" s="34"/>
      <c r="H273" s="53"/>
      <c r="I273" s="34"/>
      <c r="J273" s="36"/>
      <c r="K273" s="36"/>
      <c r="L273" s="36"/>
      <c r="M273" s="33"/>
      <c r="N273" s="145"/>
    </row>
    <row r="274" spans="1:14" s="47" customFormat="1" ht="60.75" outlineLevel="1" collapsed="1">
      <c r="A274" s="458" t="s">
        <v>1423</v>
      </c>
      <c r="B274" s="33" t="s">
        <v>291</v>
      </c>
      <c r="C274" s="50" t="s">
        <v>547</v>
      </c>
      <c r="D274" s="51" t="s">
        <v>352</v>
      </c>
      <c r="E274" s="439" t="s">
        <v>554</v>
      </c>
      <c r="F274" s="56"/>
      <c r="G274" s="496"/>
      <c r="H274" s="497" t="s">
        <v>555</v>
      </c>
      <c r="I274" s="56" t="str">
        <f>CONCATENATE(I275," ",N275,M275," ",I276," ",N276,M276," ",I277," ",N277,M277," ",I278," ",N278,M278," "," ",I279," ",N279,M279," ",I280," ",N280,M280)</f>
        <v>Бурение скважин, установка приставок (дерев.) 4шт Демонтаж опор 1шт Монтаж опор 1шт Рытьё ям вручную  32шт  Установка приставок 32шт Замена элементов опоры  14шт</v>
      </c>
      <c r="J274" s="56" t="s">
        <v>210</v>
      </c>
      <c r="K274" s="459">
        <f>MIN(K275:K280)</f>
        <v>44287</v>
      </c>
      <c r="L274" s="459">
        <f>MAX(L275:L280)</f>
        <v>44469</v>
      </c>
      <c r="M274" s="496"/>
      <c r="N274" s="496"/>
    </row>
    <row r="275" spans="1:14" hidden="1" outlineLevel="2">
      <c r="A275" s="472"/>
      <c r="B275" s="398" t="s">
        <v>291</v>
      </c>
      <c r="C275" s="399" t="s">
        <v>547</v>
      </c>
      <c r="D275" s="400" t="s">
        <v>352</v>
      </c>
      <c r="E275" s="401"/>
      <c r="F275" s="402" t="s">
        <v>420</v>
      </c>
      <c r="G275" s="401" t="s">
        <v>487</v>
      </c>
      <c r="H275" s="403" t="s">
        <v>1117</v>
      </c>
      <c r="I275" s="401" t="s">
        <v>135</v>
      </c>
      <c r="J275" s="404" t="s">
        <v>210</v>
      </c>
      <c r="K275" s="405">
        <v>44440</v>
      </c>
      <c r="L275" s="405">
        <v>44469</v>
      </c>
      <c r="M275" s="398" t="s">
        <v>353</v>
      </c>
      <c r="N275" s="398">
        <v>4</v>
      </c>
    </row>
    <row r="276" spans="1:14" hidden="1" outlineLevel="2">
      <c r="A276" s="443"/>
      <c r="B276" s="487" t="s">
        <v>291</v>
      </c>
      <c r="C276" s="71" t="s">
        <v>547</v>
      </c>
      <c r="D276" s="72" t="s">
        <v>352</v>
      </c>
      <c r="E276" s="19"/>
      <c r="F276" s="421" t="s">
        <v>420</v>
      </c>
      <c r="G276" s="19" t="s">
        <v>487</v>
      </c>
      <c r="H276" s="20" t="s">
        <v>1117</v>
      </c>
      <c r="I276" s="19" t="s">
        <v>48</v>
      </c>
      <c r="J276" s="21" t="s">
        <v>210</v>
      </c>
      <c r="K276" s="422">
        <v>44440</v>
      </c>
      <c r="L276" s="422">
        <v>44469</v>
      </c>
      <c r="M276" s="487" t="s">
        <v>353</v>
      </c>
      <c r="N276" s="487">
        <v>1</v>
      </c>
    </row>
    <row r="277" spans="1:14" hidden="1" outlineLevel="2">
      <c r="A277" s="443" t="s">
        <v>1424</v>
      </c>
      <c r="B277" s="487" t="s">
        <v>291</v>
      </c>
      <c r="C277" s="71" t="s">
        <v>547</v>
      </c>
      <c r="D277" s="72" t="s">
        <v>352</v>
      </c>
      <c r="E277" s="19"/>
      <c r="F277" s="421" t="s">
        <v>420</v>
      </c>
      <c r="G277" s="19" t="s">
        <v>487</v>
      </c>
      <c r="H277" s="20" t="s">
        <v>1117</v>
      </c>
      <c r="I277" s="19" t="s">
        <v>49</v>
      </c>
      <c r="J277" s="21" t="s">
        <v>210</v>
      </c>
      <c r="K277" s="422">
        <v>44440</v>
      </c>
      <c r="L277" s="422">
        <v>44469</v>
      </c>
      <c r="M277" s="487" t="s">
        <v>353</v>
      </c>
      <c r="N277" s="487">
        <v>1</v>
      </c>
    </row>
    <row r="278" spans="1:14" ht="60.75" hidden="1" outlineLevel="2">
      <c r="A278" s="443"/>
      <c r="B278" s="487" t="s">
        <v>291</v>
      </c>
      <c r="C278" s="71" t="s">
        <v>547</v>
      </c>
      <c r="D278" s="72" t="s">
        <v>352</v>
      </c>
      <c r="E278" s="19"/>
      <c r="F278" s="421" t="s">
        <v>420</v>
      </c>
      <c r="G278" s="19" t="s">
        <v>487</v>
      </c>
      <c r="H278" s="20" t="s">
        <v>1118</v>
      </c>
      <c r="I278" s="19" t="s">
        <v>113</v>
      </c>
      <c r="J278" s="21" t="s">
        <v>210</v>
      </c>
      <c r="K278" s="422">
        <v>44287</v>
      </c>
      <c r="L278" s="422">
        <v>44469</v>
      </c>
      <c r="M278" s="487" t="s">
        <v>353</v>
      </c>
      <c r="N278" s="487">
        <f>24+8</f>
        <v>32</v>
      </c>
    </row>
    <row r="279" spans="1:14" ht="60.75" hidden="1" outlineLevel="2">
      <c r="A279" s="443"/>
      <c r="B279" s="487" t="s">
        <v>291</v>
      </c>
      <c r="C279" s="71" t="s">
        <v>547</v>
      </c>
      <c r="D279" s="72" t="s">
        <v>352</v>
      </c>
      <c r="E279" s="19"/>
      <c r="F279" s="421" t="s">
        <v>420</v>
      </c>
      <c r="G279" s="19" t="s">
        <v>487</v>
      </c>
      <c r="H279" s="20" t="s">
        <v>1118</v>
      </c>
      <c r="I279" s="19" t="s">
        <v>101</v>
      </c>
      <c r="J279" s="21" t="s">
        <v>210</v>
      </c>
      <c r="K279" s="422">
        <v>44287</v>
      </c>
      <c r="L279" s="422">
        <v>44469</v>
      </c>
      <c r="M279" s="487" t="s">
        <v>353</v>
      </c>
      <c r="N279" s="487">
        <f>24+8</f>
        <v>32</v>
      </c>
    </row>
    <row r="280" spans="1:14" ht="60.75" hidden="1" outlineLevel="2">
      <c r="A280" s="430"/>
      <c r="B280" s="406" t="s">
        <v>291</v>
      </c>
      <c r="C280" s="407" t="s">
        <v>547</v>
      </c>
      <c r="D280" s="408" t="s">
        <v>352</v>
      </c>
      <c r="E280" s="409"/>
      <c r="F280" s="410" t="s">
        <v>420</v>
      </c>
      <c r="G280" s="409" t="s">
        <v>487</v>
      </c>
      <c r="H280" s="411" t="s">
        <v>1118</v>
      </c>
      <c r="I280" s="409" t="s">
        <v>111</v>
      </c>
      <c r="J280" s="412" t="s">
        <v>210</v>
      </c>
      <c r="K280" s="413">
        <v>44287</v>
      </c>
      <c r="L280" s="413">
        <v>44469</v>
      </c>
      <c r="M280" s="406" t="s">
        <v>353</v>
      </c>
      <c r="N280" s="406">
        <f>12+2</f>
        <v>14</v>
      </c>
    </row>
    <row r="281" spans="1:14" hidden="1" outlineLevel="2">
      <c r="A281" s="441"/>
      <c r="B281" s="406"/>
      <c r="C281" s="407"/>
      <c r="D281" s="408"/>
      <c r="E281" s="25"/>
      <c r="F281" s="410"/>
      <c r="G281" s="409"/>
      <c r="H281" s="20"/>
      <c r="I281" s="25"/>
      <c r="J281" s="412"/>
      <c r="K281" s="413"/>
      <c r="L281" s="413"/>
      <c r="M281" s="24"/>
      <c r="N281" s="27"/>
    </row>
    <row r="282" spans="1:14" s="47" customFormat="1" ht="60.75" outlineLevel="1" collapsed="1">
      <c r="A282" s="458" t="s">
        <v>1425</v>
      </c>
      <c r="B282" s="33" t="s">
        <v>291</v>
      </c>
      <c r="C282" s="50" t="s">
        <v>547</v>
      </c>
      <c r="D282" s="51" t="s">
        <v>352</v>
      </c>
      <c r="E282" s="439" t="s">
        <v>565</v>
      </c>
      <c r="F282" s="56"/>
      <c r="G282" s="496"/>
      <c r="H282" s="497" t="s">
        <v>566</v>
      </c>
      <c r="I282" s="56" t="str">
        <f>CONCATENATE(I283," ",N283,M283," ",I284," ",N284,M284," ",I285," ",N285,M285," ",I286," ",N286,M286," ",I287," ",N287,M287," "," ",I288," ",N288,M288," ",I289," ",N289,M289)</f>
        <v xml:space="preserve">Бурение скважин, установка приставок (дерев.) 4шт Демонтаж опор 1шт Монтаж опор 1шт Рытьё ям вручную  12шт Замена элементов опоры  6шт  Установка приставок 12шт  </v>
      </c>
      <c r="J282" s="56" t="s">
        <v>210</v>
      </c>
      <c r="K282" s="459">
        <f>MIN(K283:K289)</f>
        <v>44228</v>
      </c>
      <c r="L282" s="459">
        <f>MAX(L283:L289)</f>
        <v>44408</v>
      </c>
      <c r="M282" s="496"/>
      <c r="N282" s="496"/>
    </row>
    <row r="283" spans="1:14" hidden="1" outlineLevel="2">
      <c r="A283" s="472"/>
      <c r="B283" s="398" t="s">
        <v>291</v>
      </c>
      <c r="C283" s="399" t="s">
        <v>547</v>
      </c>
      <c r="D283" s="400" t="s">
        <v>352</v>
      </c>
      <c r="E283" s="401"/>
      <c r="F283" s="402" t="s">
        <v>420</v>
      </c>
      <c r="G283" s="401" t="s">
        <v>487</v>
      </c>
      <c r="H283" s="403" t="s">
        <v>604</v>
      </c>
      <c r="I283" s="401" t="s">
        <v>135</v>
      </c>
      <c r="J283" s="404" t="s">
        <v>210</v>
      </c>
      <c r="K283" s="405">
        <v>44228</v>
      </c>
      <c r="L283" s="405">
        <v>44255</v>
      </c>
      <c r="M283" s="398" t="s">
        <v>353</v>
      </c>
      <c r="N283" s="398">
        <v>4</v>
      </c>
    </row>
    <row r="284" spans="1:14" hidden="1" outlineLevel="2">
      <c r="A284" s="423"/>
      <c r="B284" s="487" t="s">
        <v>291</v>
      </c>
      <c r="C284" s="71" t="s">
        <v>547</v>
      </c>
      <c r="D284" s="72" t="s">
        <v>352</v>
      </c>
      <c r="E284" s="19"/>
      <c r="F284" s="421" t="s">
        <v>420</v>
      </c>
      <c r="G284" s="19" t="s">
        <v>487</v>
      </c>
      <c r="H284" s="20" t="s">
        <v>604</v>
      </c>
      <c r="I284" s="19" t="s">
        <v>48</v>
      </c>
      <c r="J284" s="21" t="s">
        <v>210</v>
      </c>
      <c r="K284" s="422">
        <v>44378</v>
      </c>
      <c r="L284" s="422">
        <v>44408</v>
      </c>
      <c r="M284" s="487" t="s">
        <v>353</v>
      </c>
      <c r="N284" s="487">
        <v>1</v>
      </c>
    </row>
    <row r="285" spans="1:14" hidden="1" outlineLevel="2">
      <c r="A285" s="420" t="s">
        <v>1426</v>
      </c>
      <c r="B285" s="487" t="s">
        <v>291</v>
      </c>
      <c r="C285" s="71" t="s">
        <v>547</v>
      </c>
      <c r="D285" s="72" t="s">
        <v>352</v>
      </c>
      <c r="E285" s="19"/>
      <c r="F285" s="421" t="s">
        <v>420</v>
      </c>
      <c r="G285" s="19" t="s">
        <v>487</v>
      </c>
      <c r="H285" s="20" t="s">
        <v>604</v>
      </c>
      <c r="I285" s="19" t="s">
        <v>49</v>
      </c>
      <c r="J285" s="21" t="s">
        <v>210</v>
      </c>
      <c r="K285" s="422">
        <v>44378</v>
      </c>
      <c r="L285" s="422">
        <v>44408</v>
      </c>
      <c r="M285" s="487" t="s">
        <v>353</v>
      </c>
      <c r="N285" s="487">
        <v>1</v>
      </c>
    </row>
    <row r="286" spans="1:14" ht="40.5" hidden="1" outlineLevel="2">
      <c r="A286" s="423"/>
      <c r="B286" s="487" t="s">
        <v>291</v>
      </c>
      <c r="C286" s="71" t="s">
        <v>547</v>
      </c>
      <c r="D286" s="72" t="s">
        <v>352</v>
      </c>
      <c r="E286" s="19"/>
      <c r="F286" s="421" t="s">
        <v>420</v>
      </c>
      <c r="G286" s="19" t="s">
        <v>487</v>
      </c>
      <c r="H286" s="20" t="s">
        <v>1119</v>
      </c>
      <c r="I286" s="19" t="s">
        <v>113</v>
      </c>
      <c r="J286" s="21" t="s">
        <v>210</v>
      </c>
      <c r="K286" s="422">
        <v>44256</v>
      </c>
      <c r="L286" s="422">
        <v>44286</v>
      </c>
      <c r="M286" s="487" t="s">
        <v>353</v>
      </c>
      <c r="N286" s="487">
        <v>12</v>
      </c>
    </row>
    <row r="287" spans="1:14" ht="40.5" hidden="1" outlineLevel="2">
      <c r="A287" s="443"/>
      <c r="B287" s="487" t="s">
        <v>291</v>
      </c>
      <c r="C287" s="71" t="s">
        <v>547</v>
      </c>
      <c r="D287" s="72" t="s">
        <v>352</v>
      </c>
      <c r="E287" s="19"/>
      <c r="F287" s="421" t="s">
        <v>420</v>
      </c>
      <c r="G287" s="19" t="s">
        <v>487</v>
      </c>
      <c r="H287" s="20" t="s">
        <v>567</v>
      </c>
      <c r="I287" s="19" t="s">
        <v>111</v>
      </c>
      <c r="J287" s="21" t="s">
        <v>210</v>
      </c>
      <c r="K287" s="422">
        <v>44378</v>
      </c>
      <c r="L287" s="422">
        <v>44408</v>
      </c>
      <c r="M287" s="487" t="s">
        <v>353</v>
      </c>
      <c r="N287" s="487">
        <v>6</v>
      </c>
    </row>
    <row r="288" spans="1:14" ht="40.5" hidden="1" outlineLevel="2">
      <c r="A288" s="430"/>
      <c r="B288" s="406" t="s">
        <v>291</v>
      </c>
      <c r="C288" s="407" t="s">
        <v>547</v>
      </c>
      <c r="D288" s="408" t="s">
        <v>352</v>
      </c>
      <c r="E288" s="409"/>
      <c r="F288" s="410" t="s">
        <v>420</v>
      </c>
      <c r="G288" s="409" t="s">
        <v>487</v>
      </c>
      <c r="H288" s="411" t="s">
        <v>567</v>
      </c>
      <c r="I288" s="409" t="s">
        <v>101</v>
      </c>
      <c r="J288" s="412" t="s">
        <v>210</v>
      </c>
      <c r="K288" s="413">
        <v>44378</v>
      </c>
      <c r="L288" s="413">
        <v>44408</v>
      </c>
      <c r="M288" s="406" t="s">
        <v>353</v>
      </c>
      <c r="N288" s="406">
        <v>12</v>
      </c>
    </row>
    <row r="289" spans="1:14" hidden="1" outlineLevel="2">
      <c r="A289" s="145"/>
      <c r="B289" s="33"/>
      <c r="C289" s="50"/>
      <c r="D289" s="51"/>
      <c r="E289" s="34"/>
      <c r="F289" s="56"/>
      <c r="G289" s="34"/>
      <c r="H289" s="53"/>
      <c r="I289" s="34"/>
      <c r="J289" s="36"/>
      <c r="K289" s="49"/>
      <c r="L289" s="49"/>
      <c r="M289" s="33"/>
      <c r="N289" s="33"/>
    </row>
    <row r="290" spans="1:14" hidden="1" outlineLevel="2">
      <c r="A290" s="49"/>
      <c r="B290" s="33"/>
      <c r="C290" s="50"/>
      <c r="D290" s="51"/>
      <c r="E290" s="34"/>
      <c r="F290" s="52"/>
      <c r="G290" s="34"/>
      <c r="H290" s="53"/>
      <c r="I290" s="34"/>
      <c r="J290" s="36"/>
      <c r="K290" s="36"/>
      <c r="L290" s="36"/>
      <c r="M290" s="33"/>
      <c r="N290" s="145"/>
    </row>
    <row r="291" spans="1:14" s="47" customFormat="1" ht="60.75" outlineLevel="1" collapsed="1">
      <c r="A291" s="458" t="s">
        <v>1427</v>
      </c>
      <c r="B291" s="33" t="s">
        <v>291</v>
      </c>
      <c r="C291" s="50" t="s">
        <v>547</v>
      </c>
      <c r="D291" s="51" t="s">
        <v>352</v>
      </c>
      <c r="E291" s="439" t="s">
        <v>605</v>
      </c>
      <c r="F291" s="56"/>
      <c r="G291" s="496"/>
      <c r="H291" s="497" t="s">
        <v>613</v>
      </c>
      <c r="I291" s="56" t="str">
        <f>CONCATENATE(I292," ",N292,M292," ",I293," ",N293,M293," ",I294," ",N294,M294," ",I295," ",N295,M295," ",I296," ",N296,M296," "," ",I297," ",N297,M297," ",I298," ",N298,M298)</f>
        <v xml:space="preserve">Бурение скважин, установка приставок (ж/б) 22шт Бурение скважин, установка приставок (дерев.) 12шт Демонтаж опор 14шт Монтаж опор 14шт Ручная расчистка просеки 5,7Га     </v>
      </c>
      <c r="J291" s="56" t="s">
        <v>210</v>
      </c>
      <c r="K291" s="459">
        <f>MIN(K292:K298)</f>
        <v>44378</v>
      </c>
      <c r="L291" s="459">
        <f>MAX(L292:L298)</f>
        <v>44469</v>
      </c>
      <c r="M291" s="496"/>
      <c r="N291" s="496"/>
    </row>
    <row r="292" spans="1:14" ht="60.75" hidden="1" outlineLevel="2">
      <c r="A292" s="472"/>
      <c r="B292" s="398" t="s">
        <v>291</v>
      </c>
      <c r="C292" s="399" t="s">
        <v>547</v>
      </c>
      <c r="D292" s="400" t="s">
        <v>352</v>
      </c>
      <c r="E292" s="401"/>
      <c r="F292" s="402" t="s">
        <v>420</v>
      </c>
      <c r="G292" s="401" t="s">
        <v>487</v>
      </c>
      <c r="H292" s="403" t="s">
        <v>606</v>
      </c>
      <c r="I292" s="401" t="s">
        <v>136</v>
      </c>
      <c r="J292" s="404" t="s">
        <v>210</v>
      </c>
      <c r="K292" s="405">
        <v>44378</v>
      </c>
      <c r="L292" s="405">
        <v>44469</v>
      </c>
      <c r="M292" s="398" t="s">
        <v>353</v>
      </c>
      <c r="N292" s="398">
        <v>22</v>
      </c>
    </row>
    <row r="293" spans="1:14" hidden="1" outlineLevel="2">
      <c r="A293" s="420"/>
      <c r="B293" s="487" t="s">
        <v>291</v>
      </c>
      <c r="C293" s="71" t="s">
        <v>547</v>
      </c>
      <c r="D293" s="72" t="s">
        <v>352</v>
      </c>
      <c r="E293" s="19"/>
      <c r="F293" s="421" t="s">
        <v>420</v>
      </c>
      <c r="G293" s="19" t="s">
        <v>487</v>
      </c>
      <c r="H293" s="20" t="s">
        <v>607</v>
      </c>
      <c r="I293" s="19" t="s">
        <v>135</v>
      </c>
      <c r="J293" s="21" t="s">
        <v>210</v>
      </c>
      <c r="K293" s="422">
        <v>44378</v>
      </c>
      <c r="L293" s="422">
        <v>44469</v>
      </c>
      <c r="M293" s="487" t="s">
        <v>353</v>
      </c>
      <c r="N293" s="487">
        <v>12</v>
      </c>
    </row>
    <row r="294" spans="1:14" ht="60.75" hidden="1" outlineLevel="2">
      <c r="A294" s="443" t="s">
        <v>1428</v>
      </c>
      <c r="B294" s="487" t="s">
        <v>291</v>
      </c>
      <c r="C294" s="71" t="s">
        <v>547</v>
      </c>
      <c r="D294" s="72" t="s">
        <v>352</v>
      </c>
      <c r="E294" s="19"/>
      <c r="F294" s="421" t="s">
        <v>420</v>
      </c>
      <c r="G294" s="19" t="s">
        <v>487</v>
      </c>
      <c r="H294" s="20" t="s">
        <v>608</v>
      </c>
      <c r="I294" s="19" t="s">
        <v>48</v>
      </c>
      <c r="J294" s="21" t="s">
        <v>210</v>
      </c>
      <c r="K294" s="422">
        <v>44409</v>
      </c>
      <c r="L294" s="422">
        <v>44469</v>
      </c>
      <c r="M294" s="487" t="s">
        <v>353</v>
      </c>
      <c r="N294" s="487">
        <v>14</v>
      </c>
    </row>
    <row r="295" spans="1:14" ht="60.75" hidden="1" outlineLevel="2">
      <c r="A295" s="424"/>
      <c r="B295" s="406" t="s">
        <v>291</v>
      </c>
      <c r="C295" s="407" t="s">
        <v>547</v>
      </c>
      <c r="D295" s="408" t="s">
        <v>352</v>
      </c>
      <c r="E295" s="409"/>
      <c r="F295" s="410" t="s">
        <v>420</v>
      </c>
      <c r="G295" s="409" t="s">
        <v>487</v>
      </c>
      <c r="H295" s="411" t="s">
        <v>608</v>
      </c>
      <c r="I295" s="409" t="s">
        <v>49</v>
      </c>
      <c r="J295" s="412" t="s">
        <v>210</v>
      </c>
      <c r="K295" s="413">
        <v>44409</v>
      </c>
      <c r="L295" s="413">
        <v>44469</v>
      </c>
      <c r="M295" s="406" t="s">
        <v>353</v>
      </c>
      <c r="N295" s="406">
        <v>14</v>
      </c>
    </row>
    <row r="296" spans="1:14" ht="40.5" hidden="1" outlineLevel="2">
      <c r="A296" s="145" t="s">
        <v>1429</v>
      </c>
      <c r="B296" s="33" t="s">
        <v>291</v>
      </c>
      <c r="C296" s="50" t="s">
        <v>547</v>
      </c>
      <c r="D296" s="51" t="s">
        <v>352</v>
      </c>
      <c r="E296" s="34"/>
      <c r="F296" s="56" t="s">
        <v>380</v>
      </c>
      <c r="G296" s="34"/>
      <c r="H296" s="53" t="s">
        <v>609</v>
      </c>
      <c r="I296" s="34" t="s">
        <v>370</v>
      </c>
      <c r="J296" s="36" t="s">
        <v>210</v>
      </c>
      <c r="K296" s="49">
        <v>44378</v>
      </c>
      <c r="L296" s="49">
        <v>44438</v>
      </c>
      <c r="M296" s="33" t="s">
        <v>354</v>
      </c>
      <c r="N296" s="33">
        <v>5.7</v>
      </c>
    </row>
    <row r="297" spans="1:14" hidden="1" outlineLevel="2">
      <c r="A297" s="145"/>
      <c r="B297" s="33"/>
      <c r="C297" s="50"/>
      <c r="D297" s="51"/>
      <c r="E297" s="34"/>
      <c r="F297" s="56"/>
      <c r="G297" s="34"/>
      <c r="H297" s="53"/>
      <c r="I297" s="34"/>
      <c r="J297" s="36"/>
      <c r="K297" s="49"/>
      <c r="L297" s="49"/>
      <c r="M297" s="33"/>
      <c r="N297" s="33"/>
    </row>
    <row r="298" spans="1:14" hidden="1" outlineLevel="2">
      <c r="A298" s="145"/>
      <c r="B298" s="33"/>
      <c r="C298" s="50"/>
      <c r="D298" s="51"/>
      <c r="E298" s="34"/>
      <c r="F298" s="56"/>
      <c r="G298" s="34"/>
      <c r="H298" s="53"/>
      <c r="I298" s="34"/>
      <c r="J298" s="36"/>
      <c r="K298" s="49"/>
      <c r="L298" s="49"/>
      <c r="M298" s="33"/>
      <c r="N298" s="33"/>
    </row>
    <row r="299" spans="1:14" hidden="1" outlineLevel="2">
      <c r="A299" s="49"/>
      <c r="B299" s="33"/>
      <c r="C299" s="50"/>
      <c r="D299" s="51"/>
      <c r="E299" s="34"/>
      <c r="F299" s="52"/>
      <c r="G299" s="34"/>
      <c r="H299" s="53"/>
      <c r="I299" s="34"/>
      <c r="J299" s="36"/>
      <c r="K299" s="36"/>
      <c r="L299" s="36"/>
      <c r="M299" s="33"/>
      <c r="N299" s="145"/>
    </row>
    <row r="300" spans="1:14" s="47" customFormat="1" ht="60.75" outlineLevel="1" collapsed="1">
      <c r="A300" s="458" t="s">
        <v>1430</v>
      </c>
      <c r="B300" s="33" t="s">
        <v>291</v>
      </c>
      <c r="C300" s="50" t="s">
        <v>547</v>
      </c>
      <c r="D300" s="51" t="s">
        <v>352</v>
      </c>
      <c r="E300" s="439" t="s">
        <v>612</v>
      </c>
      <c r="F300" s="56"/>
      <c r="G300" s="496"/>
      <c r="H300" s="497" t="s">
        <v>614</v>
      </c>
      <c r="I300" s="56" t="str">
        <f>CONCATENATE(I301," ",N301,M301," ",I302," ",N302,M302," ",I303," ",N303,M303," ",I304," ",N304,M304," ",," "," ",I305," ",N305,M305," ",I306," ",N306,M306)</f>
        <v xml:space="preserve">Бурение скважин, установка приставок (ж/б) 8шт Бурение скважин, установка приставок (дерев.) 4шт Демонтаж опор 5шт Монтаж опор 5шт      </v>
      </c>
      <c r="J300" s="56" t="s">
        <v>210</v>
      </c>
      <c r="K300" s="459">
        <f>MIN(K301:K306)</f>
        <v>44256</v>
      </c>
      <c r="L300" s="459">
        <f>MAX(L301:L306)</f>
        <v>44407</v>
      </c>
      <c r="M300" s="496"/>
      <c r="N300" s="496"/>
    </row>
    <row r="301" spans="1:14" ht="40.5" hidden="1" outlineLevel="2">
      <c r="A301" s="419"/>
      <c r="B301" s="398" t="s">
        <v>291</v>
      </c>
      <c r="C301" s="399" t="s">
        <v>547</v>
      </c>
      <c r="D301" s="400" t="s">
        <v>352</v>
      </c>
      <c r="E301" s="401"/>
      <c r="F301" s="402" t="s">
        <v>420</v>
      </c>
      <c r="G301" s="401" t="s">
        <v>487</v>
      </c>
      <c r="H301" s="403" t="s">
        <v>615</v>
      </c>
      <c r="I301" s="401" t="s">
        <v>136</v>
      </c>
      <c r="J301" s="404" t="s">
        <v>210</v>
      </c>
      <c r="K301" s="405">
        <v>44378</v>
      </c>
      <c r="L301" s="405">
        <v>44407</v>
      </c>
      <c r="M301" s="398" t="s">
        <v>353</v>
      </c>
      <c r="N301" s="398">
        <v>8</v>
      </c>
    </row>
    <row r="302" spans="1:14" hidden="1" outlineLevel="2">
      <c r="A302" s="420"/>
      <c r="B302" s="487" t="s">
        <v>291</v>
      </c>
      <c r="C302" s="71" t="s">
        <v>547</v>
      </c>
      <c r="D302" s="72" t="s">
        <v>352</v>
      </c>
      <c r="E302" s="19"/>
      <c r="F302" s="421" t="s">
        <v>420</v>
      </c>
      <c r="G302" s="19" t="s">
        <v>487</v>
      </c>
      <c r="H302" s="20" t="s">
        <v>616</v>
      </c>
      <c r="I302" s="19" t="s">
        <v>135</v>
      </c>
      <c r="J302" s="21" t="s">
        <v>210</v>
      </c>
      <c r="K302" s="422">
        <v>44256</v>
      </c>
      <c r="L302" s="422">
        <v>44286</v>
      </c>
      <c r="M302" s="487" t="s">
        <v>353</v>
      </c>
      <c r="N302" s="487">
        <v>4</v>
      </c>
    </row>
    <row r="303" spans="1:14" ht="40.5" hidden="1" outlineLevel="2">
      <c r="A303" s="423"/>
      <c r="B303" s="487" t="s">
        <v>291</v>
      </c>
      <c r="C303" s="71" t="s">
        <v>547</v>
      </c>
      <c r="D303" s="72" t="s">
        <v>352</v>
      </c>
      <c r="E303" s="19"/>
      <c r="F303" s="421" t="s">
        <v>420</v>
      </c>
      <c r="G303" s="19" t="s">
        <v>487</v>
      </c>
      <c r="H303" s="20" t="s">
        <v>617</v>
      </c>
      <c r="I303" s="19" t="s">
        <v>48</v>
      </c>
      <c r="J303" s="21" t="s">
        <v>210</v>
      </c>
      <c r="K303" s="422">
        <v>44378</v>
      </c>
      <c r="L303" s="422">
        <v>44407</v>
      </c>
      <c r="M303" s="487" t="s">
        <v>353</v>
      </c>
      <c r="N303" s="487">
        <v>5</v>
      </c>
    </row>
    <row r="304" spans="1:14" ht="40.5" hidden="1" outlineLevel="2">
      <c r="A304" s="424"/>
      <c r="B304" s="406" t="s">
        <v>291</v>
      </c>
      <c r="C304" s="407" t="s">
        <v>547</v>
      </c>
      <c r="D304" s="408" t="s">
        <v>352</v>
      </c>
      <c r="E304" s="409"/>
      <c r="F304" s="410" t="s">
        <v>420</v>
      </c>
      <c r="G304" s="409" t="s">
        <v>487</v>
      </c>
      <c r="H304" s="411" t="s">
        <v>617</v>
      </c>
      <c r="I304" s="409" t="s">
        <v>49</v>
      </c>
      <c r="J304" s="412" t="s">
        <v>210</v>
      </c>
      <c r="K304" s="413">
        <v>44378</v>
      </c>
      <c r="L304" s="413">
        <v>44407</v>
      </c>
      <c r="M304" s="406" t="s">
        <v>353</v>
      </c>
      <c r="N304" s="406">
        <v>5</v>
      </c>
    </row>
    <row r="305" spans="1:14" hidden="1" outlineLevel="2">
      <c r="A305" s="145"/>
      <c r="B305" s="33"/>
      <c r="C305" s="50"/>
      <c r="D305" s="51"/>
      <c r="E305" s="34"/>
      <c r="F305" s="56"/>
      <c r="G305" s="34"/>
      <c r="H305" s="53"/>
      <c r="I305" s="34"/>
      <c r="J305" s="36"/>
      <c r="K305" s="405"/>
      <c r="L305" s="405"/>
      <c r="M305" s="33"/>
      <c r="N305" s="33"/>
    </row>
    <row r="306" spans="1:14" hidden="1" outlineLevel="2">
      <c r="A306" s="145"/>
      <c r="B306" s="33"/>
      <c r="C306" s="50"/>
      <c r="D306" s="51"/>
      <c r="E306" s="34"/>
      <c r="F306" s="56"/>
      <c r="G306" s="34"/>
      <c r="H306" s="53"/>
      <c r="I306" s="34"/>
      <c r="J306" s="36"/>
      <c r="K306" s="49"/>
      <c r="L306" s="49"/>
      <c r="M306" s="33"/>
      <c r="N306" s="33"/>
    </row>
    <row r="307" spans="1:14" hidden="1" outlineLevel="2">
      <c r="A307" s="49"/>
      <c r="B307" s="33"/>
      <c r="C307" s="50"/>
      <c r="D307" s="51"/>
      <c r="E307" s="34"/>
      <c r="F307" s="52"/>
      <c r="G307" s="34"/>
      <c r="H307" s="53"/>
      <c r="I307" s="34"/>
      <c r="J307" s="36"/>
      <c r="K307" s="36"/>
      <c r="L307" s="36"/>
      <c r="M307" s="33"/>
      <c r="N307" s="145"/>
    </row>
    <row r="308" spans="1:14" s="47" customFormat="1" hidden="1" outlineLevel="1" collapsed="1">
      <c r="A308" s="458"/>
      <c r="B308" s="33"/>
      <c r="C308" s="50"/>
      <c r="D308" s="51"/>
      <c r="E308" s="439"/>
      <c r="F308" s="56"/>
      <c r="G308" s="496"/>
      <c r="H308" s="497"/>
      <c r="I308" s="56" t="str">
        <f>CONCATENATE(I309," ",N309,M309," ",I310," ",N310,M310," ",I311," ",N311,M311," ",I312," ",N312,M312," ",I313," ",N313,M313," "," ",I314," ",N314,M314," ",I315," ",N315,M315," ",I316," ",N316,M316," ")</f>
        <v xml:space="preserve">                 </v>
      </c>
      <c r="J308" s="56"/>
      <c r="K308" s="56"/>
      <c r="L308" s="56"/>
      <c r="M308" s="496"/>
      <c r="N308" s="496"/>
    </row>
    <row r="309" spans="1:14" hidden="1" outlineLevel="2">
      <c r="A309" s="145"/>
      <c r="B309" s="33"/>
      <c r="C309" s="50"/>
      <c r="D309" s="51"/>
      <c r="E309" s="34"/>
      <c r="F309" s="56"/>
      <c r="G309" s="34"/>
      <c r="H309" s="53"/>
      <c r="I309" s="34"/>
      <c r="J309" s="36"/>
      <c r="K309" s="49"/>
      <c r="L309" s="49"/>
      <c r="M309" s="33"/>
      <c r="N309" s="33"/>
    </row>
    <row r="310" spans="1:14" hidden="1" outlineLevel="2">
      <c r="A310" s="49"/>
      <c r="B310" s="33"/>
      <c r="C310" s="50"/>
      <c r="D310" s="51"/>
      <c r="E310" s="34"/>
      <c r="F310" s="56"/>
      <c r="G310" s="34"/>
      <c r="H310" s="53"/>
      <c r="I310" s="34"/>
      <c r="J310" s="36"/>
      <c r="K310" s="49"/>
      <c r="L310" s="49"/>
      <c r="M310" s="33"/>
      <c r="N310" s="33"/>
    </row>
    <row r="311" spans="1:14" hidden="1" outlineLevel="2">
      <c r="A311" s="187"/>
      <c r="B311" s="33"/>
      <c r="C311" s="50"/>
      <c r="D311" s="51"/>
      <c r="E311" s="34"/>
      <c r="F311" s="56"/>
      <c r="G311" s="34"/>
      <c r="H311" s="53"/>
      <c r="I311" s="34"/>
      <c r="J311" s="36"/>
      <c r="K311" s="49"/>
      <c r="L311" s="49"/>
      <c r="M311" s="33"/>
      <c r="N311" s="33"/>
    </row>
    <row r="312" spans="1:14" hidden="1" outlineLevel="2">
      <c r="A312" s="187"/>
      <c r="B312" s="33"/>
      <c r="C312" s="50"/>
      <c r="D312" s="51"/>
      <c r="E312" s="34"/>
      <c r="F312" s="56"/>
      <c r="G312" s="34"/>
      <c r="H312" s="53"/>
      <c r="I312" s="34"/>
      <c r="J312" s="36"/>
      <c r="K312" s="49"/>
      <c r="L312" s="49"/>
      <c r="M312" s="33"/>
      <c r="N312" s="33"/>
    </row>
    <row r="313" spans="1:14" hidden="1" outlineLevel="2">
      <c r="A313" s="145"/>
      <c r="B313" s="33"/>
      <c r="C313" s="50"/>
      <c r="D313" s="51"/>
      <c r="E313" s="34"/>
      <c r="F313" s="56"/>
      <c r="G313" s="34"/>
      <c r="H313" s="53"/>
      <c r="I313" s="34"/>
      <c r="J313" s="36"/>
      <c r="K313" s="49"/>
      <c r="L313" s="49"/>
      <c r="M313" s="33"/>
      <c r="N313" s="33"/>
    </row>
    <row r="314" spans="1:14" hidden="1" outlineLevel="2">
      <c r="A314" s="145"/>
      <c r="B314" s="33"/>
      <c r="C314" s="50"/>
      <c r="D314" s="51"/>
      <c r="E314" s="34"/>
      <c r="F314" s="56"/>
      <c r="G314" s="34"/>
      <c r="H314" s="53"/>
      <c r="I314" s="34"/>
      <c r="J314" s="36"/>
      <c r="K314" s="49"/>
      <c r="L314" s="49"/>
      <c r="M314" s="33"/>
      <c r="N314" s="33"/>
    </row>
    <row r="315" spans="1:14" hidden="1" outlineLevel="2">
      <c r="A315" s="145"/>
      <c r="B315" s="33"/>
      <c r="C315" s="50"/>
      <c r="D315" s="51"/>
      <c r="E315" s="34"/>
      <c r="F315" s="56"/>
      <c r="G315" s="34"/>
      <c r="H315" s="53"/>
      <c r="I315" s="34"/>
      <c r="J315" s="36"/>
      <c r="K315" s="49"/>
      <c r="L315" s="49"/>
      <c r="M315" s="33"/>
      <c r="N315" s="33"/>
    </row>
    <row r="316" spans="1:14" hidden="1" outlineLevel="2">
      <c r="A316" s="145"/>
      <c r="B316" s="33"/>
      <c r="C316" s="50"/>
      <c r="D316" s="51"/>
      <c r="E316" s="34"/>
      <c r="F316" s="56"/>
      <c r="G316" s="34"/>
      <c r="H316" s="53"/>
      <c r="I316" s="34"/>
      <c r="J316" s="36"/>
      <c r="K316" s="49"/>
      <c r="L316" s="49"/>
      <c r="M316" s="33"/>
      <c r="N316" s="33"/>
    </row>
    <row r="317" spans="1:14" hidden="1" outlineLevel="2">
      <c r="A317" s="49"/>
      <c r="B317" s="33"/>
      <c r="C317" s="50"/>
      <c r="D317" s="51"/>
      <c r="E317" s="34"/>
      <c r="F317" s="52"/>
      <c r="G317" s="34"/>
      <c r="H317" s="53"/>
      <c r="I317" s="34"/>
      <c r="J317" s="36"/>
      <c r="K317" s="36"/>
      <c r="L317" s="36"/>
      <c r="M317" s="33"/>
      <c r="N317" s="145"/>
    </row>
    <row r="318" spans="1:14" ht="21" thickBot="1">
      <c r="A318" s="473"/>
      <c r="B318" s="474"/>
      <c r="C318" s="475"/>
      <c r="D318" s="476"/>
      <c r="E318" s="477"/>
      <c r="F318" s="478"/>
      <c r="G318" s="477"/>
      <c r="H318" s="479"/>
      <c r="I318" s="477"/>
      <c r="J318" s="480"/>
      <c r="K318" s="480"/>
      <c r="L318" s="480"/>
      <c r="M318" s="474"/>
      <c r="N318" s="481"/>
    </row>
    <row r="319" spans="1:14" ht="21" thickBot="1">
      <c r="A319" s="491" t="s">
        <v>161</v>
      </c>
      <c r="B319" s="492"/>
      <c r="C319" s="492"/>
      <c r="D319" s="492"/>
      <c r="E319" s="493"/>
      <c r="F319" s="494"/>
      <c r="G319" s="495"/>
      <c r="H319" s="493" t="s">
        <v>154</v>
      </c>
      <c r="I319" s="495"/>
      <c r="J319" s="495"/>
      <c r="K319" s="495"/>
      <c r="L319" s="495"/>
      <c r="M319" s="495"/>
      <c r="N319" s="495"/>
    </row>
    <row r="320" spans="1:14" s="47" customFormat="1" ht="60.75" outlineLevel="1" collapsed="1">
      <c r="A320" s="458" t="s">
        <v>1235</v>
      </c>
      <c r="B320" s="33" t="s">
        <v>311</v>
      </c>
      <c r="C320" s="50" t="s">
        <v>280</v>
      </c>
      <c r="D320" s="51" t="s">
        <v>904</v>
      </c>
      <c r="E320" s="439" t="s">
        <v>905</v>
      </c>
      <c r="F320" s="56"/>
      <c r="G320" s="496"/>
      <c r="H320" s="497" t="s">
        <v>906</v>
      </c>
      <c r="I320" s="56" t="str">
        <f>CONCATENATE(I321," ",N321,M321," ",I322," ",N322,M322)</f>
        <v xml:space="preserve">Замена опор 10шт  </v>
      </c>
      <c r="J320" s="56" t="s">
        <v>210</v>
      </c>
      <c r="K320" s="459">
        <f>MIN(K321:K322)</f>
        <v>44348</v>
      </c>
      <c r="L320" s="459">
        <f>MAX(L321:L322)</f>
        <v>44408</v>
      </c>
      <c r="M320" s="496"/>
      <c r="N320" s="496"/>
    </row>
    <row r="321" spans="1:14" ht="60.75" hidden="1" outlineLevel="2">
      <c r="A321" s="145" t="s">
        <v>1295</v>
      </c>
      <c r="B321" s="33" t="s">
        <v>311</v>
      </c>
      <c r="C321" s="50" t="s">
        <v>280</v>
      </c>
      <c r="D321" s="51" t="s">
        <v>904</v>
      </c>
      <c r="E321" s="34"/>
      <c r="F321" s="56" t="s">
        <v>380</v>
      </c>
      <c r="G321" s="34"/>
      <c r="H321" s="53" t="s">
        <v>907</v>
      </c>
      <c r="I321" s="34" t="s">
        <v>28</v>
      </c>
      <c r="J321" s="36" t="s">
        <v>210</v>
      </c>
      <c r="K321" s="49">
        <v>44348</v>
      </c>
      <c r="L321" s="49">
        <v>44408</v>
      </c>
      <c r="M321" s="33" t="s">
        <v>353</v>
      </c>
      <c r="N321" s="33">
        <v>10</v>
      </c>
    </row>
    <row r="322" spans="1:14" hidden="1" outlineLevel="2">
      <c r="A322" s="49"/>
      <c r="B322" s="33"/>
      <c r="C322" s="50"/>
      <c r="D322" s="51"/>
      <c r="E322" s="34"/>
      <c r="F322" s="56"/>
      <c r="G322" s="34"/>
      <c r="H322" s="53"/>
      <c r="I322" s="34"/>
      <c r="J322" s="36"/>
      <c r="K322" s="49"/>
      <c r="L322" s="49"/>
      <c r="M322" s="33"/>
      <c r="N322" s="33"/>
    </row>
    <row r="323" spans="1:14" hidden="1" outlineLevel="2">
      <c r="A323" s="49"/>
      <c r="B323" s="33"/>
      <c r="C323" s="50"/>
      <c r="D323" s="51"/>
      <c r="E323" s="34"/>
      <c r="F323" s="52"/>
      <c r="G323" s="34"/>
      <c r="H323" s="53"/>
      <c r="I323" s="34"/>
      <c r="J323" s="36"/>
      <c r="K323" s="36"/>
      <c r="L323" s="36"/>
      <c r="M323" s="33"/>
      <c r="N323" s="145"/>
    </row>
    <row r="324" spans="1:14" s="47" customFormat="1" ht="60.75" outlineLevel="1" collapsed="1">
      <c r="A324" s="458" t="s">
        <v>1236</v>
      </c>
      <c r="B324" s="33" t="s">
        <v>311</v>
      </c>
      <c r="C324" s="50" t="s">
        <v>280</v>
      </c>
      <c r="D324" s="51" t="s">
        <v>904</v>
      </c>
      <c r="E324" s="439" t="s">
        <v>908</v>
      </c>
      <c r="F324" s="56"/>
      <c r="G324" s="496"/>
      <c r="H324" s="497" t="s">
        <v>910</v>
      </c>
      <c r="I324" s="56" t="str">
        <f>CONCATENATE(I325," ",N325,M325," ",I326," ",N326,M326)</f>
        <v xml:space="preserve">Замена опор 2шт  </v>
      </c>
      <c r="J324" s="56" t="s">
        <v>210</v>
      </c>
      <c r="K324" s="459">
        <f>MIN(K325:K326)</f>
        <v>44409</v>
      </c>
      <c r="L324" s="459">
        <f>MAX(L325:L326)</f>
        <v>44439</v>
      </c>
      <c r="M324" s="496"/>
      <c r="N324" s="496"/>
    </row>
    <row r="325" spans="1:14" ht="60.75" hidden="1" outlineLevel="2">
      <c r="A325" s="145" t="s">
        <v>1296</v>
      </c>
      <c r="B325" s="33" t="s">
        <v>311</v>
      </c>
      <c r="C325" s="50" t="s">
        <v>280</v>
      </c>
      <c r="D325" s="51" t="s">
        <v>904</v>
      </c>
      <c r="E325" s="34"/>
      <c r="F325" s="56" t="s">
        <v>380</v>
      </c>
      <c r="G325" s="34"/>
      <c r="H325" s="53" t="s">
        <v>909</v>
      </c>
      <c r="I325" s="34" t="s">
        <v>28</v>
      </c>
      <c r="J325" s="36" t="s">
        <v>210</v>
      </c>
      <c r="K325" s="49">
        <v>44409</v>
      </c>
      <c r="L325" s="49">
        <v>44439</v>
      </c>
      <c r="M325" s="33" t="s">
        <v>353</v>
      </c>
      <c r="N325" s="33">
        <v>2</v>
      </c>
    </row>
    <row r="326" spans="1:14" hidden="1" outlineLevel="2">
      <c r="A326" s="49"/>
      <c r="B326" s="33"/>
      <c r="C326" s="50"/>
      <c r="D326" s="51"/>
      <c r="E326" s="34"/>
      <c r="F326" s="56"/>
      <c r="G326" s="34"/>
      <c r="H326" s="53"/>
      <c r="I326" s="34"/>
      <c r="J326" s="36"/>
      <c r="K326" s="49"/>
      <c r="L326" s="49"/>
      <c r="M326" s="33"/>
      <c r="N326" s="33"/>
    </row>
    <row r="327" spans="1:14" hidden="1" outlineLevel="2">
      <c r="A327" s="49"/>
      <c r="B327" s="33"/>
      <c r="C327" s="50"/>
      <c r="D327" s="51"/>
      <c r="E327" s="34"/>
      <c r="F327" s="52"/>
      <c r="G327" s="34"/>
      <c r="H327" s="53"/>
      <c r="I327" s="34"/>
      <c r="J327" s="36"/>
      <c r="K327" s="36"/>
      <c r="L327" s="36"/>
      <c r="M327" s="33"/>
      <c r="N327" s="145"/>
    </row>
    <row r="328" spans="1:14" s="47" customFormat="1" ht="60.75" outlineLevel="1" collapsed="1">
      <c r="A328" s="458" t="s">
        <v>1237</v>
      </c>
      <c r="B328" s="33" t="s">
        <v>311</v>
      </c>
      <c r="C328" s="50" t="s">
        <v>351</v>
      </c>
      <c r="D328" s="51" t="s">
        <v>841</v>
      </c>
      <c r="E328" s="439" t="s">
        <v>842</v>
      </c>
      <c r="F328" s="56"/>
      <c r="G328" s="496"/>
      <c r="H328" s="497" t="s">
        <v>840</v>
      </c>
      <c r="I328" s="56" t="str">
        <f>CONCATENATE(I329," ",N329,M329," ",I330," ",N330,M330," ",I331," ",N331,M331)</f>
        <v xml:space="preserve">Замена опор 12шт Замена РЛНД 2шт  </v>
      </c>
      <c r="J328" s="56" t="s">
        <v>210</v>
      </c>
      <c r="K328" s="459">
        <f>MIN(K329:K331)</f>
        <v>44348</v>
      </c>
      <c r="L328" s="459">
        <f>MAX(L329:L331)</f>
        <v>44377</v>
      </c>
      <c r="M328" s="496"/>
      <c r="N328" s="496"/>
    </row>
    <row r="329" spans="1:14" ht="30.75" hidden="1" customHeight="1" outlineLevel="2">
      <c r="A329" s="419" t="s">
        <v>1297</v>
      </c>
      <c r="B329" s="398" t="s">
        <v>311</v>
      </c>
      <c r="C329" s="399" t="s">
        <v>351</v>
      </c>
      <c r="D329" s="400" t="s">
        <v>841</v>
      </c>
      <c r="E329" s="401"/>
      <c r="F329" s="402" t="s">
        <v>283</v>
      </c>
      <c r="G329" s="401"/>
      <c r="H329" s="403"/>
      <c r="I329" s="401" t="s">
        <v>28</v>
      </c>
      <c r="J329" s="404" t="s">
        <v>210</v>
      </c>
      <c r="K329" s="405">
        <v>44348</v>
      </c>
      <c r="L329" s="405">
        <v>44377</v>
      </c>
      <c r="M329" s="398" t="s">
        <v>353</v>
      </c>
      <c r="N329" s="398">
        <v>12</v>
      </c>
    </row>
    <row r="330" spans="1:14" ht="30.75" hidden="1" customHeight="1" outlineLevel="2">
      <c r="A330" s="430"/>
      <c r="B330" s="406" t="s">
        <v>311</v>
      </c>
      <c r="C330" s="407" t="s">
        <v>351</v>
      </c>
      <c r="D330" s="408" t="s">
        <v>841</v>
      </c>
      <c r="E330" s="409"/>
      <c r="F330" s="410" t="s">
        <v>283</v>
      </c>
      <c r="G330" s="409"/>
      <c r="H330" s="411"/>
      <c r="I330" s="409" t="s">
        <v>87</v>
      </c>
      <c r="J330" s="412" t="s">
        <v>210</v>
      </c>
      <c r="K330" s="413">
        <v>44348</v>
      </c>
      <c r="L330" s="413">
        <v>44377</v>
      </c>
      <c r="M330" s="406" t="s">
        <v>353</v>
      </c>
      <c r="N330" s="406">
        <v>2</v>
      </c>
    </row>
    <row r="331" spans="1:14" hidden="1" outlineLevel="2">
      <c r="A331" s="187"/>
      <c r="B331" s="33"/>
      <c r="C331" s="50"/>
      <c r="D331" s="51"/>
      <c r="E331" s="34"/>
      <c r="F331" s="56"/>
      <c r="G331" s="34"/>
      <c r="H331" s="53"/>
      <c r="I331" s="34"/>
      <c r="J331" s="36"/>
      <c r="K331" s="49"/>
      <c r="L331" s="49"/>
      <c r="M331" s="33"/>
      <c r="N331" s="33"/>
    </row>
    <row r="332" spans="1:14" hidden="1" outlineLevel="2">
      <c r="A332" s="49"/>
      <c r="B332" s="33"/>
      <c r="C332" s="50"/>
      <c r="D332" s="51"/>
      <c r="E332" s="34"/>
      <c r="F332" s="52"/>
      <c r="G332" s="34"/>
      <c r="H332" s="53"/>
      <c r="I332" s="34"/>
      <c r="J332" s="36"/>
      <c r="K332" s="36"/>
      <c r="L332" s="36"/>
      <c r="M332" s="33"/>
      <c r="N332" s="145"/>
    </row>
    <row r="333" spans="1:14" s="47" customFormat="1" ht="60.75" outlineLevel="1" collapsed="1">
      <c r="A333" s="458" t="s">
        <v>1238</v>
      </c>
      <c r="B333" s="33" t="s">
        <v>311</v>
      </c>
      <c r="C333" s="50" t="s">
        <v>351</v>
      </c>
      <c r="D333" s="51" t="s">
        <v>841</v>
      </c>
      <c r="E333" s="439" t="s">
        <v>843</v>
      </c>
      <c r="F333" s="56"/>
      <c r="G333" s="496"/>
      <c r="H333" s="497" t="s">
        <v>844</v>
      </c>
      <c r="I333" s="56" t="str">
        <f>CONCATENATE(I334," ",N334,M334," ",I335," ",N335,M335," ",I336," ",N336,M336," ",I337," ",N337,M337," ")</f>
        <v xml:space="preserve">Замена опор 12шт Замена РЛНД 1шт Монтаж провода (по трассе) 0,066км   </v>
      </c>
      <c r="J333" s="56" t="s">
        <v>210</v>
      </c>
      <c r="K333" s="459">
        <f>MIN(K334:K337)</f>
        <v>44378</v>
      </c>
      <c r="L333" s="459">
        <f>MAX(L334:L337)</f>
        <v>44408</v>
      </c>
      <c r="M333" s="496"/>
      <c r="N333" s="496"/>
    </row>
    <row r="334" spans="1:14" ht="29.25" hidden="1" customHeight="1" outlineLevel="2">
      <c r="A334" s="419" t="s">
        <v>1298</v>
      </c>
      <c r="B334" s="398" t="s">
        <v>311</v>
      </c>
      <c r="C334" s="399" t="s">
        <v>351</v>
      </c>
      <c r="D334" s="400" t="s">
        <v>841</v>
      </c>
      <c r="E334" s="401"/>
      <c r="F334" s="402" t="s">
        <v>283</v>
      </c>
      <c r="G334" s="401"/>
      <c r="H334" s="403"/>
      <c r="I334" s="401" t="s">
        <v>28</v>
      </c>
      <c r="J334" s="404" t="s">
        <v>210</v>
      </c>
      <c r="K334" s="405">
        <v>44378</v>
      </c>
      <c r="L334" s="405">
        <v>44408</v>
      </c>
      <c r="M334" s="398" t="s">
        <v>353</v>
      </c>
      <c r="N334" s="398">
        <v>12</v>
      </c>
    </row>
    <row r="335" spans="1:14" ht="29.25" hidden="1" customHeight="1" outlineLevel="2">
      <c r="A335" s="420"/>
      <c r="B335" s="487" t="s">
        <v>311</v>
      </c>
      <c r="C335" s="71" t="s">
        <v>351</v>
      </c>
      <c r="D335" s="72" t="s">
        <v>841</v>
      </c>
      <c r="E335" s="19"/>
      <c r="F335" s="421" t="s">
        <v>283</v>
      </c>
      <c r="G335" s="19"/>
      <c r="H335" s="20"/>
      <c r="I335" s="19" t="s">
        <v>87</v>
      </c>
      <c r="J335" s="21" t="s">
        <v>210</v>
      </c>
      <c r="K335" s="422">
        <v>44378</v>
      </c>
      <c r="L335" s="422">
        <v>44408</v>
      </c>
      <c r="M335" s="487" t="s">
        <v>353</v>
      </c>
      <c r="N335" s="487">
        <v>1</v>
      </c>
    </row>
    <row r="336" spans="1:14" ht="29.25" hidden="1" customHeight="1" outlineLevel="2">
      <c r="A336" s="424"/>
      <c r="B336" s="406" t="s">
        <v>311</v>
      </c>
      <c r="C336" s="407" t="s">
        <v>351</v>
      </c>
      <c r="D336" s="408" t="s">
        <v>841</v>
      </c>
      <c r="E336" s="409"/>
      <c r="F336" s="410" t="s">
        <v>283</v>
      </c>
      <c r="G336" s="409"/>
      <c r="H336" s="411"/>
      <c r="I336" s="409" t="s">
        <v>29</v>
      </c>
      <c r="J336" s="412" t="s">
        <v>210</v>
      </c>
      <c r="K336" s="413">
        <v>44378</v>
      </c>
      <c r="L336" s="413">
        <v>44408</v>
      </c>
      <c r="M336" s="406" t="s">
        <v>861</v>
      </c>
      <c r="N336" s="406">
        <f>0.045+0.021</f>
        <v>6.6000000000000003E-2</v>
      </c>
    </row>
    <row r="337" spans="1:14" hidden="1" outlineLevel="2">
      <c r="A337" s="145"/>
      <c r="B337" s="33"/>
      <c r="C337" s="50"/>
      <c r="D337" s="51"/>
      <c r="E337" s="34"/>
      <c r="F337" s="56"/>
      <c r="G337" s="34"/>
      <c r="H337" s="53"/>
      <c r="I337" s="34"/>
      <c r="J337" s="36"/>
      <c r="K337" s="49"/>
      <c r="L337" s="49"/>
      <c r="M337" s="33"/>
      <c r="N337" s="33"/>
    </row>
    <row r="338" spans="1:14" hidden="1" outlineLevel="2">
      <c r="A338" s="49"/>
      <c r="B338" s="33"/>
      <c r="C338" s="50"/>
      <c r="D338" s="51"/>
      <c r="E338" s="34"/>
      <c r="F338" s="52"/>
      <c r="G338" s="34"/>
      <c r="H338" s="53"/>
      <c r="I338" s="34"/>
      <c r="J338" s="36"/>
      <c r="K338" s="36"/>
      <c r="L338" s="36"/>
      <c r="M338" s="33"/>
      <c r="N338" s="145"/>
    </row>
    <row r="339" spans="1:14" s="47" customFormat="1" ht="60.75" outlineLevel="1" collapsed="1">
      <c r="A339" s="458" t="s">
        <v>1239</v>
      </c>
      <c r="B339" s="33" t="s">
        <v>311</v>
      </c>
      <c r="C339" s="50" t="s">
        <v>351</v>
      </c>
      <c r="D339" s="51" t="s">
        <v>841</v>
      </c>
      <c r="E339" s="439" t="s">
        <v>846</v>
      </c>
      <c r="F339" s="56"/>
      <c r="G339" s="496"/>
      <c r="H339" s="497" t="s">
        <v>845</v>
      </c>
      <c r="I339" s="56" t="str">
        <f>CONCATENATE(I340," ",N340,M340," ",I341," ",N341,M341," ",I342," ",N342,M342)</f>
        <v xml:space="preserve">Замена опор 14шт Замена РЛНД 1шт  </v>
      </c>
      <c r="J339" s="56" t="s">
        <v>210</v>
      </c>
      <c r="K339" s="459">
        <f>MIN(K340:K342)</f>
        <v>44409</v>
      </c>
      <c r="L339" s="459">
        <f>MAX(L340:L342)</f>
        <v>44439</v>
      </c>
      <c r="M339" s="496"/>
      <c r="N339" s="496"/>
    </row>
    <row r="340" spans="1:14" ht="34.5" hidden="1" customHeight="1" outlineLevel="2">
      <c r="A340" s="419" t="s">
        <v>1299</v>
      </c>
      <c r="B340" s="398" t="s">
        <v>311</v>
      </c>
      <c r="C340" s="399" t="s">
        <v>351</v>
      </c>
      <c r="D340" s="400" t="s">
        <v>841</v>
      </c>
      <c r="E340" s="401"/>
      <c r="F340" s="402" t="s">
        <v>283</v>
      </c>
      <c r="G340" s="401"/>
      <c r="H340" s="403"/>
      <c r="I340" s="401" t="s">
        <v>28</v>
      </c>
      <c r="J340" s="404" t="s">
        <v>210</v>
      </c>
      <c r="K340" s="405">
        <v>44409</v>
      </c>
      <c r="L340" s="405">
        <v>44439</v>
      </c>
      <c r="M340" s="398" t="s">
        <v>353</v>
      </c>
      <c r="N340" s="398">
        <v>14</v>
      </c>
    </row>
    <row r="341" spans="1:14" ht="34.5" hidden="1" customHeight="1" outlineLevel="2">
      <c r="A341" s="415"/>
      <c r="B341" s="406" t="s">
        <v>311</v>
      </c>
      <c r="C341" s="407" t="s">
        <v>351</v>
      </c>
      <c r="D341" s="408" t="s">
        <v>841</v>
      </c>
      <c r="E341" s="409"/>
      <c r="F341" s="410" t="s">
        <v>283</v>
      </c>
      <c r="G341" s="409"/>
      <c r="H341" s="411"/>
      <c r="I341" s="409" t="s">
        <v>87</v>
      </c>
      <c r="J341" s="412" t="s">
        <v>210</v>
      </c>
      <c r="K341" s="413">
        <v>44409</v>
      </c>
      <c r="L341" s="413">
        <v>44439</v>
      </c>
      <c r="M341" s="406" t="s">
        <v>353</v>
      </c>
      <c r="N341" s="406">
        <v>1</v>
      </c>
    </row>
    <row r="342" spans="1:14" hidden="1" outlineLevel="2">
      <c r="A342" s="187"/>
      <c r="B342" s="33"/>
      <c r="C342" s="50"/>
      <c r="D342" s="51"/>
      <c r="E342" s="34"/>
      <c r="F342" s="56"/>
      <c r="G342" s="34"/>
      <c r="H342" s="53"/>
      <c r="I342" s="34"/>
      <c r="J342" s="36"/>
      <c r="K342" s="49"/>
      <c r="L342" s="49"/>
      <c r="M342" s="33"/>
      <c r="N342" s="33"/>
    </row>
    <row r="343" spans="1:14" hidden="1" outlineLevel="2">
      <c r="A343" s="49"/>
      <c r="B343" s="33"/>
      <c r="C343" s="50"/>
      <c r="D343" s="51"/>
      <c r="E343" s="34"/>
      <c r="F343" s="52"/>
      <c r="G343" s="34"/>
      <c r="H343" s="53"/>
      <c r="I343" s="34"/>
      <c r="J343" s="36"/>
      <c r="K343" s="36"/>
      <c r="L343" s="36"/>
      <c r="M343" s="33"/>
      <c r="N343" s="145"/>
    </row>
    <row r="344" spans="1:14" s="47" customFormat="1" ht="60.75" outlineLevel="1" collapsed="1">
      <c r="A344" s="458" t="s">
        <v>1240</v>
      </c>
      <c r="B344" s="33" t="s">
        <v>311</v>
      </c>
      <c r="C344" s="50" t="s">
        <v>351</v>
      </c>
      <c r="D344" s="51" t="s">
        <v>841</v>
      </c>
      <c r="E344" s="439" t="s">
        <v>848</v>
      </c>
      <c r="F344" s="56"/>
      <c r="G344" s="496"/>
      <c r="H344" s="497" t="s">
        <v>847</v>
      </c>
      <c r="I344" s="56" t="str">
        <f>CONCATENATE(I345," ",N345,M345," ",I346," ",N346,M346)</f>
        <v>Замена опор 12шт Замена РЛНД 1шт</v>
      </c>
      <c r="J344" s="56" t="s">
        <v>210</v>
      </c>
      <c r="K344" s="459">
        <f>MIN(K345:K346)</f>
        <v>44317</v>
      </c>
      <c r="L344" s="459">
        <f>MAX(L345:L346)</f>
        <v>44347</v>
      </c>
      <c r="M344" s="496"/>
      <c r="N344" s="496"/>
    </row>
    <row r="345" spans="1:14" ht="30.75" hidden="1" customHeight="1" outlineLevel="2">
      <c r="A345" s="419" t="s">
        <v>1300</v>
      </c>
      <c r="B345" s="398" t="s">
        <v>311</v>
      </c>
      <c r="C345" s="399" t="s">
        <v>351</v>
      </c>
      <c r="D345" s="400" t="s">
        <v>841</v>
      </c>
      <c r="E345" s="401"/>
      <c r="F345" s="402" t="s">
        <v>420</v>
      </c>
      <c r="G345" s="401" t="s">
        <v>849</v>
      </c>
      <c r="H345" s="403"/>
      <c r="I345" s="401" t="s">
        <v>28</v>
      </c>
      <c r="J345" s="404" t="s">
        <v>210</v>
      </c>
      <c r="K345" s="405">
        <v>44317</v>
      </c>
      <c r="L345" s="405">
        <v>44347</v>
      </c>
      <c r="M345" s="398" t="s">
        <v>353</v>
      </c>
      <c r="N345" s="398">
        <v>12</v>
      </c>
    </row>
    <row r="346" spans="1:14" ht="30.75" hidden="1" customHeight="1" outlineLevel="2">
      <c r="A346" s="415"/>
      <c r="B346" s="406" t="s">
        <v>311</v>
      </c>
      <c r="C346" s="407" t="s">
        <v>351</v>
      </c>
      <c r="D346" s="408" t="s">
        <v>841</v>
      </c>
      <c r="E346" s="409"/>
      <c r="F346" s="410"/>
      <c r="G346" s="409"/>
      <c r="H346" s="411"/>
      <c r="I346" s="409" t="s">
        <v>87</v>
      </c>
      <c r="J346" s="412" t="s">
        <v>210</v>
      </c>
      <c r="K346" s="413">
        <v>44317</v>
      </c>
      <c r="L346" s="413">
        <v>44347</v>
      </c>
      <c r="M346" s="406" t="s">
        <v>353</v>
      </c>
      <c r="N346" s="406">
        <v>1</v>
      </c>
    </row>
    <row r="347" spans="1:14" hidden="1" outlineLevel="2">
      <c r="A347" s="49"/>
      <c r="B347" s="33"/>
      <c r="C347" s="50"/>
      <c r="D347" s="51"/>
      <c r="E347" s="34"/>
      <c r="F347" s="52"/>
      <c r="G347" s="34"/>
      <c r="H347" s="53"/>
      <c r="I347" s="34"/>
      <c r="J347" s="36"/>
      <c r="K347" s="36"/>
      <c r="L347" s="36"/>
      <c r="M347" s="33"/>
      <c r="N347" s="145"/>
    </row>
    <row r="348" spans="1:14" s="47" customFormat="1" ht="89.25" customHeight="1" outlineLevel="1" collapsed="1">
      <c r="A348" s="458" t="s">
        <v>1241</v>
      </c>
      <c r="B348" s="33" t="s">
        <v>311</v>
      </c>
      <c r="C348" s="50" t="s">
        <v>351</v>
      </c>
      <c r="D348" s="51" t="s">
        <v>841</v>
      </c>
      <c r="E348" s="439" t="s">
        <v>851</v>
      </c>
      <c r="F348" s="56"/>
      <c r="G348" s="496"/>
      <c r="H348" s="497" t="s">
        <v>850</v>
      </c>
      <c r="I348" s="56" t="str">
        <f>CONCATENATE(I349," ",N349,M349," ",I350," ",N350,M350," ",I351," ",N351,M351," ",I352," ",N352,M352," ",I353," ",N353,M353)</f>
        <v xml:space="preserve">Восстановление контура заземления до нормативных характеристик 3шт Замена опор 3шт Замена РЛНД 1шт    </v>
      </c>
      <c r="J348" s="56" t="s">
        <v>210</v>
      </c>
      <c r="K348" s="459">
        <f>MIN(K349:K353)</f>
        <v>44317</v>
      </c>
      <c r="L348" s="459">
        <f>MAX(L349:L353)</f>
        <v>44408</v>
      </c>
      <c r="M348" s="496"/>
      <c r="N348" s="496"/>
    </row>
    <row r="349" spans="1:14" ht="60.75" hidden="1" outlineLevel="2">
      <c r="A349" s="457" t="s">
        <v>1293</v>
      </c>
      <c r="B349" s="33" t="s">
        <v>311</v>
      </c>
      <c r="C349" s="50" t="s">
        <v>351</v>
      </c>
      <c r="D349" s="51" t="s">
        <v>841</v>
      </c>
      <c r="E349" s="34"/>
      <c r="F349" s="56" t="s">
        <v>420</v>
      </c>
      <c r="G349" s="34" t="s">
        <v>852</v>
      </c>
      <c r="H349" s="53" t="s">
        <v>854</v>
      </c>
      <c r="I349" s="34" t="s">
        <v>54</v>
      </c>
      <c r="J349" s="36" t="s">
        <v>210</v>
      </c>
      <c r="K349" s="49">
        <v>44317</v>
      </c>
      <c r="L349" s="49">
        <v>44347</v>
      </c>
      <c r="M349" s="33" t="s">
        <v>353</v>
      </c>
      <c r="N349" s="33">
        <v>3</v>
      </c>
    </row>
    <row r="350" spans="1:14" ht="60.75" hidden="1" outlineLevel="2">
      <c r="A350" s="414" t="s">
        <v>1294</v>
      </c>
      <c r="B350" s="398" t="s">
        <v>311</v>
      </c>
      <c r="C350" s="399" t="s">
        <v>351</v>
      </c>
      <c r="D350" s="400" t="s">
        <v>841</v>
      </c>
      <c r="E350" s="401"/>
      <c r="F350" s="402" t="s">
        <v>420</v>
      </c>
      <c r="G350" s="401" t="s">
        <v>852</v>
      </c>
      <c r="H350" s="403" t="s">
        <v>853</v>
      </c>
      <c r="I350" s="401" t="s">
        <v>28</v>
      </c>
      <c r="J350" s="404" t="s">
        <v>210</v>
      </c>
      <c r="K350" s="405">
        <v>44378</v>
      </c>
      <c r="L350" s="405">
        <v>44408</v>
      </c>
      <c r="M350" s="398" t="s">
        <v>353</v>
      </c>
      <c r="N350" s="398">
        <v>3</v>
      </c>
    </row>
    <row r="351" spans="1:14" ht="60.75" hidden="1" outlineLevel="2">
      <c r="A351" s="424"/>
      <c r="B351" s="406" t="s">
        <v>311</v>
      </c>
      <c r="C351" s="407" t="s">
        <v>351</v>
      </c>
      <c r="D351" s="408" t="s">
        <v>841</v>
      </c>
      <c r="E351" s="409"/>
      <c r="F351" s="410" t="s">
        <v>420</v>
      </c>
      <c r="G351" s="409" t="s">
        <v>852</v>
      </c>
      <c r="H351" s="411"/>
      <c r="I351" s="409" t="s">
        <v>87</v>
      </c>
      <c r="J351" s="412" t="s">
        <v>210</v>
      </c>
      <c r="K351" s="413">
        <v>44378</v>
      </c>
      <c r="L351" s="413">
        <v>44408</v>
      </c>
      <c r="M351" s="406" t="s">
        <v>353</v>
      </c>
      <c r="N351" s="406">
        <v>1</v>
      </c>
    </row>
    <row r="352" spans="1:14" hidden="1" outlineLevel="2">
      <c r="A352" s="187"/>
      <c r="B352" s="33"/>
      <c r="C352" s="50"/>
      <c r="D352" s="51"/>
      <c r="E352" s="34"/>
      <c r="F352" s="56"/>
      <c r="G352" s="34"/>
      <c r="H352" s="53"/>
      <c r="I352" s="34"/>
      <c r="J352" s="36"/>
      <c r="K352" s="49"/>
      <c r="L352" s="49"/>
      <c r="M352" s="33"/>
      <c r="N352" s="33"/>
    </row>
    <row r="353" spans="1:14" hidden="1" outlineLevel="2">
      <c r="A353" s="145"/>
      <c r="B353" s="33"/>
      <c r="C353" s="50"/>
      <c r="D353" s="51"/>
      <c r="E353" s="34"/>
      <c r="F353" s="56"/>
      <c r="G353" s="34"/>
      <c r="H353" s="53"/>
      <c r="I353" s="34"/>
      <c r="J353" s="36"/>
      <c r="K353" s="49"/>
      <c r="L353" s="49"/>
      <c r="M353" s="33"/>
      <c r="N353" s="33"/>
    </row>
    <row r="354" spans="1:14" hidden="1" outlineLevel="2">
      <c r="A354" s="49"/>
      <c r="B354" s="33"/>
      <c r="C354" s="50"/>
      <c r="D354" s="51"/>
      <c r="E354" s="34"/>
      <c r="F354" s="52"/>
      <c r="G354" s="34"/>
      <c r="H354" s="53"/>
      <c r="I354" s="34"/>
      <c r="J354" s="36"/>
      <c r="K354" s="36"/>
      <c r="L354" s="36"/>
      <c r="M354" s="33"/>
      <c r="N354" s="145"/>
    </row>
    <row r="355" spans="1:14" s="47" customFormat="1" ht="60.75" outlineLevel="1" collapsed="1">
      <c r="A355" s="458" t="s">
        <v>1242</v>
      </c>
      <c r="B355" s="33" t="s">
        <v>311</v>
      </c>
      <c r="C355" s="50" t="s">
        <v>351</v>
      </c>
      <c r="D355" s="51" t="s">
        <v>841</v>
      </c>
      <c r="E355" s="439" t="s">
        <v>855</v>
      </c>
      <c r="F355" s="56"/>
      <c r="G355" s="496"/>
      <c r="H355" s="497" t="s">
        <v>857</v>
      </c>
      <c r="I355" s="56" t="str">
        <f>CONCATENATE(I356," ",N356,M356," ",I357," ",N357,M357," ",I358," ",N358,M358)</f>
        <v xml:space="preserve">Ручное расширение просек 0,3981Га    </v>
      </c>
      <c r="J355" s="56" t="s">
        <v>210</v>
      </c>
      <c r="K355" s="459">
        <f>MIN(K356:K358)</f>
        <v>44409</v>
      </c>
      <c r="L355" s="459">
        <f>MAX(L356:L358)</f>
        <v>44439</v>
      </c>
      <c r="M355" s="496"/>
      <c r="N355" s="496"/>
    </row>
    <row r="356" spans="1:14" ht="60.75" hidden="1" outlineLevel="2">
      <c r="A356" s="145" t="s">
        <v>1301</v>
      </c>
      <c r="B356" s="33" t="s">
        <v>311</v>
      </c>
      <c r="C356" s="50" t="s">
        <v>351</v>
      </c>
      <c r="D356" s="51" t="s">
        <v>841</v>
      </c>
      <c r="E356" s="34"/>
      <c r="F356" s="56" t="s">
        <v>420</v>
      </c>
      <c r="G356" s="34" t="s">
        <v>856</v>
      </c>
      <c r="H356" s="53"/>
      <c r="I356" s="34" t="s">
        <v>274</v>
      </c>
      <c r="J356" s="36" t="s">
        <v>210</v>
      </c>
      <c r="K356" s="49">
        <v>44409</v>
      </c>
      <c r="L356" s="49">
        <v>44439</v>
      </c>
      <c r="M356" s="33" t="s">
        <v>354</v>
      </c>
      <c r="N356" s="33">
        <v>0.39810000000000001</v>
      </c>
    </row>
    <row r="357" spans="1:14" hidden="1" outlineLevel="2">
      <c r="A357" s="49"/>
      <c r="B357" s="33"/>
      <c r="C357" s="50"/>
      <c r="D357" s="51"/>
      <c r="E357" s="34"/>
      <c r="F357" s="56"/>
      <c r="G357" s="34"/>
      <c r="H357" s="53"/>
      <c r="I357" s="34"/>
      <c r="J357" s="36"/>
      <c r="K357" s="49"/>
      <c r="L357" s="49"/>
      <c r="M357" s="33"/>
      <c r="N357" s="33"/>
    </row>
    <row r="358" spans="1:14" hidden="1" outlineLevel="2">
      <c r="A358" s="187"/>
      <c r="B358" s="33"/>
      <c r="C358" s="50"/>
      <c r="D358" s="51"/>
      <c r="E358" s="34"/>
      <c r="F358" s="56"/>
      <c r="G358" s="34"/>
      <c r="H358" s="53"/>
      <c r="I358" s="34"/>
      <c r="J358" s="36"/>
      <c r="K358" s="49"/>
      <c r="L358" s="49"/>
      <c r="M358" s="33"/>
      <c r="N358" s="33"/>
    </row>
    <row r="359" spans="1:14" hidden="1" outlineLevel="2">
      <c r="A359" s="49"/>
      <c r="B359" s="33"/>
      <c r="C359" s="50"/>
      <c r="D359" s="51"/>
      <c r="E359" s="34"/>
      <c r="F359" s="52"/>
      <c r="G359" s="34"/>
      <c r="H359" s="53"/>
      <c r="I359" s="34"/>
      <c r="J359" s="36"/>
      <c r="K359" s="36"/>
      <c r="L359" s="36"/>
      <c r="M359" s="33"/>
      <c r="N359" s="145"/>
    </row>
    <row r="360" spans="1:14" s="47" customFormat="1" ht="81" outlineLevel="1" collapsed="1">
      <c r="A360" s="505" t="s">
        <v>1243</v>
      </c>
      <c r="B360" s="33" t="s">
        <v>311</v>
      </c>
      <c r="C360" s="50" t="s">
        <v>351</v>
      </c>
      <c r="D360" s="51" t="s">
        <v>994</v>
      </c>
      <c r="E360" s="439" t="s">
        <v>995</v>
      </c>
      <c r="F360" s="56"/>
      <c r="G360" s="496"/>
      <c r="H360" s="497" t="s">
        <v>996</v>
      </c>
      <c r="I360" s="56" t="str">
        <f>CONCATENATE(I361," ",N361,M361," ",I362," ",N362,M362," ",I363," ",N363,M363," ",I364," ",N364,M364," ",I365," ",N365,M365,)</f>
        <v xml:space="preserve">Установка опор 1шт Замена опор 25шт Замена РЛНД 3шт Монтаж контура заземления 3шт  </v>
      </c>
      <c r="J360" s="56" t="s">
        <v>210</v>
      </c>
      <c r="K360" s="459">
        <f>MIN(K361:K365)</f>
        <v>44348</v>
      </c>
      <c r="L360" s="459">
        <f>MAX(L361:L365)</f>
        <v>44469</v>
      </c>
      <c r="M360" s="496"/>
      <c r="N360" s="496"/>
    </row>
    <row r="361" spans="1:14" ht="40.5" hidden="1" outlineLevel="2">
      <c r="A361" s="454" t="s">
        <v>1286</v>
      </c>
      <c r="B361" s="33" t="s">
        <v>311</v>
      </c>
      <c r="C361" s="50" t="s">
        <v>351</v>
      </c>
      <c r="D361" s="51" t="s">
        <v>994</v>
      </c>
      <c r="E361" s="34"/>
      <c r="F361" s="56" t="s">
        <v>380</v>
      </c>
      <c r="G361" s="34"/>
      <c r="H361" s="53" t="s">
        <v>997</v>
      </c>
      <c r="I361" s="34" t="s">
        <v>53</v>
      </c>
      <c r="J361" s="36" t="s">
        <v>210</v>
      </c>
      <c r="K361" s="49">
        <v>44348</v>
      </c>
      <c r="L361" s="49">
        <v>44377</v>
      </c>
      <c r="M361" s="33" t="s">
        <v>353</v>
      </c>
      <c r="N361" s="33">
        <v>1</v>
      </c>
    </row>
    <row r="362" spans="1:14" ht="101.25" hidden="1" outlineLevel="2">
      <c r="A362" s="455" t="s">
        <v>1287</v>
      </c>
      <c r="B362" s="398" t="s">
        <v>311</v>
      </c>
      <c r="C362" s="399" t="s">
        <v>351</v>
      </c>
      <c r="D362" s="400" t="s">
        <v>994</v>
      </c>
      <c r="E362" s="401"/>
      <c r="F362" s="402" t="s">
        <v>380</v>
      </c>
      <c r="G362" s="401"/>
      <c r="H362" s="403" t="s">
        <v>998</v>
      </c>
      <c r="I362" s="401" t="s">
        <v>28</v>
      </c>
      <c r="J362" s="404" t="s">
        <v>210</v>
      </c>
      <c r="K362" s="405">
        <v>44409</v>
      </c>
      <c r="L362" s="405">
        <v>44469</v>
      </c>
      <c r="M362" s="398" t="s">
        <v>353</v>
      </c>
      <c r="N362" s="398">
        <v>25</v>
      </c>
    </row>
    <row r="363" spans="1:14" ht="40.5" hidden="1" outlineLevel="2">
      <c r="A363" s="453"/>
      <c r="B363" s="406" t="s">
        <v>311</v>
      </c>
      <c r="C363" s="407" t="s">
        <v>351</v>
      </c>
      <c r="D363" s="408" t="s">
        <v>994</v>
      </c>
      <c r="E363" s="409"/>
      <c r="F363" s="410" t="s">
        <v>380</v>
      </c>
      <c r="G363" s="409"/>
      <c r="H363" s="411"/>
      <c r="I363" s="409" t="s">
        <v>87</v>
      </c>
      <c r="J363" s="412" t="s">
        <v>210</v>
      </c>
      <c r="K363" s="413">
        <v>44409</v>
      </c>
      <c r="L363" s="413">
        <v>44469</v>
      </c>
      <c r="M363" s="406" t="s">
        <v>353</v>
      </c>
      <c r="N363" s="406">
        <v>3</v>
      </c>
    </row>
    <row r="364" spans="1:14" ht="40.5" hidden="1" outlineLevel="2">
      <c r="A364" s="454" t="s">
        <v>1288</v>
      </c>
      <c r="B364" s="33" t="s">
        <v>311</v>
      </c>
      <c r="C364" s="407" t="s">
        <v>351</v>
      </c>
      <c r="D364" s="408" t="s">
        <v>994</v>
      </c>
      <c r="E364" s="409"/>
      <c r="F364" s="410" t="s">
        <v>380</v>
      </c>
      <c r="G364" s="34"/>
      <c r="H364" s="53" t="s">
        <v>999</v>
      </c>
      <c r="I364" s="34" t="s">
        <v>46</v>
      </c>
      <c r="J364" s="412" t="s">
        <v>210</v>
      </c>
      <c r="K364" s="49">
        <v>44409</v>
      </c>
      <c r="L364" s="49">
        <v>44439</v>
      </c>
      <c r="M364" s="33" t="s">
        <v>353</v>
      </c>
      <c r="N364" s="33">
        <v>3</v>
      </c>
    </row>
    <row r="365" spans="1:14" hidden="1" outlineLevel="2">
      <c r="A365" s="145"/>
      <c r="B365" s="33"/>
      <c r="C365" s="50"/>
      <c r="D365" s="51"/>
      <c r="E365" s="34"/>
      <c r="F365" s="56"/>
      <c r="G365" s="34"/>
      <c r="H365" s="53"/>
      <c r="I365" s="34"/>
      <c r="J365" s="36"/>
      <c r="K365" s="49"/>
      <c r="L365" s="49"/>
      <c r="M365" s="33"/>
      <c r="N365" s="33"/>
    </row>
    <row r="366" spans="1:14" hidden="1" outlineLevel="2">
      <c r="A366" s="49"/>
      <c r="B366" s="33"/>
      <c r="C366" s="50"/>
      <c r="D366" s="51"/>
      <c r="E366" s="34"/>
      <c r="F366" s="52"/>
      <c r="G366" s="34"/>
      <c r="H366" s="53"/>
      <c r="I366" s="34"/>
      <c r="J366" s="36"/>
      <c r="K366" s="36"/>
      <c r="L366" s="36"/>
      <c r="M366" s="33"/>
      <c r="N366" s="145"/>
    </row>
    <row r="367" spans="1:14" s="47" customFormat="1" ht="105.75" customHeight="1" outlineLevel="1" collapsed="1">
      <c r="A367" s="458" t="s">
        <v>1259</v>
      </c>
      <c r="B367" s="33" t="s">
        <v>311</v>
      </c>
      <c r="C367" s="50" t="s">
        <v>351</v>
      </c>
      <c r="D367" s="51" t="s">
        <v>994</v>
      </c>
      <c r="E367" s="439" t="s">
        <v>1004</v>
      </c>
      <c r="F367" s="56"/>
      <c r="G367" s="496"/>
      <c r="H367" s="497" t="s">
        <v>1000</v>
      </c>
      <c r="I367" s="56" t="str">
        <f>CONCATENATE(I368," ",N368,M368," ",I369," ",N369,M369," ",I370," ",N370,M370," ",I371," ",N371,M371," ",I372," ",N372,M372," ",I373," ",N373,M373,)</f>
        <v xml:space="preserve">Замена опор 3шт Замена РЛНД 2шт Монтаж контура заземления 2шт Замена опор 7шт Замена РЛНД 1шт  </v>
      </c>
      <c r="J367" s="56" t="s">
        <v>210</v>
      </c>
      <c r="K367" s="459">
        <f>MIN(K368:K373)</f>
        <v>44348</v>
      </c>
      <c r="L367" s="459">
        <f>MAX(L368:L373)</f>
        <v>44439</v>
      </c>
      <c r="M367" s="496"/>
      <c r="N367" s="496"/>
    </row>
    <row r="368" spans="1:14" ht="101.25" hidden="1" outlineLevel="2">
      <c r="A368" s="452" t="s">
        <v>1289</v>
      </c>
      <c r="B368" s="487" t="s">
        <v>311</v>
      </c>
      <c r="C368" s="71" t="s">
        <v>351</v>
      </c>
      <c r="D368" s="72" t="s">
        <v>994</v>
      </c>
      <c r="E368" s="19"/>
      <c r="F368" s="421" t="s">
        <v>420</v>
      </c>
      <c r="G368" s="19" t="s">
        <v>1009</v>
      </c>
      <c r="H368" s="20" t="s">
        <v>1001</v>
      </c>
      <c r="I368" s="19" t="s">
        <v>28</v>
      </c>
      <c r="J368" s="21" t="s">
        <v>210</v>
      </c>
      <c r="K368" s="422">
        <v>44378</v>
      </c>
      <c r="L368" s="422">
        <v>44408</v>
      </c>
      <c r="M368" s="487" t="s">
        <v>353</v>
      </c>
      <c r="N368" s="487">
        <v>3</v>
      </c>
    </row>
    <row r="369" spans="1:14" ht="40.5" hidden="1" outlineLevel="2">
      <c r="A369" s="453"/>
      <c r="B369" s="406" t="s">
        <v>311</v>
      </c>
      <c r="C369" s="407" t="s">
        <v>351</v>
      </c>
      <c r="D369" s="408" t="s">
        <v>994</v>
      </c>
      <c r="E369" s="409"/>
      <c r="F369" s="410"/>
      <c r="G369" s="409"/>
      <c r="H369" s="411"/>
      <c r="I369" s="409" t="s">
        <v>87</v>
      </c>
      <c r="J369" s="412" t="s">
        <v>210</v>
      </c>
      <c r="K369" s="413"/>
      <c r="L369" s="413"/>
      <c r="M369" s="406" t="s">
        <v>353</v>
      </c>
      <c r="N369" s="406">
        <v>2</v>
      </c>
    </row>
    <row r="370" spans="1:14" ht="40.5" hidden="1" outlineLevel="2">
      <c r="A370" s="454" t="s">
        <v>1290</v>
      </c>
      <c r="B370" s="33" t="s">
        <v>311</v>
      </c>
      <c r="C370" s="407" t="s">
        <v>351</v>
      </c>
      <c r="D370" s="408" t="s">
        <v>994</v>
      </c>
      <c r="E370" s="409"/>
      <c r="F370" s="410" t="s">
        <v>380</v>
      </c>
      <c r="G370" s="34"/>
      <c r="H370" s="53" t="s">
        <v>1002</v>
      </c>
      <c r="I370" s="34" t="s">
        <v>46</v>
      </c>
      <c r="J370" s="412" t="s">
        <v>210</v>
      </c>
      <c r="K370" s="49">
        <v>44409</v>
      </c>
      <c r="L370" s="49">
        <v>44439</v>
      </c>
      <c r="M370" s="33" t="s">
        <v>353</v>
      </c>
      <c r="N370" s="33">
        <v>2</v>
      </c>
    </row>
    <row r="371" spans="1:14" ht="60.75" hidden="1" outlineLevel="2">
      <c r="A371" s="455" t="s">
        <v>1291</v>
      </c>
      <c r="B371" s="398" t="s">
        <v>311</v>
      </c>
      <c r="C371" s="399" t="s">
        <v>351</v>
      </c>
      <c r="D371" s="400" t="s">
        <v>994</v>
      </c>
      <c r="E371" s="401"/>
      <c r="F371" s="402" t="s">
        <v>380</v>
      </c>
      <c r="G371" s="401"/>
      <c r="H371" s="403" t="s">
        <v>1003</v>
      </c>
      <c r="I371" s="401" t="s">
        <v>28</v>
      </c>
      <c r="J371" s="404" t="s">
        <v>210</v>
      </c>
      <c r="K371" s="405">
        <v>44348</v>
      </c>
      <c r="L371" s="405">
        <v>44408</v>
      </c>
      <c r="M371" s="398" t="s">
        <v>353</v>
      </c>
      <c r="N371" s="398">
        <v>7</v>
      </c>
    </row>
    <row r="372" spans="1:14" ht="40.5" hidden="1" outlineLevel="2">
      <c r="A372" s="453"/>
      <c r="B372" s="406" t="s">
        <v>311</v>
      </c>
      <c r="C372" s="407" t="s">
        <v>351</v>
      </c>
      <c r="D372" s="408" t="s">
        <v>994</v>
      </c>
      <c r="E372" s="409"/>
      <c r="F372" s="410"/>
      <c r="G372" s="409"/>
      <c r="H372" s="411"/>
      <c r="I372" s="409" t="s">
        <v>87</v>
      </c>
      <c r="J372" s="412" t="s">
        <v>210</v>
      </c>
      <c r="K372" s="413"/>
      <c r="L372" s="413"/>
      <c r="M372" s="406" t="s">
        <v>353</v>
      </c>
      <c r="N372" s="406">
        <v>1</v>
      </c>
    </row>
    <row r="373" spans="1:14" hidden="1" outlineLevel="2">
      <c r="A373" s="454"/>
      <c r="B373" s="33"/>
      <c r="C373" s="50"/>
      <c r="D373" s="51"/>
      <c r="E373" s="34"/>
      <c r="F373" s="56"/>
      <c r="G373" s="34"/>
      <c r="H373" s="53"/>
      <c r="I373" s="34"/>
      <c r="J373" s="36"/>
      <c r="K373" s="49"/>
      <c r="L373" s="49"/>
      <c r="M373" s="33"/>
      <c r="N373" s="33"/>
    </row>
    <row r="374" spans="1:14" hidden="1" outlineLevel="2">
      <c r="A374" s="454"/>
      <c r="B374" s="33"/>
      <c r="C374" s="50"/>
      <c r="D374" s="51"/>
      <c r="E374" s="34"/>
      <c r="F374" s="52"/>
      <c r="G374" s="34"/>
      <c r="H374" s="53"/>
      <c r="I374" s="34"/>
      <c r="J374" s="36"/>
      <c r="K374" s="36"/>
      <c r="L374" s="36"/>
      <c r="M374" s="33"/>
      <c r="N374" s="145"/>
    </row>
    <row r="375" spans="1:14" s="47" customFormat="1" ht="87" customHeight="1" outlineLevel="1" collapsed="1">
      <c r="A375" s="458" t="s">
        <v>1245</v>
      </c>
      <c r="B375" s="33" t="s">
        <v>311</v>
      </c>
      <c r="C375" s="50" t="s">
        <v>351</v>
      </c>
      <c r="D375" s="51" t="s">
        <v>994</v>
      </c>
      <c r="E375" s="439" t="s">
        <v>1005</v>
      </c>
      <c r="F375" s="56"/>
      <c r="G375" s="496"/>
      <c r="H375" s="497" t="s">
        <v>1006</v>
      </c>
      <c r="I375" s="56" t="str">
        <f>CONCATENATE(I376," ",N376,M376," ",I377," ",N377,M377," ",I378," ",N378,M378,)</f>
        <v xml:space="preserve">Замена опор 3шт Монтаж контура заземления 1щт  </v>
      </c>
      <c r="J375" s="56" t="s">
        <v>210</v>
      </c>
      <c r="K375" s="459">
        <f>MIN(K376:K378)</f>
        <v>44317</v>
      </c>
      <c r="L375" s="459">
        <f>MAX(L376:L378)</f>
        <v>44439</v>
      </c>
      <c r="M375" s="496"/>
      <c r="N375" s="496"/>
    </row>
    <row r="376" spans="1:14" ht="40.5" hidden="1" outlineLevel="2">
      <c r="A376" s="454" t="s">
        <v>1436</v>
      </c>
      <c r="B376" s="33" t="s">
        <v>311</v>
      </c>
      <c r="C376" s="399" t="s">
        <v>351</v>
      </c>
      <c r="D376" s="400" t="s">
        <v>994</v>
      </c>
      <c r="E376" s="401"/>
      <c r="F376" s="402" t="s">
        <v>380</v>
      </c>
      <c r="G376" s="34"/>
      <c r="H376" s="53" t="s">
        <v>1007</v>
      </c>
      <c r="I376" s="34" t="s">
        <v>28</v>
      </c>
      <c r="J376" s="36" t="s">
        <v>210</v>
      </c>
      <c r="K376" s="49">
        <v>44317</v>
      </c>
      <c r="L376" s="49">
        <v>44347</v>
      </c>
      <c r="M376" s="33" t="s">
        <v>353</v>
      </c>
      <c r="N376" s="33">
        <v>3</v>
      </c>
    </row>
    <row r="377" spans="1:14" ht="40.5" hidden="1" outlineLevel="2">
      <c r="A377" s="454" t="s">
        <v>1437</v>
      </c>
      <c r="B377" s="33" t="s">
        <v>311</v>
      </c>
      <c r="C377" s="399" t="s">
        <v>351</v>
      </c>
      <c r="D377" s="400" t="s">
        <v>994</v>
      </c>
      <c r="E377" s="401"/>
      <c r="F377" s="402" t="s">
        <v>420</v>
      </c>
      <c r="G377" s="34" t="s">
        <v>1010</v>
      </c>
      <c r="H377" s="53" t="s">
        <v>1435</v>
      </c>
      <c r="I377" s="34" t="s">
        <v>46</v>
      </c>
      <c r="J377" s="36" t="s">
        <v>210</v>
      </c>
      <c r="K377" s="49">
        <v>44409</v>
      </c>
      <c r="L377" s="49">
        <v>44439</v>
      </c>
      <c r="M377" s="33" t="s">
        <v>1008</v>
      </c>
      <c r="N377" s="33">
        <v>1</v>
      </c>
    </row>
    <row r="378" spans="1:14" hidden="1" outlineLevel="2">
      <c r="A378" s="145"/>
      <c r="B378" s="33"/>
      <c r="C378" s="50"/>
      <c r="D378" s="51"/>
      <c r="E378" s="34"/>
      <c r="F378" s="56"/>
      <c r="G378" s="34"/>
      <c r="H378" s="53"/>
      <c r="I378" s="34"/>
      <c r="J378" s="36"/>
      <c r="K378" s="49"/>
      <c r="L378" s="49"/>
      <c r="M378" s="33"/>
      <c r="N378" s="33"/>
    </row>
    <row r="379" spans="1:14" hidden="1" outlineLevel="2">
      <c r="A379" s="49"/>
      <c r="B379" s="33"/>
      <c r="C379" s="50"/>
      <c r="D379" s="51"/>
      <c r="E379" s="34"/>
      <c r="F379" s="52"/>
      <c r="G379" s="34"/>
      <c r="H379" s="53"/>
      <c r="I379" s="34"/>
      <c r="J379" s="36"/>
      <c r="K379" s="36"/>
      <c r="L379" s="36"/>
      <c r="M379" s="33"/>
      <c r="N379" s="145"/>
    </row>
    <row r="380" spans="1:14" s="47" customFormat="1" ht="81" outlineLevel="1" collapsed="1">
      <c r="A380" s="458" t="s">
        <v>1244</v>
      </c>
      <c r="B380" s="33" t="s">
        <v>311</v>
      </c>
      <c r="C380" s="50" t="s">
        <v>351</v>
      </c>
      <c r="D380" s="51" t="s">
        <v>994</v>
      </c>
      <c r="E380" s="439" t="s">
        <v>1011</v>
      </c>
      <c r="F380" s="56"/>
      <c r="G380" s="496"/>
      <c r="H380" s="497" t="s">
        <v>1012</v>
      </c>
      <c r="I380" s="56" t="str">
        <f>CONCATENATE(I381," ",N381,M381," ",I382," ",N382,M382,)</f>
        <v xml:space="preserve">Замена опор 2шт  </v>
      </c>
      <c r="J380" s="56" t="s">
        <v>210</v>
      </c>
      <c r="K380" s="459">
        <f>MIN(K381:K382)</f>
        <v>44440</v>
      </c>
      <c r="L380" s="459">
        <f>MAX(L381:L382)</f>
        <v>44469</v>
      </c>
      <c r="M380" s="496"/>
      <c r="N380" s="496"/>
    </row>
    <row r="381" spans="1:14" ht="40.5" hidden="1" outlineLevel="2">
      <c r="A381" s="145"/>
      <c r="B381" s="33" t="s">
        <v>311</v>
      </c>
      <c r="C381" s="399" t="s">
        <v>351</v>
      </c>
      <c r="D381" s="400" t="s">
        <v>994</v>
      </c>
      <c r="E381" s="401"/>
      <c r="F381" s="402" t="s">
        <v>380</v>
      </c>
      <c r="G381" s="34"/>
      <c r="H381" s="53" t="s">
        <v>1013</v>
      </c>
      <c r="I381" s="34" t="s">
        <v>28</v>
      </c>
      <c r="J381" s="36" t="s">
        <v>210</v>
      </c>
      <c r="K381" s="49">
        <v>44440</v>
      </c>
      <c r="L381" s="49">
        <v>44469</v>
      </c>
      <c r="M381" s="33" t="s">
        <v>353</v>
      </c>
      <c r="N381" s="33">
        <v>2</v>
      </c>
    </row>
    <row r="382" spans="1:14" hidden="1" outlineLevel="2">
      <c r="A382" s="145"/>
      <c r="B382" s="33"/>
      <c r="C382" s="50"/>
      <c r="D382" s="51"/>
      <c r="E382" s="34"/>
      <c r="F382" s="56"/>
      <c r="G382" s="34"/>
      <c r="H382" s="53"/>
      <c r="I382" s="34"/>
      <c r="J382" s="36"/>
      <c r="K382" s="49"/>
      <c r="L382" s="49"/>
      <c r="M382" s="33"/>
      <c r="N382" s="33"/>
    </row>
    <row r="383" spans="1:14" hidden="1" outlineLevel="2">
      <c r="A383" s="49"/>
      <c r="B383" s="33"/>
      <c r="C383" s="50"/>
      <c r="D383" s="51"/>
      <c r="E383" s="34"/>
      <c r="F383" s="52"/>
      <c r="G383" s="34"/>
      <c r="H383" s="53"/>
      <c r="I383" s="34"/>
      <c r="J383" s="36"/>
      <c r="K383" s="36"/>
      <c r="L383" s="36"/>
      <c r="M383" s="33"/>
      <c r="N383" s="145"/>
    </row>
    <row r="384" spans="1:14" s="47" customFormat="1" ht="60.75" outlineLevel="1" collapsed="1">
      <c r="A384" s="458" t="s">
        <v>1246</v>
      </c>
      <c r="B384" s="33" t="s">
        <v>311</v>
      </c>
      <c r="C384" s="50" t="s">
        <v>351</v>
      </c>
      <c r="D384" s="51" t="s">
        <v>994</v>
      </c>
      <c r="E384" s="439" t="s">
        <v>1014</v>
      </c>
      <c r="F384" s="56"/>
      <c r="G384" s="496"/>
      <c r="H384" s="497" t="s">
        <v>1015</v>
      </c>
      <c r="I384" s="56" t="str">
        <f>CONCATENATE(I385," ",N385,M385," ",I386," ",N386,M386)</f>
        <v xml:space="preserve">Монтаж контура заземления 1шт  </v>
      </c>
      <c r="J384" s="56" t="s">
        <v>210</v>
      </c>
      <c r="K384" s="459">
        <f>MIN(K385:K386)</f>
        <v>44409</v>
      </c>
      <c r="L384" s="459">
        <f>MAX(L385:L386)</f>
        <v>44439</v>
      </c>
      <c r="M384" s="496"/>
      <c r="N384" s="496"/>
    </row>
    <row r="385" spans="1:14" ht="40.5" hidden="1" outlineLevel="2">
      <c r="A385" s="145"/>
      <c r="B385" s="33" t="s">
        <v>311</v>
      </c>
      <c r="C385" s="399" t="s">
        <v>351</v>
      </c>
      <c r="D385" s="400" t="s">
        <v>994</v>
      </c>
      <c r="E385" s="401"/>
      <c r="F385" s="402" t="s">
        <v>380</v>
      </c>
      <c r="G385" s="34"/>
      <c r="H385" s="53" t="s">
        <v>1016</v>
      </c>
      <c r="I385" s="34" t="s">
        <v>46</v>
      </c>
      <c r="J385" s="36" t="s">
        <v>210</v>
      </c>
      <c r="K385" s="49">
        <v>44409</v>
      </c>
      <c r="L385" s="49">
        <v>44439</v>
      </c>
      <c r="M385" s="33" t="s">
        <v>353</v>
      </c>
      <c r="N385" s="33">
        <v>1</v>
      </c>
    </row>
    <row r="386" spans="1:14" hidden="1" outlineLevel="2">
      <c r="A386" s="49"/>
      <c r="B386" s="33"/>
      <c r="C386" s="50"/>
      <c r="D386" s="51"/>
      <c r="E386" s="34"/>
      <c r="F386" s="56"/>
      <c r="G386" s="34"/>
      <c r="H386" s="53"/>
      <c r="I386" s="34"/>
      <c r="J386" s="36"/>
      <c r="K386" s="49"/>
      <c r="L386" s="49"/>
      <c r="M386" s="33"/>
      <c r="N386" s="33"/>
    </row>
    <row r="387" spans="1:14" hidden="1" outlineLevel="2">
      <c r="A387" s="49"/>
      <c r="B387" s="33"/>
      <c r="C387" s="50"/>
      <c r="D387" s="51"/>
      <c r="E387" s="34"/>
      <c r="F387" s="52"/>
      <c r="G387" s="34"/>
      <c r="H387" s="53"/>
      <c r="I387" s="34"/>
      <c r="J387" s="36"/>
      <c r="K387" s="36"/>
      <c r="L387" s="36"/>
      <c r="M387" s="33"/>
      <c r="N387" s="145"/>
    </row>
    <row r="388" spans="1:14" s="47" customFormat="1" ht="40.5" outlineLevel="1" collapsed="1">
      <c r="A388" s="458" t="s">
        <v>1247</v>
      </c>
      <c r="B388" s="33" t="s">
        <v>311</v>
      </c>
      <c r="C388" s="50" t="s">
        <v>351</v>
      </c>
      <c r="D388" s="51" t="s">
        <v>994</v>
      </c>
      <c r="E388" s="439" t="s">
        <v>1018</v>
      </c>
      <c r="F388" s="56"/>
      <c r="G388" s="496"/>
      <c r="H388" s="497" t="s">
        <v>1019</v>
      </c>
      <c r="I388" s="56" t="str">
        <f>CONCATENATE(I389," ",N389,M389," ",I390," ",N390,M390)</f>
        <v xml:space="preserve">Монтаж контура заземления 2шт  </v>
      </c>
      <c r="J388" s="56" t="s">
        <v>210</v>
      </c>
      <c r="K388" s="459">
        <f>MIN(K389:K390)</f>
        <v>44409</v>
      </c>
      <c r="L388" s="459">
        <f>MAX(L389:L390)</f>
        <v>44439</v>
      </c>
      <c r="M388" s="496"/>
      <c r="N388" s="496"/>
    </row>
    <row r="389" spans="1:14" ht="40.5" hidden="1" outlineLevel="2">
      <c r="A389" s="145"/>
      <c r="B389" s="33" t="s">
        <v>311</v>
      </c>
      <c r="C389" s="399" t="s">
        <v>351</v>
      </c>
      <c r="D389" s="400" t="s">
        <v>994</v>
      </c>
      <c r="E389" s="401"/>
      <c r="F389" s="402" t="s">
        <v>420</v>
      </c>
      <c r="G389" s="34" t="s">
        <v>1017</v>
      </c>
      <c r="H389" s="53" t="s">
        <v>1020</v>
      </c>
      <c r="I389" s="34" t="s">
        <v>46</v>
      </c>
      <c r="J389" s="412" t="s">
        <v>210</v>
      </c>
      <c r="K389" s="49">
        <v>44409</v>
      </c>
      <c r="L389" s="49">
        <v>44439</v>
      </c>
      <c r="M389" s="33" t="s">
        <v>353</v>
      </c>
      <c r="N389" s="33">
        <v>2</v>
      </c>
    </row>
    <row r="390" spans="1:14" hidden="1" outlineLevel="2">
      <c r="A390" s="49"/>
      <c r="B390" s="33"/>
      <c r="C390" s="50"/>
      <c r="D390" s="51"/>
      <c r="E390" s="34"/>
      <c r="F390" s="56"/>
      <c r="G390" s="34"/>
      <c r="H390" s="53"/>
      <c r="I390" s="34"/>
      <c r="J390" s="36"/>
      <c r="K390" s="49"/>
      <c r="L390" s="49"/>
      <c r="M390" s="33"/>
      <c r="N390" s="33"/>
    </row>
    <row r="391" spans="1:14" hidden="1" outlineLevel="2">
      <c r="A391" s="49"/>
      <c r="B391" s="33"/>
      <c r="C391" s="50"/>
      <c r="D391" s="51"/>
      <c r="E391" s="34"/>
      <c r="F391" s="52"/>
      <c r="G391" s="34"/>
      <c r="H391" s="53"/>
      <c r="I391" s="34"/>
      <c r="J391" s="36"/>
      <c r="K391" s="36"/>
      <c r="L391" s="36"/>
      <c r="M391" s="33"/>
      <c r="N391" s="145"/>
    </row>
    <row r="392" spans="1:14" s="47" customFormat="1" ht="60.75" outlineLevel="1" collapsed="1">
      <c r="A392" s="458" t="s">
        <v>1248</v>
      </c>
      <c r="B392" s="33" t="s">
        <v>311</v>
      </c>
      <c r="C392" s="50" t="s">
        <v>547</v>
      </c>
      <c r="D392" s="51" t="s">
        <v>882</v>
      </c>
      <c r="E392" s="439" t="s">
        <v>884</v>
      </c>
      <c r="F392" s="56"/>
      <c r="G392" s="496"/>
      <c r="H392" s="497" t="s">
        <v>883</v>
      </c>
      <c r="I392" s="56" t="str">
        <f>CONCATENATE(I393," ",N393,M393," ",I394," ",N394,M394," ",I395," ",N395,M395)</f>
        <v xml:space="preserve">Замена приставки 12шт    </v>
      </c>
      <c r="J392" s="56" t="s">
        <v>210</v>
      </c>
      <c r="K392" s="459">
        <f>MIN(K393:K395)</f>
        <v>44409</v>
      </c>
      <c r="L392" s="459">
        <f>MAX(L393:L395)</f>
        <v>44439</v>
      </c>
      <c r="M392" s="496"/>
      <c r="N392" s="496"/>
    </row>
    <row r="393" spans="1:14" ht="60.75" hidden="1" outlineLevel="2">
      <c r="A393" s="145" t="s">
        <v>1302</v>
      </c>
      <c r="B393" s="33" t="s">
        <v>311</v>
      </c>
      <c r="C393" s="50" t="s">
        <v>547</v>
      </c>
      <c r="D393" s="51" t="s">
        <v>882</v>
      </c>
      <c r="E393" s="34"/>
      <c r="F393" s="56" t="s">
        <v>283</v>
      </c>
      <c r="G393" s="34"/>
      <c r="H393" s="53" t="s">
        <v>885</v>
      </c>
      <c r="I393" s="34" t="s">
        <v>886</v>
      </c>
      <c r="J393" s="36" t="s">
        <v>210</v>
      </c>
      <c r="K393" s="49">
        <v>44409</v>
      </c>
      <c r="L393" s="49">
        <v>44439</v>
      </c>
      <c r="M393" s="33" t="s">
        <v>353</v>
      </c>
      <c r="N393" s="33">
        <v>12</v>
      </c>
    </row>
    <row r="394" spans="1:14" hidden="1" outlineLevel="2">
      <c r="A394" s="49"/>
      <c r="B394" s="33"/>
      <c r="C394" s="50"/>
      <c r="D394" s="51"/>
      <c r="E394" s="34"/>
      <c r="F394" s="56"/>
      <c r="G394" s="34"/>
      <c r="H394" s="53"/>
      <c r="I394" s="34"/>
      <c r="J394" s="36"/>
      <c r="K394" s="49"/>
      <c r="L394" s="49"/>
      <c r="M394" s="33"/>
      <c r="N394" s="33"/>
    </row>
    <row r="395" spans="1:14" hidden="1" outlineLevel="2">
      <c r="A395" s="187"/>
      <c r="B395" s="33"/>
      <c r="C395" s="50"/>
      <c r="D395" s="51"/>
      <c r="E395" s="34"/>
      <c r="F395" s="56"/>
      <c r="G395" s="34"/>
      <c r="H395" s="53"/>
      <c r="I395" s="34"/>
      <c r="J395" s="36"/>
      <c r="K395" s="49"/>
      <c r="L395" s="49"/>
      <c r="M395" s="33"/>
      <c r="N395" s="33"/>
    </row>
    <row r="396" spans="1:14" hidden="1" outlineLevel="2">
      <c r="A396" s="49"/>
      <c r="B396" s="33"/>
      <c r="C396" s="50"/>
      <c r="D396" s="51"/>
      <c r="E396" s="34"/>
      <c r="F396" s="52"/>
      <c r="G396" s="34"/>
      <c r="H396" s="53"/>
      <c r="I396" s="34"/>
      <c r="J396" s="36"/>
      <c r="K396" s="36"/>
      <c r="L396" s="36"/>
      <c r="M396" s="33"/>
      <c r="N396" s="145"/>
    </row>
    <row r="397" spans="1:14" s="47" customFormat="1" ht="60.75" outlineLevel="1" collapsed="1">
      <c r="A397" s="458" t="s">
        <v>1249</v>
      </c>
      <c r="B397" s="33" t="s">
        <v>311</v>
      </c>
      <c r="C397" s="50" t="s">
        <v>547</v>
      </c>
      <c r="D397" s="51" t="s">
        <v>882</v>
      </c>
      <c r="E397" s="439" t="s">
        <v>887</v>
      </c>
      <c r="F397" s="56"/>
      <c r="G397" s="496"/>
      <c r="H397" s="497" t="s">
        <v>889</v>
      </c>
      <c r="I397" s="56" t="str">
        <f>CONCATENATE(I398," ",N398,M398," ",I399," ",N399,M399," ",I400," ",N400,M400," ",I401," ",N401,M401," ")</f>
        <v xml:space="preserve">Замена опор 5шт Замена РЛНД 1шт     </v>
      </c>
      <c r="J397" s="56" t="s">
        <v>210</v>
      </c>
      <c r="K397" s="459">
        <f>MIN(K398:K401)</f>
        <v>44440</v>
      </c>
      <c r="L397" s="459">
        <f>MAX(L398:L401)</f>
        <v>44469</v>
      </c>
      <c r="M397" s="496"/>
      <c r="N397" s="496"/>
    </row>
    <row r="398" spans="1:14" ht="60.75" hidden="1" outlineLevel="2">
      <c r="A398" s="419" t="s">
        <v>1303</v>
      </c>
      <c r="B398" s="398" t="s">
        <v>311</v>
      </c>
      <c r="C398" s="399" t="s">
        <v>547</v>
      </c>
      <c r="D398" s="400" t="s">
        <v>882</v>
      </c>
      <c r="E398" s="401"/>
      <c r="F398" s="402" t="s">
        <v>283</v>
      </c>
      <c r="G398" s="401"/>
      <c r="H398" s="403" t="s">
        <v>888</v>
      </c>
      <c r="I398" s="401" t="s">
        <v>28</v>
      </c>
      <c r="J398" s="404" t="s">
        <v>210</v>
      </c>
      <c r="K398" s="405">
        <v>44440</v>
      </c>
      <c r="L398" s="405">
        <v>44469</v>
      </c>
      <c r="M398" s="398" t="s">
        <v>353</v>
      </c>
      <c r="N398" s="398">
        <v>5</v>
      </c>
    </row>
    <row r="399" spans="1:14" ht="60.75" hidden="1" outlineLevel="2">
      <c r="A399" s="415"/>
      <c r="B399" s="406" t="s">
        <v>311</v>
      </c>
      <c r="C399" s="407" t="s">
        <v>547</v>
      </c>
      <c r="D399" s="408" t="s">
        <v>882</v>
      </c>
      <c r="E399" s="409"/>
      <c r="F399" s="410"/>
      <c r="G399" s="409"/>
      <c r="H399" s="411"/>
      <c r="I399" s="409" t="s">
        <v>87</v>
      </c>
      <c r="J399" s="412" t="s">
        <v>210</v>
      </c>
      <c r="K399" s="413">
        <v>44440</v>
      </c>
      <c r="L399" s="413">
        <v>44469</v>
      </c>
      <c r="M399" s="406" t="s">
        <v>353</v>
      </c>
      <c r="N399" s="406">
        <v>1</v>
      </c>
    </row>
    <row r="400" spans="1:14" hidden="1" outlineLevel="2">
      <c r="A400" s="145"/>
      <c r="B400" s="33"/>
      <c r="C400" s="50"/>
      <c r="D400" s="51"/>
      <c r="E400" s="34"/>
      <c r="F400" s="56"/>
      <c r="G400" s="34"/>
      <c r="H400" s="53"/>
      <c r="I400" s="34"/>
      <c r="J400" s="36"/>
      <c r="K400" s="49"/>
      <c r="L400" s="49"/>
      <c r="M400" s="33"/>
      <c r="N400" s="33"/>
    </row>
    <row r="401" spans="1:14" hidden="1" outlineLevel="2">
      <c r="A401" s="145"/>
      <c r="B401" s="33"/>
      <c r="C401" s="50"/>
      <c r="D401" s="51"/>
      <c r="E401" s="34"/>
      <c r="F401" s="56"/>
      <c r="G401" s="34"/>
      <c r="H401" s="53"/>
      <c r="I401" s="34"/>
      <c r="J401" s="36"/>
      <c r="K401" s="49"/>
      <c r="L401" s="49"/>
      <c r="M401" s="33"/>
      <c r="N401" s="33"/>
    </row>
    <row r="402" spans="1:14" hidden="1" outlineLevel="2">
      <c r="A402" s="49"/>
      <c r="B402" s="33"/>
      <c r="C402" s="50"/>
      <c r="D402" s="51"/>
      <c r="E402" s="34"/>
      <c r="F402" s="52"/>
      <c r="G402" s="34"/>
      <c r="H402" s="53"/>
      <c r="I402" s="34"/>
      <c r="J402" s="36"/>
      <c r="K402" s="36"/>
      <c r="L402" s="36"/>
      <c r="M402" s="33"/>
      <c r="N402" s="145"/>
    </row>
    <row r="403" spans="1:14" s="47" customFormat="1" ht="60.75" outlineLevel="1" collapsed="1">
      <c r="A403" s="458" t="s">
        <v>1250</v>
      </c>
      <c r="B403" s="33" t="s">
        <v>311</v>
      </c>
      <c r="C403" s="50" t="s">
        <v>547</v>
      </c>
      <c r="D403" s="51" t="s">
        <v>882</v>
      </c>
      <c r="E403" s="439" t="s">
        <v>891</v>
      </c>
      <c r="F403" s="56"/>
      <c r="G403" s="496"/>
      <c r="H403" s="497" t="s">
        <v>890</v>
      </c>
      <c r="I403" s="56" t="str">
        <f>CONCATENATE(I404," ",N404,M404," ",I405," ",N405,M405," ",I406," ",N406,M406)</f>
        <v xml:space="preserve">Замена опор 1шт    </v>
      </c>
      <c r="J403" s="56" t="s">
        <v>210</v>
      </c>
      <c r="K403" s="459">
        <f>MIN(K404:K406)</f>
        <v>44287</v>
      </c>
      <c r="L403" s="459">
        <f>MAX(L404:L406)</f>
        <v>44347</v>
      </c>
      <c r="M403" s="496"/>
      <c r="N403" s="496"/>
    </row>
    <row r="404" spans="1:14" ht="60.75" hidden="1" outlineLevel="2">
      <c r="A404" s="145" t="s">
        <v>1304</v>
      </c>
      <c r="B404" s="33" t="s">
        <v>311</v>
      </c>
      <c r="C404" s="50" t="s">
        <v>547</v>
      </c>
      <c r="D404" s="51" t="s">
        <v>882</v>
      </c>
      <c r="E404" s="34"/>
      <c r="F404" s="56"/>
      <c r="G404" s="34"/>
      <c r="H404" s="53" t="s">
        <v>892</v>
      </c>
      <c r="I404" s="34" t="s">
        <v>28</v>
      </c>
      <c r="J404" s="36" t="s">
        <v>210</v>
      </c>
      <c r="K404" s="49">
        <v>44287</v>
      </c>
      <c r="L404" s="49">
        <v>44347</v>
      </c>
      <c r="M404" s="33" t="s">
        <v>353</v>
      </c>
      <c r="N404" s="33">
        <v>1</v>
      </c>
    </row>
    <row r="405" spans="1:14" hidden="1" outlineLevel="2">
      <c r="A405" s="49"/>
      <c r="B405" s="33"/>
      <c r="C405" s="50"/>
      <c r="D405" s="51"/>
      <c r="E405" s="34"/>
      <c r="F405" s="56"/>
      <c r="G405" s="34"/>
      <c r="H405" s="53"/>
      <c r="I405" s="34"/>
      <c r="J405" s="36"/>
      <c r="K405" s="49"/>
      <c r="L405" s="49"/>
      <c r="M405" s="33"/>
      <c r="N405" s="33"/>
    </row>
    <row r="406" spans="1:14" hidden="1" outlineLevel="2">
      <c r="A406" s="187"/>
      <c r="B406" s="33"/>
      <c r="C406" s="50"/>
      <c r="D406" s="51"/>
      <c r="E406" s="34"/>
      <c r="F406" s="56"/>
      <c r="G406" s="34"/>
      <c r="H406" s="53"/>
      <c r="I406" s="34"/>
      <c r="J406" s="36"/>
      <c r="K406" s="49"/>
      <c r="L406" s="49"/>
      <c r="M406" s="33"/>
      <c r="N406" s="33"/>
    </row>
    <row r="407" spans="1:14" hidden="1" outlineLevel="2">
      <c r="A407" s="49"/>
      <c r="B407" s="33"/>
      <c r="C407" s="50"/>
      <c r="D407" s="51"/>
      <c r="E407" s="34"/>
      <c r="F407" s="52"/>
      <c r="G407" s="34"/>
      <c r="H407" s="53"/>
      <c r="I407" s="34"/>
      <c r="J407" s="36"/>
      <c r="K407" s="36"/>
      <c r="L407" s="36"/>
      <c r="M407" s="33"/>
      <c r="N407" s="145"/>
    </row>
    <row r="408" spans="1:14" s="47" customFormat="1" ht="60.75" outlineLevel="1" collapsed="1">
      <c r="A408" s="458" t="s">
        <v>1251</v>
      </c>
      <c r="B408" s="33" t="s">
        <v>311</v>
      </c>
      <c r="C408" s="50" t="s">
        <v>547</v>
      </c>
      <c r="D408" s="51" t="s">
        <v>882</v>
      </c>
      <c r="E408" s="439" t="s">
        <v>894</v>
      </c>
      <c r="F408" s="56"/>
      <c r="G408" s="496"/>
      <c r="H408" s="497" t="s">
        <v>893</v>
      </c>
      <c r="I408" s="56" t="str">
        <f>CONCATENATE(I409," ",N409,M409," ",I410," ",N410,M410," ",I411," ",N411,M411)</f>
        <v xml:space="preserve">Восстановление контура заземления до нормативных характеристик 2шт    </v>
      </c>
      <c r="J408" s="56" t="s">
        <v>210</v>
      </c>
      <c r="K408" s="459">
        <f>MIN(K409:K411)</f>
        <v>44287</v>
      </c>
      <c r="L408" s="459">
        <f>MAX(L409:L411)</f>
        <v>44347</v>
      </c>
      <c r="M408" s="496"/>
      <c r="N408" s="496"/>
    </row>
    <row r="409" spans="1:14" ht="60.75" hidden="1" outlineLevel="2">
      <c r="A409" s="145" t="s">
        <v>1305</v>
      </c>
      <c r="B409" s="33" t="s">
        <v>311</v>
      </c>
      <c r="C409" s="50" t="s">
        <v>547</v>
      </c>
      <c r="D409" s="51" t="s">
        <v>882</v>
      </c>
      <c r="E409" s="34"/>
      <c r="F409" s="56" t="s">
        <v>420</v>
      </c>
      <c r="G409" s="34" t="s">
        <v>430</v>
      </c>
      <c r="H409" s="53"/>
      <c r="I409" s="34" t="s">
        <v>54</v>
      </c>
      <c r="J409" s="36" t="s">
        <v>210</v>
      </c>
      <c r="K409" s="49">
        <v>44287</v>
      </c>
      <c r="L409" s="49">
        <v>44347</v>
      </c>
      <c r="M409" s="33" t="s">
        <v>353</v>
      </c>
      <c r="N409" s="33">
        <v>2</v>
      </c>
    </row>
    <row r="410" spans="1:14" hidden="1" outlineLevel="2">
      <c r="A410" s="49"/>
      <c r="B410" s="33"/>
      <c r="C410" s="50"/>
      <c r="D410" s="51"/>
      <c r="E410" s="34"/>
      <c r="F410" s="56"/>
      <c r="G410" s="34"/>
      <c r="H410" s="53"/>
      <c r="I410" s="34"/>
      <c r="J410" s="36"/>
      <c r="K410" s="49"/>
      <c r="L410" s="49"/>
      <c r="M410" s="33"/>
      <c r="N410" s="33"/>
    </row>
    <row r="411" spans="1:14" hidden="1" outlineLevel="2">
      <c r="A411" s="187"/>
      <c r="B411" s="33"/>
      <c r="C411" s="50"/>
      <c r="D411" s="51"/>
      <c r="E411" s="34"/>
      <c r="F411" s="56"/>
      <c r="G411" s="34"/>
      <c r="H411" s="53"/>
      <c r="I411" s="34"/>
      <c r="J411" s="36"/>
      <c r="K411" s="49"/>
      <c r="L411" s="49"/>
      <c r="M411" s="33"/>
      <c r="N411" s="33"/>
    </row>
    <row r="412" spans="1:14" hidden="1" outlineLevel="2">
      <c r="A412" s="49"/>
      <c r="B412" s="33"/>
      <c r="C412" s="50"/>
      <c r="D412" s="51"/>
      <c r="E412" s="34"/>
      <c r="F412" s="52"/>
      <c r="G412" s="34"/>
      <c r="H412" s="53"/>
      <c r="I412" s="34"/>
      <c r="J412" s="36"/>
      <c r="K412" s="36"/>
      <c r="L412" s="36"/>
      <c r="M412" s="33"/>
      <c r="N412" s="145"/>
    </row>
    <row r="413" spans="1:14" s="47" customFormat="1" ht="60.75" outlineLevel="1" collapsed="1">
      <c r="A413" s="458" t="s">
        <v>1252</v>
      </c>
      <c r="B413" s="33" t="s">
        <v>311</v>
      </c>
      <c r="C413" s="50" t="s">
        <v>547</v>
      </c>
      <c r="D413" s="51" t="s">
        <v>882</v>
      </c>
      <c r="E413" s="439" t="s">
        <v>895</v>
      </c>
      <c r="F413" s="56"/>
      <c r="G413" s="496"/>
      <c r="H413" s="497" t="s">
        <v>896</v>
      </c>
      <c r="I413" s="56" t="str">
        <f>CONCATENATE(I414," ",N414,M414," ",I415," ",N415,M415)</f>
        <v xml:space="preserve">Ручное расширение просек 0,662Га  </v>
      </c>
      <c r="J413" s="56" t="s">
        <v>210</v>
      </c>
      <c r="K413" s="459">
        <f>MIN(K414:K415)</f>
        <v>44348</v>
      </c>
      <c r="L413" s="459">
        <f>MAX(L414:L415)</f>
        <v>44439</v>
      </c>
      <c r="M413" s="496"/>
      <c r="N413" s="496"/>
    </row>
    <row r="414" spans="1:14" ht="60.75" hidden="1" outlineLevel="2">
      <c r="A414" s="145" t="s">
        <v>1306</v>
      </c>
      <c r="B414" s="33" t="s">
        <v>311</v>
      </c>
      <c r="C414" s="50" t="s">
        <v>547</v>
      </c>
      <c r="D414" s="51" t="s">
        <v>882</v>
      </c>
      <c r="E414" s="34"/>
      <c r="F414" s="56" t="s">
        <v>380</v>
      </c>
      <c r="G414" s="34"/>
      <c r="H414" s="53"/>
      <c r="I414" s="34" t="s">
        <v>274</v>
      </c>
      <c r="J414" s="36" t="s">
        <v>210</v>
      </c>
      <c r="K414" s="49">
        <v>44348</v>
      </c>
      <c r="L414" s="49">
        <v>44439</v>
      </c>
      <c r="M414" s="33" t="s">
        <v>354</v>
      </c>
      <c r="N414" s="33">
        <f>0.3+0.362</f>
        <v>0.66199999999999992</v>
      </c>
    </row>
    <row r="415" spans="1:14" hidden="1" outlineLevel="2">
      <c r="A415" s="49"/>
      <c r="B415" s="33"/>
      <c r="C415" s="50"/>
      <c r="D415" s="51"/>
      <c r="E415" s="34"/>
      <c r="F415" s="56"/>
      <c r="G415" s="34"/>
      <c r="H415" s="53"/>
      <c r="I415" s="34"/>
      <c r="J415" s="36"/>
      <c r="K415" s="49"/>
      <c r="L415" s="49"/>
      <c r="M415" s="33"/>
      <c r="N415" s="33"/>
    </row>
    <row r="416" spans="1:14" hidden="1" outlineLevel="2">
      <c r="A416" s="49"/>
      <c r="B416" s="33"/>
      <c r="C416" s="50"/>
      <c r="D416" s="51"/>
      <c r="E416" s="34"/>
      <c r="F416" s="52"/>
      <c r="G416" s="34"/>
      <c r="H416" s="53"/>
      <c r="I416" s="34"/>
      <c r="J416" s="36"/>
      <c r="K416" s="36"/>
      <c r="L416" s="36"/>
      <c r="M416" s="33"/>
      <c r="N416" s="145"/>
    </row>
    <row r="417" spans="1:14" s="47" customFormat="1" ht="79.5" customHeight="1" outlineLevel="1" collapsed="1">
      <c r="A417" s="458" t="s">
        <v>1292</v>
      </c>
      <c r="B417" s="33" t="s">
        <v>311</v>
      </c>
      <c r="C417" s="50" t="s">
        <v>547</v>
      </c>
      <c r="D417" s="51" t="s">
        <v>882</v>
      </c>
      <c r="E417" s="439" t="s">
        <v>1218</v>
      </c>
      <c r="F417" s="56"/>
      <c r="G417" s="496"/>
      <c r="H417" s="497" t="s">
        <v>1217</v>
      </c>
      <c r="I417" s="56" t="str">
        <f>CONCATENATE(I418," ",N418,M418," ",I419," ",N419,M419," ",I420," ",N420,M420," ",I421," ",N421,M421)</f>
        <v xml:space="preserve">Замена опор 4шт. Замена РЛНД 1шт. Монтаж провода (по трассе) 0,115шт.  </v>
      </c>
      <c r="J417" s="56" t="s">
        <v>210</v>
      </c>
      <c r="K417" s="459">
        <f>MIN(K418:K421)</f>
        <v>44348</v>
      </c>
      <c r="L417" s="459">
        <f>MAX(L418:L421)</f>
        <v>44469</v>
      </c>
      <c r="M417" s="496"/>
      <c r="N417" s="496"/>
    </row>
    <row r="418" spans="1:14" ht="60.75" hidden="1" outlineLevel="2">
      <c r="A418" s="419" t="s">
        <v>1307</v>
      </c>
      <c r="B418" s="398" t="s">
        <v>311</v>
      </c>
      <c r="C418" s="399" t="s">
        <v>547</v>
      </c>
      <c r="D418" s="400" t="s">
        <v>882</v>
      </c>
      <c r="E418" s="401"/>
      <c r="F418" s="402" t="s">
        <v>283</v>
      </c>
      <c r="G418" s="401"/>
      <c r="H418" s="403" t="s">
        <v>1219</v>
      </c>
      <c r="I418" s="401" t="s">
        <v>28</v>
      </c>
      <c r="J418" s="404" t="s">
        <v>210</v>
      </c>
      <c r="K418" s="405">
        <v>44348</v>
      </c>
      <c r="L418" s="405">
        <v>44469</v>
      </c>
      <c r="M418" s="398" t="s">
        <v>27</v>
      </c>
      <c r="N418" s="398">
        <v>4</v>
      </c>
    </row>
    <row r="419" spans="1:14" ht="60.75" hidden="1" outlineLevel="2">
      <c r="A419" s="420"/>
      <c r="B419" s="487" t="s">
        <v>311</v>
      </c>
      <c r="C419" s="71" t="s">
        <v>547</v>
      </c>
      <c r="D419" s="72" t="s">
        <v>882</v>
      </c>
      <c r="E419" s="19"/>
      <c r="F419" s="421" t="s">
        <v>283</v>
      </c>
      <c r="G419" s="19"/>
      <c r="H419" s="20" t="s">
        <v>1220</v>
      </c>
      <c r="I419" s="19" t="s">
        <v>87</v>
      </c>
      <c r="J419" s="21" t="s">
        <v>210</v>
      </c>
      <c r="K419" s="422">
        <v>44348</v>
      </c>
      <c r="L419" s="422">
        <v>44469</v>
      </c>
      <c r="M419" s="487" t="s">
        <v>27</v>
      </c>
      <c r="N419" s="487">
        <v>1</v>
      </c>
    </row>
    <row r="420" spans="1:14" ht="60.75" hidden="1" outlineLevel="2">
      <c r="A420" s="424"/>
      <c r="B420" s="406" t="s">
        <v>311</v>
      </c>
      <c r="C420" s="407" t="s">
        <v>547</v>
      </c>
      <c r="D420" s="408" t="s">
        <v>882</v>
      </c>
      <c r="E420" s="409"/>
      <c r="F420" s="410" t="s">
        <v>283</v>
      </c>
      <c r="G420" s="409"/>
      <c r="H420" s="411"/>
      <c r="I420" s="409" t="s">
        <v>29</v>
      </c>
      <c r="J420" s="412" t="s">
        <v>210</v>
      </c>
      <c r="K420" s="413">
        <v>44348</v>
      </c>
      <c r="L420" s="413">
        <v>44469</v>
      </c>
      <c r="M420" s="406" t="s">
        <v>27</v>
      </c>
      <c r="N420" s="406">
        <v>0.115</v>
      </c>
    </row>
    <row r="421" spans="1:14" hidden="1" outlineLevel="2">
      <c r="A421" s="145"/>
      <c r="B421" s="33"/>
      <c r="C421" s="50"/>
      <c r="D421" s="51"/>
      <c r="E421" s="34"/>
      <c r="F421" s="56"/>
      <c r="G421" s="34"/>
      <c r="H421" s="53"/>
      <c r="I421" s="34"/>
      <c r="J421" s="36"/>
      <c r="K421" s="49"/>
      <c r="L421" s="49"/>
      <c r="M421" s="33"/>
      <c r="N421" s="33"/>
    </row>
    <row r="422" spans="1:14" hidden="1" outlineLevel="2">
      <c r="A422" s="49"/>
      <c r="B422" s="33"/>
      <c r="C422" s="50"/>
      <c r="D422" s="51"/>
      <c r="E422" s="34"/>
      <c r="F422" s="52"/>
      <c r="G422" s="34"/>
      <c r="H422" s="53"/>
      <c r="I422" s="34"/>
      <c r="J422" s="36"/>
      <c r="K422" s="36"/>
      <c r="L422" s="36"/>
      <c r="M422" s="33"/>
      <c r="N422" s="145"/>
    </row>
    <row r="423" spans="1:14" s="47" customFormat="1" hidden="1" outlineLevel="1" collapsed="1">
      <c r="A423" s="458"/>
      <c r="B423" s="33"/>
      <c r="C423" s="50"/>
      <c r="D423" s="51"/>
      <c r="E423" s="439"/>
      <c r="F423" s="56"/>
      <c r="G423" s="496"/>
      <c r="H423" s="497"/>
      <c r="I423" s="56" t="str">
        <f>CONCATENATE(I424," ",N424,M424," ",I425," ",N425,M425," ",I426," ",N426,M426," ",I427," ",N427,M427," ",I428," ",N428,M428," "," ",I429," ",N429,M429," ",I430," ",N430,M430," ",I431," ",N431,M431,," ",I432," ",N432,M432,," ",I433," ",N433,M433,," ",I434," ",N434,M434,," ",I435," ",N435,M435,," ",I436," ",N436,M436,)</f>
        <v xml:space="preserve">                          </v>
      </c>
      <c r="J423" s="56"/>
      <c r="K423" s="56"/>
      <c r="L423" s="56"/>
      <c r="M423" s="496"/>
      <c r="N423" s="496"/>
    </row>
    <row r="424" spans="1:14" hidden="1" outlineLevel="2">
      <c r="A424" s="145"/>
      <c r="B424" s="33"/>
      <c r="C424" s="50"/>
      <c r="D424" s="51"/>
      <c r="E424" s="34"/>
      <c r="F424" s="56"/>
      <c r="G424" s="34"/>
      <c r="H424" s="53"/>
      <c r="I424" s="34"/>
      <c r="J424" s="36"/>
      <c r="K424" s="49"/>
      <c r="L424" s="49"/>
      <c r="M424" s="33"/>
      <c r="N424" s="33"/>
    </row>
    <row r="425" spans="1:14" hidden="1" outlineLevel="2">
      <c r="A425" s="49"/>
      <c r="B425" s="33"/>
      <c r="C425" s="50"/>
      <c r="D425" s="51"/>
      <c r="E425" s="34"/>
      <c r="F425" s="56"/>
      <c r="G425" s="34"/>
      <c r="H425" s="53"/>
      <c r="I425" s="34"/>
      <c r="J425" s="36"/>
      <c r="K425" s="49"/>
      <c r="L425" s="49"/>
      <c r="M425" s="33"/>
      <c r="N425" s="33"/>
    </row>
    <row r="426" spans="1:14" hidden="1" outlineLevel="2">
      <c r="A426" s="187"/>
      <c r="B426" s="33"/>
      <c r="C426" s="50"/>
      <c r="D426" s="51"/>
      <c r="E426" s="34"/>
      <c r="F426" s="56"/>
      <c r="G426" s="34"/>
      <c r="H426" s="53"/>
      <c r="I426" s="34"/>
      <c r="J426" s="36"/>
      <c r="K426" s="49"/>
      <c r="L426" s="49"/>
      <c r="M426" s="33"/>
      <c r="N426" s="33"/>
    </row>
    <row r="427" spans="1:14" hidden="1" outlineLevel="2">
      <c r="A427" s="187"/>
      <c r="B427" s="33"/>
      <c r="C427" s="50"/>
      <c r="D427" s="51"/>
      <c r="E427" s="34"/>
      <c r="F427" s="56"/>
      <c r="G427" s="34"/>
      <c r="H427" s="53"/>
      <c r="I427" s="34"/>
      <c r="J427" s="36"/>
      <c r="K427" s="49"/>
      <c r="L427" s="49"/>
      <c r="M427" s="33"/>
      <c r="N427" s="33"/>
    </row>
    <row r="428" spans="1:14" hidden="1" outlineLevel="2">
      <c r="A428" s="145"/>
      <c r="B428" s="33"/>
      <c r="C428" s="50"/>
      <c r="D428" s="51"/>
      <c r="E428" s="34"/>
      <c r="F428" s="56"/>
      <c r="G428" s="34"/>
      <c r="H428" s="53"/>
      <c r="I428" s="34"/>
      <c r="J428" s="36"/>
      <c r="K428" s="49"/>
      <c r="L428" s="49"/>
      <c r="M428" s="33"/>
      <c r="N428" s="33"/>
    </row>
    <row r="429" spans="1:14" hidden="1" outlineLevel="2">
      <c r="A429" s="145"/>
      <c r="B429" s="33"/>
      <c r="C429" s="50"/>
      <c r="D429" s="51"/>
      <c r="E429" s="34"/>
      <c r="F429" s="56"/>
      <c r="G429" s="34"/>
      <c r="H429" s="53"/>
      <c r="I429" s="34"/>
      <c r="J429" s="36"/>
      <c r="K429" s="49"/>
      <c r="L429" s="49"/>
      <c r="M429" s="33"/>
      <c r="N429" s="33"/>
    </row>
    <row r="430" spans="1:14" hidden="1" outlineLevel="2">
      <c r="A430" s="145"/>
      <c r="B430" s="33"/>
      <c r="C430" s="50"/>
      <c r="D430" s="51"/>
      <c r="E430" s="34"/>
      <c r="F430" s="56"/>
      <c r="G430" s="34"/>
      <c r="H430" s="53"/>
      <c r="I430" s="34"/>
      <c r="J430" s="36"/>
      <c r="K430" s="49"/>
      <c r="L430" s="49"/>
      <c r="M430" s="33"/>
      <c r="N430" s="33"/>
    </row>
    <row r="431" spans="1:14" hidden="1" outlineLevel="2">
      <c r="A431" s="187"/>
      <c r="B431" s="33"/>
      <c r="C431" s="50"/>
      <c r="D431" s="51"/>
      <c r="E431" s="34"/>
      <c r="F431" s="56"/>
      <c r="G431" s="34"/>
      <c r="H431" s="53"/>
      <c r="I431" s="34"/>
      <c r="J431" s="36"/>
      <c r="K431" s="49"/>
      <c r="L431" s="49"/>
      <c r="M431" s="33"/>
      <c r="N431" s="33"/>
    </row>
    <row r="432" spans="1:14" hidden="1" outlineLevel="2">
      <c r="A432" s="187"/>
      <c r="B432" s="33"/>
      <c r="C432" s="50"/>
      <c r="D432" s="51"/>
      <c r="E432" s="34"/>
      <c r="F432" s="56"/>
      <c r="G432" s="34"/>
      <c r="H432" s="53"/>
      <c r="I432" s="34"/>
      <c r="J432" s="36"/>
      <c r="K432" s="49"/>
      <c r="L432" s="49"/>
      <c r="M432" s="33"/>
      <c r="N432" s="33"/>
    </row>
    <row r="433" spans="1:14" hidden="1" outlineLevel="2">
      <c r="A433" s="145"/>
      <c r="B433" s="33"/>
      <c r="C433" s="50"/>
      <c r="D433" s="51"/>
      <c r="E433" s="34"/>
      <c r="F433" s="56"/>
      <c r="G433" s="34"/>
      <c r="H433" s="53"/>
      <c r="I433" s="34"/>
      <c r="J433" s="36"/>
      <c r="K433" s="49"/>
      <c r="L433" s="49"/>
      <c r="M433" s="33"/>
      <c r="N433" s="33"/>
    </row>
    <row r="434" spans="1:14" hidden="1" outlineLevel="2">
      <c r="A434" s="145"/>
      <c r="B434" s="33"/>
      <c r="C434" s="50"/>
      <c r="D434" s="51"/>
      <c r="E434" s="34"/>
      <c r="F434" s="56"/>
      <c r="G434" s="34"/>
      <c r="H434" s="53"/>
      <c r="I434" s="34"/>
      <c r="J434" s="36"/>
      <c r="K434" s="49"/>
      <c r="L434" s="49"/>
      <c r="M434" s="33"/>
      <c r="N434" s="33"/>
    </row>
    <row r="435" spans="1:14" hidden="1" outlineLevel="2">
      <c r="A435" s="145"/>
      <c r="B435" s="33"/>
      <c r="C435" s="50"/>
      <c r="D435" s="51"/>
      <c r="E435" s="34"/>
      <c r="F435" s="56"/>
      <c r="G435" s="34"/>
      <c r="H435" s="53"/>
      <c r="I435" s="34"/>
      <c r="J435" s="36"/>
      <c r="K435" s="49"/>
      <c r="L435" s="49"/>
      <c r="M435" s="33"/>
      <c r="N435" s="33"/>
    </row>
    <row r="436" spans="1:14" hidden="1" outlineLevel="2">
      <c r="A436" s="145"/>
      <c r="B436" s="33"/>
      <c r="C436" s="50"/>
      <c r="D436" s="51"/>
      <c r="E436" s="34"/>
      <c r="F436" s="56"/>
      <c r="G436" s="34"/>
      <c r="H436" s="53"/>
      <c r="I436" s="34"/>
      <c r="J436" s="36"/>
      <c r="K436" s="49"/>
      <c r="L436" s="49"/>
      <c r="M436" s="33"/>
      <c r="N436" s="33"/>
    </row>
    <row r="437" spans="1:14" hidden="1" outlineLevel="2">
      <c r="A437" s="49"/>
      <c r="B437" s="33"/>
      <c r="C437" s="50"/>
      <c r="D437" s="51"/>
      <c r="E437" s="34"/>
      <c r="F437" s="52"/>
      <c r="G437" s="34"/>
      <c r="H437" s="53"/>
      <c r="I437" s="34"/>
      <c r="J437" s="36"/>
      <c r="K437" s="36"/>
      <c r="L437" s="36"/>
      <c r="M437" s="33"/>
      <c r="N437" s="145"/>
    </row>
    <row r="438" spans="1:14" ht="21" thickBot="1">
      <c r="A438" s="473"/>
      <c r="B438" s="474"/>
      <c r="C438" s="475"/>
      <c r="D438" s="476"/>
      <c r="E438" s="477"/>
      <c r="F438" s="478"/>
      <c r="G438" s="477"/>
      <c r="H438" s="479"/>
      <c r="I438" s="477"/>
      <c r="J438" s="480"/>
      <c r="K438" s="480"/>
      <c r="L438" s="480"/>
      <c r="M438" s="474"/>
      <c r="N438" s="481"/>
    </row>
    <row r="439" spans="1:14" ht="21" thickBot="1">
      <c r="A439" s="491" t="s">
        <v>162</v>
      </c>
      <c r="B439" s="492"/>
      <c r="C439" s="492"/>
      <c r="D439" s="492"/>
      <c r="E439" s="493"/>
      <c r="F439" s="494"/>
      <c r="G439" s="495"/>
      <c r="H439" s="493" t="s">
        <v>155</v>
      </c>
      <c r="I439" s="495"/>
      <c r="J439" s="495"/>
      <c r="K439" s="495"/>
      <c r="L439" s="495"/>
      <c r="M439" s="495"/>
      <c r="N439" s="495"/>
    </row>
    <row r="440" spans="1:14" s="47" customFormat="1" ht="226.5" customHeight="1" outlineLevel="1" collapsed="1">
      <c r="A440" s="458" t="s">
        <v>1222</v>
      </c>
      <c r="B440" s="33" t="s">
        <v>587</v>
      </c>
      <c r="C440" s="50" t="s">
        <v>351</v>
      </c>
      <c r="D440" s="51" t="s">
        <v>994</v>
      </c>
      <c r="E440" s="439" t="s">
        <v>1022</v>
      </c>
      <c r="F440" s="56"/>
      <c r="G440" s="496"/>
      <c r="H440" s="497" t="s">
        <v>1023</v>
      </c>
      <c r="I440" s="56" t="str">
        <f>CONCATENATE(I441," ",N441,M441," ",I442," ",N442,M442," ",I443," ",N443,M443," ",I444," ",N444,M444," ",I445," ",N445,M445," ",I446," ",N446,M446," "," ",I447," ",N447,M447," ",I448," ",N448,M448," ",I449," ",N449,M449," ",I450," ",N450,M450," ",I451," ",N451,M451," ",I452," ",N452,M452," ",I453," ",N453,M453," ",I454," ",N454,M454," ",I455," ",N455,M455," ",I456," ",N456,M456," ",I457," ",N457,M457," ",I458," ",N458,M458," ",I459," ",N459,M459," ",I460," ",N460,M460," ",I461," ",N461,M461," ",I462," ",N462,M462," ",I463," ",N463,M463," ",I464," ",N464,M464," ",I465," ",N465,M465," ",I466," ",N466,M466," ",I467," ",N467,M467)</f>
        <v xml:space="preserve">Демонтаж опор 1шт Замена опор 5шт Замена опор 6шт Замена опор 2шт Замена опор 2шт Замена опор 6шт  Замена опор 1шт Замена опор 1шт Монтаж провода (по трассе) 0,056км Замена опор 3шт Замена опор 1шт Замена опор 1шт Замена опор 1шт Установка опор 1шт Замена опор 3шт Демонтаж опор шт Замена опор 8шт Установка опор 1шт Замена опор 9шт Замена опор 1шт Замена опор 3шт Замена опор 1шт Замена опор 2шт Замена опор 1шт Замена опор 1шт Замена опор 1шт  </v>
      </c>
      <c r="J440" s="56" t="s">
        <v>210</v>
      </c>
      <c r="K440" s="459">
        <f>MIN(K441:K468)</f>
        <v>44211</v>
      </c>
      <c r="L440" s="459">
        <f>MAX(L441:L468)</f>
        <v>44530</v>
      </c>
      <c r="M440" s="496"/>
      <c r="N440" s="496"/>
    </row>
    <row r="441" spans="1:14" ht="40.5" hidden="1" outlineLevel="2">
      <c r="A441" s="145" t="s">
        <v>1260</v>
      </c>
      <c r="B441" s="33" t="s">
        <v>587</v>
      </c>
      <c r="C441" s="399" t="s">
        <v>351</v>
      </c>
      <c r="D441" s="400" t="s">
        <v>994</v>
      </c>
      <c r="E441" s="401"/>
      <c r="F441" s="402" t="s">
        <v>380</v>
      </c>
      <c r="G441" s="34"/>
      <c r="H441" s="53" t="s">
        <v>1043</v>
      </c>
      <c r="I441" s="34" t="s">
        <v>48</v>
      </c>
      <c r="J441" s="36" t="s">
        <v>210</v>
      </c>
      <c r="K441" s="49">
        <v>44211</v>
      </c>
      <c r="L441" s="49">
        <v>44227</v>
      </c>
      <c r="M441" s="33" t="s">
        <v>353</v>
      </c>
      <c r="N441" s="33">
        <v>1</v>
      </c>
    </row>
    <row r="442" spans="1:14" ht="85.5" hidden="1" customHeight="1" outlineLevel="2">
      <c r="A442" s="454" t="s">
        <v>1261</v>
      </c>
      <c r="B442" s="33" t="s">
        <v>587</v>
      </c>
      <c r="C442" s="399" t="s">
        <v>351</v>
      </c>
      <c r="D442" s="400" t="s">
        <v>994</v>
      </c>
      <c r="E442" s="401"/>
      <c r="F442" s="402" t="s">
        <v>380</v>
      </c>
      <c r="G442" s="34"/>
      <c r="H442" s="53" t="s">
        <v>1044</v>
      </c>
      <c r="I442" s="34" t="s">
        <v>28</v>
      </c>
      <c r="J442" s="36" t="s">
        <v>210</v>
      </c>
      <c r="K442" s="49">
        <v>44440</v>
      </c>
      <c r="L442" s="49">
        <v>44469</v>
      </c>
      <c r="M442" s="33" t="s">
        <v>353</v>
      </c>
      <c r="N442" s="33">
        <v>5</v>
      </c>
    </row>
    <row r="443" spans="1:14" ht="70.5" hidden="1" customHeight="1" outlineLevel="2">
      <c r="A443" s="456" t="s">
        <v>1262</v>
      </c>
      <c r="B443" s="33" t="s">
        <v>587</v>
      </c>
      <c r="C443" s="399" t="s">
        <v>351</v>
      </c>
      <c r="D443" s="400" t="s">
        <v>994</v>
      </c>
      <c r="E443" s="401"/>
      <c r="F443" s="402" t="s">
        <v>380</v>
      </c>
      <c r="G443" s="34"/>
      <c r="H443" s="53" t="s">
        <v>1045</v>
      </c>
      <c r="I443" s="34" t="s">
        <v>28</v>
      </c>
      <c r="J443" s="36" t="s">
        <v>210</v>
      </c>
      <c r="K443" s="49">
        <v>44470</v>
      </c>
      <c r="L443" s="49">
        <v>44500</v>
      </c>
      <c r="M443" s="33" t="s">
        <v>353</v>
      </c>
      <c r="N443" s="33">
        <v>6</v>
      </c>
    </row>
    <row r="444" spans="1:14" ht="40.5" hidden="1" outlineLevel="2">
      <c r="A444" s="456" t="s">
        <v>1263</v>
      </c>
      <c r="B444" s="33" t="s">
        <v>587</v>
      </c>
      <c r="C444" s="399" t="s">
        <v>351</v>
      </c>
      <c r="D444" s="400" t="s">
        <v>994</v>
      </c>
      <c r="E444" s="401"/>
      <c r="F444" s="402" t="s">
        <v>380</v>
      </c>
      <c r="G444" s="34"/>
      <c r="H444" s="53" t="s">
        <v>1046</v>
      </c>
      <c r="I444" s="34" t="s">
        <v>28</v>
      </c>
      <c r="J444" s="36" t="s">
        <v>210</v>
      </c>
      <c r="K444" s="49">
        <v>44317</v>
      </c>
      <c r="L444" s="49">
        <v>44347</v>
      </c>
      <c r="M444" s="33" t="s">
        <v>353</v>
      </c>
      <c r="N444" s="33">
        <v>2</v>
      </c>
    </row>
    <row r="445" spans="1:14" ht="40.5" hidden="1" outlineLevel="2">
      <c r="A445" s="456" t="s">
        <v>1264</v>
      </c>
      <c r="B445" s="33" t="s">
        <v>587</v>
      </c>
      <c r="C445" s="399" t="s">
        <v>351</v>
      </c>
      <c r="D445" s="400" t="s">
        <v>994</v>
      </c>
      <c r="E445" s="401"/>
      <c r="F445" s="402" t="s">
        <v>380</v>
      </c>
      <c r="G445" s="34"/>
      <c r="H445" s="53" t="s">
        <v>1042</v>
      </c>
      <c r="I445" s="34" t="s">
        <v>28</v>
      </c>
      <c r="J445" s="36" t="s">
        <v>210</v>
      </c>
      <c r="K445" s="49">
        <v>44470</v>
      </c>
      <c r="L445" s="49">
        <v>44500</v>
      </c>
      <c r="M445" s="33" t="s">
        <v>353</v>
      </c>
      <c r="N445" s="33">
        <v>2</v>
      </c>
    </row>
    <row r="446" spans="1:14" ht="60.75" hidden="1" outlineLevel="2">
      <c r="A446" s="454" t="s">
        <v>1265</v>
      </c>
      <c r="B446" s="33" t="s">
        <v>587</v>
      </c>
      <c r="C446" s="399" t="s">
        <v>351</v>
      </c>
      <c r="D446" s="400" t="s">
        <v>994</v>
      </c>
      <c r="E446" s="401"/>
      <c r="F446" s="402" t="s">
        <v>380</v>
      </c>
      <c r="G446" s="34"/>
      <c r="H446" s="53" t="s">
        <v>1047</v>
      </c>
      <c r="I446" s="34" t="s">
        <v>28</v>
      </c>
      <c r="J446" s="36" t="s">
        <v>210</v>
      </c>
      <c r="K446" s="49">
        <v>44501</v>
      </c>
      <c r="L446" s="49">
        <v>44530</v>
      </c>
      <c r="M446" s="33" t="s">
        <v>353</v>
      </c>
      <c r="N446" s="33">
        <v>6</v>
      </c>
    </row>
    <row r="447" spans="1:14" ht="40.5" hidden="1" outlineLevel="2">
      <c r="A447" s="454" t="s">
        <v>1266</v>
      </c>
      <c r="B447" s="33" t="s">
        <v>587</v>
      </c>
      <c r="C447" s="399" t="s">
        <v>351</v>
      </c>
      <c r="D447" s="400" t="s">
        <v>994</v>
      </c>
      <c r="E447" s="401"/>
      <c r="F447" s="402" t="s">
        <v>380</v>
      </c>
      <c r="G447" s="34"/>
      <c r="H447" s="53" t="s">
        <v>1048</v>
      </c>
      <c r="I447" s="34" t="s">
        <v>28</v>
      </c>
      <c r="J447" s="36" t="s">
        <v>210</v>
      </c>
      <c r="K447" s="49">
        <v>44348</v>
      </c>
      <c r="L447" s="49">
        <v>44377</v>
      </c>
      <c r="M447" s="33" t="s">
        <v>353</v>
      </c>
      <c r="N447" s="33">
        <v>1</v>
      </c>
    </row>
    <row r="448" spans="1:14" ht="40.5" hidden="1" outlineLevel="2">
      <c r="A448" s="455" t="s">
        <v>1267</v>
      </c>
      <c r="B448" s="398" t="s">
        <v>587</v>
      </c>
      <c r="C448" s="399" t="s">
        <v>351</v>
      </c>
      <c r="D448" s="400" t="s">
        <v>994</v>
      </c>
      <c r="E448" s="401"/>
      <c r="F448" s="402" t="s">
        <v>380</v>
      </c>
      <c r="G448" s="401"/>
      <c r="H448" s="403" t="s">
        <v>1049</v>
      </c>
      <c r="I448" s="401" t="s">
        <v>28</v>
      </c>
      <c r="J448" s="404" t="s">
        <v>210</v>
      </c>
      <c r="K448" s="405">
        <v>44470</v>
      </c>
      <c r="L448" s="405">
        <v>44500</v>
      </c>
      <c r="M448" s="398" t="s">
        <v>353</v>
      </c>
      <c r="N448" s="398">
        <v>1</v>
      </c>
    </row>
    <row r="449" spans="1:14" ht="40.5" hidden="1" outlineLevel="2">
      <c r="A449" s="453"/>
      <c r="B449" s="406" t="s">
        <v>587</v>
      </c>
      <c r="C449" s="407" t="s">
        <v>351</v>
      </c>
      <c r="D449" s="408" t="s">
        <v>994</v>
      </c>
      <c r="E449" s="409"/>
      <c r="F449" s="410" t="s">
        <v>380</v>
      </c>
      <c r="G449" s="409"/>
      <c r="H449" s="411"/>
      <c r="I449" s="409" t="s">
        <v>29</v>
      </c>
      <c r="J449" s="412" t="s">
        <v>210</v>
      </c>
      <c r="K449" s="413"/>
      <c r="L449" s="413"/>
      <c r="M449" s="406" t="s">
        <v>861</v>
      </c>
      <c r="N449" s="406">
        <v>5.6000000000000001E-2</v>
      </c>
    </row>
    <row r="450" spans="1:14" ht="60.75" hidden="1" outlineLevel="2">
      <c r="A450" s="456" t="s">
        <v>1268</v>
      </c>
      <c r="B450" s="33" t="s">
        <v>587</v>
      </c>
      <c r="C450" s="399" t="s">
        <v>351</v>
      </c>
      <c r="D450" s="400" t="s">
        <v>994</v>
      </c>
      <c r="E450" s="401"/>
      <c r="F450" s="402" t="s">
        <v>380</v>
      </c>
      <c r="G450" s="34"/>
      <c r="H450" s="53" t="s">
        <v>1050</v>
      </c>
      <c r="I450" s="34" t="s">
        <v>28</v>
      </c>
      <c r="J450" s="36" t="s">
        <v>210</v>
      </c>
      <c r="K450" s="49">
        <v>44440</v>
      </c>
      <c r="L450" s="49">
        <v>44469</v>
      </c>
      <c r="M450" s="33" t="s">
        <v>353</v>
      </c>
      <c r="N450" s="33">
        <v>3</v>
      </c>
    </row>
    <row r="451" spans="1:14" ht="40.5" hidden="1" outlineLevel="2">
      <c r="A451" s="456" t="s">
        <v>1269</v>
      </c>
      <c r="B451" s="33" t="s">
        <v>587</v>
      </c>
      <c r="C451" s="399" t="s">
        <v>351</v>
      </c>
      <c r="D451" s="400" t="s">
        <v>994</v>
      </c>
      <c r="E451" s="401"/>
      <c r="F451" s="402" t="s">
        <v>380</v>
      </c>
      <c r="G451" s="34"/>
      <c r="H451" s="53" t="s">
        <v>1051</v>
      </c>
      <c r="I451" s="34" t="s">
        <v>28</v>
      </c>
      <c r="J451" s="36" t="s">
        <v>210</v>
      </c>
      <c r="K451" s="49">
        <v>44256</v>
      </c>
      <c r="L451" s="49">
        <v>44286</v>
      </c>
      <c r="M451" s="33" t="s">
        <v>353</v>
      </c>
      <c r="N451" s="33">
        <v>1</v>
      </c>
    </row>
    <row r="452" spans="1:14" ht="40.5" hidden="1" outlineLevel="2">
      <c r="A452" s="454" t="s">
        <v>1270</v>
      </c>
      <c r="B452" s="33" t="s">
        <v>587</v>
      </c>
      <c r="C452" s="399" t="s">
        <v>351</v>
      </c>
      <c r="D452" s="400" t="s">
        <v>994</v>
      </c>
      <c r="E452" s="401"/>
      <c r="F452" s="402" t="s">
        <v>380</v>
      </c>
      <c r="G452" s="34"/>
      <c r="H452" s="53" t="s">
        <v>1052</v>
      </c>
      <c r="I452" s="34" t="s">
        <v>28</v>
      </c>
      <c r="J452" s="36" t="s">
        <v>210</v>
      </c>
      <c r="K452" s="49">
        <v>44317</v>
      </c>
      <c r="L452" s="49">
        <v>44347</v>
      </c>
      <c r="M452" s="33" t="s">
        <v>353</v>
      </c>
      <c r="N452" s="33">
        <v>1</v>
      </c>
    </row>
    <row r="453" spans="1:14" ht="40.5" hidden="1" outlineLevel="2">
      <c r="A453" s="455" t="s">
        <v>1271</v>
      </c>
      <c r="B453" s="33" t="s">
        <v>587</v>
      </c>
      <c r="C453" s="399" t="s">
        <v>351</v>
      </c>
      <c r="D453" s="400" t="s">
        <v>994</v>
      </c>
      <c r="E453" s="401"/>
      <c r="F453" s="402" t="s">
        <v>380</v>
      </c>
      <c r="G453" s="401"/>
      <c r="H453" s="403" t="s">
        <v>1053</v>
      </c>
      <c r="I453" s="401" t="s">
        <v>28</v>
      </c>
      <c r="J453" s="404" t="s">
        <v>210</v>
      </c>
      <c r="K453" s="405">
        <v>44470</v>
      </c>
      <c r="L453" s="405">
        <v>44500</v>
      </c>
      <c r="M453" s="398" t="s">
        <v>353</v>
      </c>
      <c r="N453" s="398">
        <v>1</v>
      </c>
    </row>
    <row r="454" spans="1:14" ht="40.5" hidden="1" outlineLevel="2">
      <c r="A454" s="453"/>
      <c r="B454" s="33" t="s">
        <v>587</v>
      </c>
      <c r="C454" s="407" t="s">
        <v>351</v>
      </c>
      <c r="D454" s="408" t="s">
        <v>994</v>
      </c>
      <c r="E454" s="409"/>
      <c r="F454" s="410"/>
      <c r="G454" s="409"/>
      <c r="H454" s="411" t="s">
        <v>1024</v>
      </c>
      <c r="I454" s="409" t="s">
        <v>53</v>
      </c>
      <c r="J454" s="412" t="s">
        <v>210</v>
      </c>
      <c r="K454" s="413"/>
      <c r="L454" s="413"/>
      <c r="M454" s="406" t="s">
        <v>353</v>
      </c>
      <c r="N454" s="406">
        <v>1</v>
      </c>
    </row>
    <row r="455" spans="1:14" ht="60.75" hidden="1" outlineLevel="2">
      <c r="A455" s="455" t="s">
        <v>1272</v>
      </c>
      <c r="B455" s="398" t="s">
        <v>587</v>
      </c>
      <c r="C455" s="399" t="s">
        <v>351</v>
      </c>
      <c r="D455" s="400" t="s">
        <v>994</v>
      </c>
      <c r="E455" s="401"/>
      <c r="F455" s="402" t="s">
        <v>380</v>
      </c>
      <c r="G455" s="401"/>
      <c r="H455" s="403" t="s">
        <v>1054</v>
      </c>
      <c r="I455" s="401" t="s">
        <v>28</v>
      </c>
      <c r="J455" s="404" t="s">
        <v>210</v>
      </c>
      <c r="K455" s="405">
        <v>44470</v>
      </c>
      <c r="L455" s="405">
        <v>44500</v>
      </c>
      <c r="M455" s="398" t="s">
        <v>353</v>
      </c>
      <c r="N455" s="398">
        <v>3</v>
      </c>
    </row>
    <row r="456" spans="1:14" ht="40.5" hidden="1" outlineLevel="2">
      <c r="A456" s="453"/>
      <c r="B456" s="406" t="s">
        <v>587</v>
      </c>
      <c r="C456" s="407" t="s">
        <v>351</v>
      </c>
      <c r="D456" s="408" t="s">
        <v>994</v>
      </c>
      <c r="E456" s="409"/>
      <c r="F456" s="410"/>
      <c r="G456" s="409"/>
      <c r="H456" s="411" t="s">
        <v>1025</v>
      </c>
      <c r="I456" s="409" t="s">
        <v>48</v>
      </c>
      <c r="J456" s="412" t="s">
        <v>210</v>
      </c>
      <c r="K456" s="413"/>
      <c r="L456" s="413"/>
      <c r="M456" s="406" t="s">
        <v>353</v>
      </c>
      <c r="N456" s="406"/>
    </row>
    <row r="457" spans="1:14" ht="60.75" hidden="1" outlineLevel="2">
      <c r="A457" s="455" t="s">
        <v>1273</v>
      </c>
      <c r="B457" s="398" t="s">
        <v>587</v>
      </c>
      <c r="C457" s="399" t="s">
        <v>351</v>
      </c>
      <c r="D457" s="400" t="s">
        <v>994</v>
      </c>
      <c r="E457" s="401"/>
      <c r="F457" s="402" t="s">
        <v>380</v>
      </c>
      <c r="G457" s="401"/>
      <c r="H457" s="403" t="s">
        <v>1055</v>
      </c>
      <c r="I457" s="401" t="s">
        <v>28</v>
      </c>
      <c r="J457" s="404" t="s">
        <v>210</v>
      </c>
      <c r="K457" s="405">
        <v>44501</v>
      </c>
      <c r="L457" s="405">
        <v>44530</v>
      </c>
      <c r="M457" s="398" t="s">
        <v>353</v>
      </c>
      <c r="N457" s="398">
        <v>8</v>
      </c>
    </row>
    <row r="458" spans="1:14" ht="40.5" hidden="1" outlineLevel="2">
      <c r="A458" s="453"/>
      <c r="B458" s="406" t="s">
        <v>587</v>
      </c>
      <c r="C458" s="407" t="s">
        <v>351</v>
      </c>
      <c r="D458" s="408" t="s">
        <v>994</v>
      </c>
      <c r="E458" s="409"/>
      <c r="F458" s="410"/>
      <c r="G458" s="409"/>
      <c r="H458" s="411" t="s">
        <v>1026</v>
      </c>
      <c r="I458" s="409" t="s">
        <v>53</v>
      </c>
      <c r="J458" s="412" t="s">
        <v>210</v>
      </c>
      <c r="K458" s="413"/>
      <c r="L458" s="413"/>
      <c r="M458" s="406" t="s">
        <v>353</v>
      </c>
      <c r="N458" s="406">
        <v>1</v>
      </c>
    </row>
    <row r="459" spans="1:14" ht="82.5" hidden="1" customHeight="1" outlineLevel="2">
      <c r="A459" s="454" t="s">
        <v>1274</v>
      </c>
      <c r="B459" s="33" t="s">
        <v>587</v>
      </c>
      <c r="C459" s="399" t="s">
        <v>351</v>
      </c>
      <c r="D459" s="400" t="s">
        <v>994</v>
      </c>
      <c r="E459" s="401"/>
      <c r="F459" s="402" t="s">
        <v>380</v>
      </c>
      <c r="G459" s="34"/>
      <c r="H459" s="53" t="s">
        <v>1056</v>
      </c>
      <c r="I459" s="34" t="s">
        <v>28</v>
      </c>
      <c r="J459" s="36" t="s">
        <v>210</v>
      </c>
      <c r="K459" s="49">
        <v>44287</v>
      </c>
      <c r="L459" s="49">
        <v>44316</v>
      </c>
      <c r="M459" s="33" t="s">
        <v>353</v>
      </c>
      <c r="N459" s="33">
        <v>9</v>
      </c>
    </row>
    <row r="460" spans="1:14" ht="40.5" hidden="1" outlineLevel="2">
      <c r="A460" s="454" t="s">
        <v>1275</v>
      </c>
      <c r="B460" s="33" t="s">
        <v>587</v>
      </c>
      <c r="C460" s="399" t="s">
        <v>351</v>
      </c>
      <c r="D460" s="400" t="s">
        <v>994</v>
      </c>
      <c r="E460" s="401"/>
      <c r="F460" s="402" t="s">
        <v>380</v>
      </c>
      <c r="G460" s="34"/>
      <c r="H460" s="53" t="s">
        <v>1057</v>
      </c>
      <c r="I460" s="34" t="s">
        <v>28</v>
      </c>
      <c r="J460" s="36" t="s">
        <v>210</v>
      </c>
      <c r="K460" s="49">
        <v>44378</v>
      </c>
      <c r="L460" s="49">
        <v>44408</v>
      </c>
      <c r="M460" s="33" t="s">
        <v>353</v>
      </c>
      <c r="N460" s="33">
        <v>1</v>
      </c>
    </row>
    <row r="461" spans="1:14" ht="62.25" hidden="1" customHeight="1" outlineLevel="2">
      <c r="A461" s="454" t="s">
        <v>1276</v>
      </c>
      <c r="B461" s="33" t="s">
        <v>587</v>
      </c>
      <c r="C461" s="399" t="s">
        <v>351</v>
      </c>
      <c r="D461" s="400" t="s">
        <v>994</v>
      </c>
      <c r="E461" s="401"/>
      <c r="F461" s="402" t="s">
        <v>380</v>
      </c>
      <c r="G461" s="34"/>
      <c r="H461" s="53" t="s">
        <v>1058</v>
      </c>
      <c r="I461" s="34" t="s">
        <v>28</v>
      </c>
      <c r="J461" s="36" t="s">
        <v>210</v>
      </c>
      <c r="K461" s="49">
        <v>44287</v>
      </c>
      <c r="L461" s="49">
        <v>44316</v>
      </c>
      <c r="M461" s="33" t="s">
        <v>353</v>
      </c>
      <c r="N461" s="33">
        <v>3</v>
      </c>
    </row>
    <row r="462" spans="1:14" ht="40.5" hidden="1" outlineLevel="2">
      <c r="A462" s="456" t="s">
        <v>1277</v>
      </c>
      <c r="B462" s="33" t="s">
        <v>587</v>
      </c>
      <c r="C462" s="399" t="s">
        <v>351</v>
      </c>
      <c r="D462" s="400" t="s">
        <v>994</v>
      </c>
      <c r="E462" s="401"/>
      <c r="F462" s="402" t="s">
        <v>380</v>
      </c>
      <c r="G462" s="34"/>
      <c r="H462" s="53" t="s">
        <v>1059</v>
      </c>
      <c r="I462" s="34" t="s">
        <v>28</v>
      </c>
      <c r="J462" s="36" t="s">
        <v>210</v>
      </c>
      <c r="K462" s="49">
        <v>44348</v>
      </c>
      <c r="L462" s="49">
        <v>44377</v>
      </c>
      <c r="M462" s="33" t="s">
        <v>353</v>
      </c>
      <c r="N462" s="33">
        <v>1</v>
      </c>
    </row>
    <row r="463" spans="1:14" ht="40.5" hidden="1" outlineLevel="2">
      <c r="A463" s="456" t="s">
        <v>1278</v>
      </c>
      <c r="B463" s="33" t="s">
        <v>587</v>
      </c>
      <c r="C463" s="399" t="s">
        <v>351</v>
      </c>
      <c r="D463" s="400" t="s">
        <v>994</v>
      </c>
      <c r="E463" s="401"/>
      <c r="F463" s="402" t="s">
        <v>380</v>
      </c>
      <c r="G463" s="34"/>
      <c r="H463" s="9" t="s">
        <v>1029</v>
      </c>
      <c r="I463" s="34" t="s">
        <v>28</v>
      </c>
      <c r="J463" s="36" t="s">
        <v>210</v>
      </c>
      <c r="K463" s="49">
        <v>44256</v>
      </c>
      <c r="L463" s="49">
        <v>44286</v>
      </c>
      <c r="M463" s="33" t="s">
        <v>353</v>
      </c>
      <c r="N463" s="33">
        <v>2</v>
      </c>
    </row>
    <row r="464" spans="1:14" ht="40.5" hidden="1" outlineLevel="2">
      <c r="A464" s="454" t="s">
        <v>1279</v>
      </c>
      <c r="B464" s="33" t="s">
        <v>587</v>
      </c>
      <c r="C464" s="399" t="s">
        <v>351</v>
      </c>
      <c r="D464" s="400" t="s">
        <v>994</v>
      </c>
      <c r="E464" s="401"/>
      <c r="F464" s="402" t="s">
        <v>380</v>
      </c>
      <c r="G464" s="34"/>
      <c r="H464" s="53" t="s">
        <v>1030</v>
      </c>
      <c r="I464" s="34" t="s">
        <v>28</v>
      </c>
      <c r="J464" s="36" t="s">
        <v>210</v>
      </c>
      <c r="K464" s="49">
        <v>44256</v>
      </c>
      <c r="L464" s="49">
        <v>44286</v>
      </c>
      <c r="M464" s="33" t="s">
        <v>353</v>
      </c>
      <c r="N464" s="33">
        <v>1</v>
      </c>
    </row>
    <row r="465" spans="1:14" ht="40.5" hidden="1" outlineLevel="2">
      <c r="A465" s="454" t="s">
        <v>1280</v>
      </c>
      <c r="B465" s="33" t="s">
        <v>587</v>
      </c>
      <c r="C465" s="399" t="s">
        <v>351</v>
      </c>
      <c r="D465" s="400" t="s">
        <v>994</v>
      </c>
      <c r="E465" s="401"/>
      <c r="F465" s="402" t="s">
        <v>380</v>
      </c>
      <c r="G465" s="34"/>
      <c r="H465" s="53" t="s">
        <v>1031</v>
      </c>
      <c r="I465" s="34" t="s">
        <v>28</v>
      </c>
      <c r="J465" s="36" t="s">
        <v>210</v>
      </c>
      <c r="K465" s="49">
        <v>44256</v>
      </c>
      <c r="L465" s="49">
        <v>44286</v>
      </c>
      <c r="M465" s="33" t="s">
        <v>353</v>
      </c>
      <c r="N465" s="33">
        <v>1</v>
      </c>
    </row>
    <row r="466" spans="1:14" ht="40.5" hidden="1" outlineLevel="2">
      <c r="A466" s="454" t="s">
        <v>1281</v>
      </c>
      <c r="B466" s="33" t="s">
        <v>587</v>
      </c>
      <c r="C466" s="399" t="s">
        <v>351</v>
      </c>
      <c r="D466" s="400" t="s">
        <v>994</v>
      </c>
      <c r="E466" s="401"/>
      <c r="F466" s="402" t="s">
        <v>380</v>
      </c>
      <c r="G466" s="34"/>
      <c r="H466" s="53" t="s">
        <v>1032</v>
      </c>
      <c r="I466" s="34" t="s">
        <v>28</v>
      </c>
      <c r="J466" s="36" t="s">
        <v>210</v>
      </c>
      <c r="K466" s="49">
        <v>44256</v>
      </c>
      <c r="L466" s="49">
        <v>44286</v>
      </c>
      <c r="M466" s="33" t="s">
        <v>353</v>
      </c>
      <c r="N466" s="33">
        <v>1</v>
      </c>
    </row>
    <row r="467" spans="1:14" hidden="1" outlineLevel="2">
      <c r="A467" s="454"/>
      <c r="B467" s="33"/>
      <c r="C467" s="50"/>
      <c r="D467" s="51"/>
      <c r="E467" s="34"/>
      <c r="F467" s="56"/>
      <c r="G467" s="34"/>
      <c r="H467" s="53"/>
      <c r="I467" s="34"/>
      <c r="J467" s="36"/>
      <c r="K467" s="49"/>
      <c r="L467" s="49"/>
      <c r="M467" s="33"/>
      <c r="N467" s="33"/>
    </row>
    <row r="468" spans="1:14" hidden="1" outlineLevel="2">
      <c r="A468" s="454"/>
      <c r="B468" s="33"/>
      <c r="C468" s="50"/>
      <c r="D468" s="51"/>
      <c r="E468" s="34"/>
      <c r="F468" s="52"/>
      <c r="G468" s="34"/>
      <c r="H468" s="53"/>
      <c r="I468" s="34"/>
      <c r="J468" s="36"/>
      <c r="K468" s="36"/>
      <c r="L468" s="36"/>
      <c r="M468" s="33"/>
      <c r="N468" s="145"/>
    </row>
    <row r="469" spans="1:14" s="47" customFormat="1" ht="40.5" outlineLevel="1" collapsed="1">
      <c r="A469" s="458" t="s">
        <v>1223</v>
      </c>
      <c r="B469" s="33" t="s">
        <v>587</v>
      </c>
      <c r="C469" s="50" t="s">
        <v>351</v>
      </c>
      <c r="D469" s="51" t="s">
        <v>994</v>
      </c>
      <c r="E469" s="439" t="s">
        <v>1021</v>
      </c>
      <c r="F469" s="56"/>
      <c r="G469" s="496"/>
      <c r="H469" s="497" t="s">
        <v>1033</v>
      </c>
      <c r="I469" s="56" t="str">
        <f>CONCATENATE(I470," ",N470,M470," ",I471," ",N471,M471," ",I472," ",N472,M472," ",I473," ",N473,M473)</f>
        <v xml:space="preserve">Замена опор 6шт Установка опор 1шт    </v>
      </c>
      <c r="J469" s="56" t="s">
        <v>210</v>
      </c>
      <c r="K469" s="459">
        <f>MIN(K470:K473)</f>
        <v>44317</v>
      </c>
      <c r="L469" s="459">
        <f>MAX(L470:L473)</f>
        <v>44347</v>
      </c>
      <c r="M469" s="496"/>
      <c r="N469" s="496"/>
    </row>
    <row r="470" spans="1:14" ht="40.5" hidden="1" outlineLevel="2">
      <c r="A470" s="419"/>
      <c r="B470" s="398" t="s">
        <v>587</v>
      </c>
      <c r="C470" s="399" t="s">
        <v>351</v>
      </c>
      <c r="D470" s="400" t="s">
        <v>994</v>
      </c>
      <c r="E470" s="401"/>
      <c r="F470" s="402" t="s">
        <v>380</v>
      </c>
      <c r="G470" s="401"/>
      <c r="H470" s="403" t="s">
        <v>1034</v>
      </c>
      <c r="I470" s="401" t="s">
        <v>28</v>
      </c>
      <c r="J470" s="404" t="s">
        <v>210</v>
      </c>
      <c r="K470" s="405">
        <v>44317</v>
      </c>
      <c r="L470" s="405">
        <v>44347</v>
      </c>
      <c r="M470" s="398" t="s">
        <v>353</v>
      </c>
      <c r="N470" s="398">
        <v>6</v>
      </c>
    </row>
    <row r="471" spans="1:14" ht="40.5" hidden="1" outlineLevel="2">
      <c r="A471" s="415"/>
      <c r="B471" s="406" t="s">
        <v>587</v>
      </c>
      <c r="C471" s="407" t="s">
        <v>351</v>
      </c>
      <c r="D471" s="408" t="s">
        <v>994</v>
      </c>
      <c r="E471" s="409"/>
      <c r="F471" s="410"/>
      <c r="G471" s="409"/>
      <c r="H471" s="411" t="s">
        <v>1035</v>
      </c>
      <c r="I471" s="409" t="s">
        <v>53</v>
      </c>
      <c r="J471" s="412" t="s">
        <v>210</v>
      </c>
      <c r="K471" s="413"/>
      <c r="L471" s="413"/>
      <c r="M471" s="406" t="s">
        <v>353</v>
      </c>
      <c r="N471" s="406">
        <v>1</v>
      </c>
    </row>
    <row r="472" spans="1:14" hidden="1" outlineLevel="2">
      <c r="A472" s="483"/>
      <c r="B472" s="24"/>
      <c r="G472" s="25"/>
      <c r="H472" s="427"/>
      <c r="I472" s="25"/>
      <c r="J472" s="26"/>
      <c r="K472" s="441"/>
      <c r="L472" s="441"/>
      <c r="M472" s="24"/>
      <c r="N472" s="24"/>
    </row>
    <row r="473" spans="1:14" hidden="1" outlineLevel="2">
      <c r="A473" s="187"/>
      <c r="B473" s="33"/>
      <c r="C473" s="50"/>
      <c r="D473" s="51"/>
      <c r="E473" s="34"/>
      <c r="F473" s="56"/>
      <c r="G473" s="34"/>
      <c r="H473" s="53"/>
      <c r="I473" s="34"/>
      <c r="J473" s="36"/>
      <c r="K473" s="49"/>
      <c r="L473" s="49"/>
      <c r="M473" s="33"/>
      <c r="N473" s="33"/>
    </row>
    <row r="474" spans="1:14" hidden="1" outlineLevel="2">
      <c r="A474" s="49"/>
      <c r="B474" s="33"/>
      <c r="C474" s="50"/>
      <c r="D474" s="51"/>
      <c r="E474" s="34"/>
      <c r="F474" s="52"/>
      <c r="G474" s="34"/>
      <c r="H474" s="53"/>
      <c r="I474" s="34"/>
      <c r="J474" s="36"/>
      <c r="K474" s="36"/>
      <c r="L474" s="36"/>
      <c r="M474" s="33"/>
      <c r="N474" s="145"/>
    </row>
    <row r="475" spans="1:14" s="47" customFormat="1" ht="40.5" outlineLevel="1" collapsed="1">
      <c r="A475" s="458" t="s">
        <v>1224</v>
      </c>
      <c r="B475" s="33" t="s">
        <v>587</v>
      </c>
      <c r="C475" s="50" t="s">
        <v>351</v>
      </c>
      <c r="D475" s="51" t="s">
        <v>994</v>
      </c>
      <c r="E475" s="439" t="s">
        <v>1021</v>
      </c>
      <c r="F475" s="56"/>
      <c r="G475" s="496"/>
      <c r="H475" s="497" t="s">
        <v>1036</v>
      </c>
      <c r="I475" s="56" t="str">
        <f>CONCATENATE(I476," ",N476,M476," ",I477," ",N477,M477," ",I478," ",N478,M478," ",I479," ",N479,M479)</f>
        <v xml:space="preserve">Замена опор 1шт Замена опор 1шт    </v>
      </c>
      <c r="J475" s="56" t="s">
        <v>210</v>
      </c>
      <c r="K475" s="459">
        <f>MIN(K476:K479)</f>
        <v>44348</v>
      </c>
      <c r="L475" s="459">
        <f>MAX(L476:L479)</f>
        <v>44377</v>
      </c>
      <c r="M475" s="496"/>
      <c r="N475" s="496"/>
    </row>
    <row r="476" spans="1:14" ht="40.5" hidden="1" outlineLevel="2">
      <c r="A476" s="145" t="s">
        <v>1282</v>
      </c>
      <c r="B476" s="33" t="s">
        <v>587</v>
      </c>
      <c r="C476" s="399" t="s">
        <v>351</v>
      </c>
      <c r="D476" s="400" t="s">
        <v>994</v>
      </c>
      <c r="E476" s="401"/>
      <c r="F476" s="402" t="s">
        <v>380</v>
      </c>
      <c r="G476" s="34"/>
      <c r="H476" s="53" t="s">
        <v>1037</v>
      </c>
      <c r="I476" s="34" t="s">
        <v>28</v>
      </c>
      <c r="J476" s="36" t="s">
        <v>210</v>
      </c>
      <c r="K476" s="49">
        <v>44348</v>
      </c>
      <c r="L476" s="49">
        <v>44377</v>
      </c>
      <c r="M476" s="33" t="s">
        <v>353</v>
      </c>
      <c r="N476" s="33">
        <v>1</v>
      </c>
    </row>
    <row r="477" spans="1:14" ht="40.5" hidden="1" outlineLevel="2">
      <c r="A477" s="49" t="s">
        <v>1283</v>
      </c>
      <c r="B477" s="33" t="s">
        <v>587</v>
      </c>
      <c r="C477" s="399" t="s">
        <v>351</v>
      </c>
      <c r="D477" s="400" t="s">
        <v>994</v>
      </c>
      <c r="E477" s="34"/>
      <c r="F477" s="56"/>
      <c r="G477" s="34"/>
      <c r="H477" s="53" t="s">
        <v>1038</v>
      </c>
      <c r="I477" s="34" t="s">
        <v>28</v>
      </c>
      <c r="J477" s="36" t="s">
        <v>210</v>
      </c>
      <c r="K477" s="49">
        <v>44348</v>
      </c>
      <c r="L477" s="49">
        <v>44377</v>
      </c>
      <c r="M477" s="33" t="s">
        <v>353</v>
      </c>
      <c r="N477" s="33">
        <v>1</v>
      </c>
    </row>
    <row r="478" spans="1:14" hidden="1" outlineLevel="2">
      <c r="A478" s="187"/>
      <c r="B478" s="33" t="s">
        <v>587</v>
      </c>
      <c r="C478" s="50"/>
      <c r="D478" s="51"/>
      <c r="E478" s="34"/>
      <c r="F478" s="56"/>
      <c r="G478" s="34"/>
      <c r="H478" s="53"/>
      <c r="I478" s="34"/>
      <c r="J478" s="36"/>
      <c r="K478" s="49"/>
      <c r="L478" s="49"/>
      <c r="M478" s="33"/>
      <c r="N478" s="33"/>
    </row>
    <row r="479" spans="1:14" hidden="1" outlineLevel="2">
      <c r="A479" s="187"/>
      <c r="B479" s="33"/>
      <c r="C479" s="50"/>
      <c r="D479" s="51"/>
      <c r="E479" s="34"/>
      <c r="F479" s="56"/>
      <c r="G479" s="34"/>
      <c r="H479" s="53"/>
      <c r="I479" s="34"/>
      <c r="J479" s="36"/>
      <c r="K479" s="49"/>
      <c r="L479" s="49"/>
      <c r="M479" s="33"/>
      <c r="N479" s="33"/>
    </row>
    <row r="480" spans="1:14" hidden="1" outlineLevel="2">
      <c r="A480" s="49"/>
      <c r="B480" s="33"/>
      <c r="C480" s="50"/>
      <c r="D480" s="51"/>
      <c r="E480" s="34"/>
      <c r="F480" s="52"/>
      <c r="G480" s="34"/>
      <c r="H480" s="53"/>
      <c r="I480" s="34"/>
      <c r="J480" s="36"/>
      <c r="K480" s="36"/>
      <c r="L480" s="36"/>
      <c r="M480" s="33"/>
      <c r="N480" s="145"/>
    </row>
    <row r="481" spans="1:14" s="47" customFormat="1" ht="40.5" outlineLevel="1" collapsed="1">
      <c r="A481" s="458" t="s">
        <v>1225</v>
      </c>
      <c r="B481" s="33" t="s">
        <v>587</v>
      </c>
      <c r="C481" s="50" t="s">
        <v>351</v>
      </c>
      <c r="D481" s="51" t="s">
        <v>994</v>
      </c>
      <c r="E481" s="439" t="s">
        <v>1039</v>
      </c>
      <c r="F481" s="56"/>
      <c r="G481" s="496"/>
      <c r="H481" s="497" t="s">
        <v>1040</v>
      </c>
      <c r="I481" s="56" t="str">
        <f>CONCATENATE(I482," ",N482,M482," ",I483," ",N483,M483," ",I484," ",N484,M484)</f>
        <v xml:space="preserve">Замена опор 2шт    </v>
      </c>
      <c r="J481" s="56" t="s">
        <v>210</v>
      </c>
      <c r="K481" s="459">
        <f>MIN(K482:K484)</f>
        <v>44348</v>
      </c>
      <c r="L481" s="459">
        <f>MAX(L482:L484)</f>
        <v>44377</v>
      </c>
      <c r="M481" s="496"/>
      <c r="N481" s="496"/>
    </row>
    <row r="482" spans="1:14" ht="40.5" hidden="1" outlineLevel="2">
      <c r="A482" s="145"/>
      <c r="B482" s="33" t="s">
        <v>587</v>
      </c>
      <c r="C482" s="50"/>
      <c r="D482" s="51"/>
      <c r="E482" s="34"/>
      <c r="F482" s="56"/>
      <c r="G482" s="34"/>
      <c r="H482" s="53" t="s">
        <v>1041</v>
      </c>
      <c r="I482" s="34" t="s">
        <v>28</v>
      </c>
      <c r="J482" s="36" t="s">
        <v>210</v>
      </c>
      <c r="K482" s="49">
        <v>44348</v>
      </c>
      <c r="L482" s="49">
        <v>44377</v>
      </c>
      <c r="M482" s="33" t="s">
        <v>353</v>
      </c>
      <c r="N482" s="33">
        <v>2</v>
      </c>
    </row>
    <row r="483" spans="1:14" hidden="1" outlineLevel="2">
      <c r="A483" s="49"/>
      <c r="B483" s="33"/>
      <c r="C483" s="50"/>
      <c r="D483" s="51"/>
      <c r="E483" s="34"/>
      <c r="F483" s="56"/>
      <c r="G483" s="34"/>
      <c r="H483" s="53"/>
      <c r="I483" s="34"/>
      <c r="J483" s="36"/>
      <c r="K483" s="49"/>
      <c r="L483" s="49"/>
      <c r="M483" s="33"/>
      <c r="N483" s="33"/>
    </row>
    <row r="484" spans="1:14" hidden="1" outlineLevel="2">
      <c r="A484" s="187"/>
      <c r="B484" s="33"/>
      <c r="C484" s="50"/>
      <c r="D484" s="51"/>
      <c r="E484" s="34"/>
      <c r="F484" s="56"/>
      <c r="G484" s="34"/>
      <c r="H484" s="53"/>
      <c r="I484" s="34"/>
      <c r="J484" s="36"/>
      <c r="K484" s="49"/>
      <c r="L484" s="49"/>
      <c r="M484" s="33"/>
      <c r="N484" s="33"/>
    </row>
    <row r="485" spans="1:14" hidden="1" outlineLevel="2">
      <c r="A485" s="49"/>
      <c r="B485" s="33"/>
      <c r="C485" s="50"/>
      <c r="D485" s="51"/>
      <c r="E485" s="34"/>
      <c r="F485" s="52"/>
      <c r="G485" s="34"/>
      <c r="H485" s="53"/>
      <c r="I485" s="34"/>
      <c r="J485" s="36"/>
      <c r="K485" s="36"/>
      <c r="L485" s="36"/>
      <c r="M485" s="33"/>
      <c r="N485" s="145"/>
    </row>
    <row r="486" spans="1:14" s="47" customFormat="1" ht="81" outlineLevel="1" collapsed="1">
      <c r="A486" s="458" t="s">
        <v>1226</v>
      </c>
      <c r="B486" s="33" t="s">
        <v>587</v>
      </c>
      <c r="C486" s="50" t="s">
        <v>351</v>
      </c>
      <c r="D486" s="51" t="s">
        <v>841</v>
      </c>
      <c r="E486" s="439" t="s">
        <v>859</v>
      </c>
      <c r="F486" s="56"/>
      <c r="G486" s="496"/>
      <c r="H486" s="497" t="s">
        <v>858</v>
      </c>
      <c r="I486" s="56" t="str">
        <f>CONCATENATE(I487," ",N487,M487," ",I488," ",N488,M488," ",I489," ",N489,M489," ",I490," ",N490,M490," ",I491," ",N491,M491," "," ",I492," ",N492,M492," ",I493," ",N493,M493," ",I494," ",N494,M494," ")</f>
        <v xml:space="preserve">Замена опор 20шт Монтаж провода (по трассе) 0,965км Замена опор 5шт Монтаж провода (по трассе) 0,535км Замена опор 3шт  Монтаж провода (по трассе) 0,26км Замена опор 9шт Монтаж провода (по трассе) 0,64км </v>
      </c>
      <c r="J486" s="56" t="s">
        <v>210</v>
      </c>
      <c r="K486" s="459">
        <f>MIN(K487:K494)</f>
        <v>44317</v>
      </c>
      <c r="L486" s="459">
        <f>MAX(L487:L494)</f>
        <v>44408</v>
      </c>
      <c r="M486" s="496"/>
      <c r="N486" s="496"/>
    </row>
    <row r="487" spans="1:14" ht="101.25" hidden="1" outlineLevel="2">
      <c r="A487" s="419"/>
      <c r="B487" s="398" t="s">
        <v>587</v>
      </c>
      <c r="C487" s="399" t="s">
        <v>351</v>
      </c>
      <c r="D487" s="400" t="s">
        <v>841</v>
      </c>
      <c r="E487" s="401"/>
      <c r="F487" s="402" t="s">
        <v>283</v>
      </c>
      <c r="G487" s="401"/>
      <c r="H487" s="403" t="s">
        <v>860</v>
      </c>
      <c r="I487" s="401" t="s">
        <v>28</v>
      </c>
      <c r="J487" s="404" t="s">
        <v>210</v>
      </c>
      <c r="K487" s="405">
        <v>44348</v>
      </c>
      <c r="L487" s="405">
        <v>44377</v>
      </c>
      <c r="M487" s="398" t="s">
        <v>353</v>
      </c>
      <c r="N487" s="398">
        <v>20</v>
      </c>
    </row>
    <row r="488" spans="1:14" ht="60.75" hidden="1" outlineLevel="2">
      <c r="A488" s="415"/>
      <c r="B488" s="406" t="s">
        <v>587</v>
      </c>
      <c r="C488" s="407" t="s">
        <v>351</v>
      </c>
      <c r="D488" s="408" t="s">
        <v>841</v>
      </c>
      <c r="E488" s="409"/>
      <c r="F488" s="410" t="s">
        <v>283</v>
      </c>
      <c r="G488" s="409"/>
      <c r="H488" s="411"/>
      <c r="I488" s="409" t="s">
        <v>29</v>
      </c>
      <c r="J488" s="412" t="s">
        <v>210</v>
      </c>
      <c r="K488" s="413">
        <v>44348</v>
      </c>
      <c r="L488" s="413">
        <v>44377</v>
      </c>
      <c r="M488" s="406" t="s">
        <v>861</v>
      </c>
      <c r="N488" s="406">
        <v>0.96499999999999997</v>
      </c>
    </row>
    <row r="489" spans="1:14" ht="60.75" hidden="1" outlineLevel="2">
      <c r="A489" s="429"/>
      <c r="B489" s="398" t="s">
        <v>587</v>
      </c>
      <c r="C489" s="399" t="s">
        <v>351</v>
      </c>
      <c r="D489" s="400" t="s">
        <v>841</v>
      </c>
      <c r="E489" s="401"/>
      <c r="F489" s="402" t="s">
        <v>283</v>
      </c>
      <c r="G489" s="401"/>
      <c r="H489" s="403" t="s">
        <v>862</v>
      </c>
      <c r="I489" s="401" t="s">
        <v>28</v>
      </c>
      <c r="J489" s="404" t="s">
        <v>210</v>
      </c>
      <c r="K489" s="405">
        <v>44317</v>
      </c>
      <c r="L489" s="405">
        <v>44347</v>
      </c>
      <c r="M489" s="398" t="s">
        <v>353</v>
      </c>
      <c r="N489" s="398">
        <v>5</v>
      </c>
    </row>
    <row r="490" spans="1:14" ht="60.75" hidden="1" outlineLevel="2">
      <c r="A490" s="424"/>
      <c r="B490" s="406" t="s">
        <v>587</v>
      </c>
      <c r="C490" s="407" t="s">
        <v>351</v>
      </c>
      <c r="D490" s="408" t="s">
        <v>841</v>
      </c>
      <c r="E490" s="409"/>
      <c r="F490" s="410" t="s">
        <v>283</v>
      </c>
      <c r="G490" s="409"/>
      <c r="H490" s="411"/>
      <c r="I490" s="409" t="s">
        <v>29</v>
      </c>
      <c r="J490" s="412" t="s">
        <v>210</v>
      </c>
      <c r="K490" s="413">
        <v>44317</v>
      </c>
      <c r="L490" s="413">
        <v>44347</v>
      </c>
      <c r="M490" s="406" t="s">
        <v>861</v>
      </c>
      <c r="N490" s="406">
        <v>0.53500000000000003</v>
      </c>
    </row>
    <row r="491" spans="1:14" ht="60.75" hidden="1" outlineLevel="2">
      <c r="A491" s="419"/>
      <c r="B491" s="398" t="s">
        <v>587</v>
      </c>
      <c r="C491" s="399" t="s">
        <v>351</v>
      </c>
      <c r="D491" s="400" t="s">
        <v>841</v>
      </c>
      <c r="E491" s="401"/>
      <c r="F491" s="402" t="s">
        <v>283</v>
      </c>
      <c r="G491" s="401"/>
      <c r="H491" s="403" t="s">
        <v>863</v>
      </c>
      <c r="I491" s="401" t="s">
        <v>28</v>
      </c>
      <c r="J491" s="404" t="s">
        <v>210</v>
      </c>
      <c r="K491" s="405">
        <v>44317</v>
      </c>
      <c r="L491" s="405">
        <v>44347</v>
      </c>
      <c r="M491" s="398" t="s">
        <v>353</v>
      </c>
      <c r="N491" s="398">
        <v>3</v>
      </c>
    </row>
    <row r="492" spans="1:14" ht="60.75" hidden="1" outlineLevel="2">
      <c r="A492" s="430"/>
      <c r="B492" s="406" t="s">
        <v>587</v>
      </c>
      <c r="C492" s="407" t="s">
        <v>351</v>
      </c>
      <c r="D492" s="408" t="s">
        <v>841</v>
      </c>
      <c r="E492" s="409"/>
      <c r="F492" s="410" t="s">
        <v>283</v>
      </c>
      <c r="G492" s="409"/>
      <c r="H492" s="411"/>
      <c r="I492" s="409" t="s">
        <v>29</v>
      </c>
      <c r="J492" s="412" t="s">
        <v>210</v>
      </c>
      <c r="K492" s="413">
        <v>44317</v>
      </c>
      <c r="L492" s="413">
        <v>44347</v>
      </c>
      <c r="M492" s="406" t="s">
        <v>861</v>
      </c>
      <c r="N492" s="406">
        <v>0.26</v>
      </c>
    </row>
    <row r="493" spans="1:14" ht="60.75" hidden="1" outlineLevel="2">
      <c r="A493" s="419"/>
      <c r="B493" s="398" t="s">
        <v>587</v>
      </c>
      <c r="C493" s="399" t="s">
        <v>351</v>
      </c>
      <c r="D493" s="400" t="s">
        <v>841</v>
      </c>
      <c r="E493" s="401"/>
      <c r="F493" s="402" t="s">
        <v>283</v>
      </c>
      <c r="G493" s="401"/>
      <c r="H493" s="403" t="s">
        <v>864</v>
      </c>
      <c r="I493" s="401" t="s">
        <v>28</v>
      </c>
      <c r="J493" s="404" t="s">
        <v>210</v>
      </c>
      <c r="K493" s="405">
        <v>44378</v>
      </c>
      <c r="L493" s="405">
        <v>44408</v>
      </c>
      <c r="M493" s="398" t="s">
        <v>353</v>
      </c>
      <c r="N493" s="398">
        <v>9</v>
      </c>
    </row>
    <row r="494" spans="1:14" ht="96" hidden="1" customHeight="1" outlineLevel="2">
      <c r="A494" s="430"/>
      <c r="B494" s="406" t="s">
        <v>587</v>
      </c>
      <c r="C494" s="407" t="s">
        <v>351</v>
      </c>
      <c r="D494" s="408" t="s">
        <v>841</v>
      </c>
      <c r="E494" s="409"/>
      <c r="F494" s="410" t="s">
        <v>283</v>
      </c>
      <c r="G494" s="409"/>
      <c r="H494" s="448" t="s">
        <v>865</v>
      </c>
      <c r="I494" s="409" t="s">
        <v>29</v>
      </c>
      <c r="J494" s="412" t="s">
        <v>210</v>
      </c>
      <c r="K494" s="413">
        <v>44378</v>
      </c>
      <c r="L494" s="413">
        <v>44408</v>
      </c>
      <c r="M494" s="406" t="s">
        <v>861</v>
      </c>
      <c r="N494" s="406">
        <v>0.64</v>
      </c>
    </row>
    <row r="495" spans="1:14" hidden="1" outlineLevel="2">
      <c r="A495" s="49"/>
      <c r="B495" s="33"/>
      <c r="C495" s="50"/>
      <c r="D495" s="51"/>
      <c r="E495" s="34"/>
      <c r="F495" s="52"/>
      <c r="G495" s="34"/>
      <c r="H495" s="53"/>
      <c r="I495" s="34"/>
      <c r="J495" s="36"/>
      <c r="K495" s="36"/>
      <c r="L495" s="36"/>
      <c r="M495" s="33"/>
      <c r="N495" s="145"/>
    </row>
    <row r="496" spans="1:14" s="47" customFormat="1" ht="114.75" customHeight="1" outlineLevel="1" collapsed="1">
      <c r="A496" s="458" t="s">
        <v>1227</v>
      </c>
      <c r="B496" s="33" t="s">
        <v>587</v>
      </c>
      <c r="C496" s="50" t="s">
        <v>351</v>
      </c>
      <c r="D496" s="51" t="s">
        <v>841</v>
      </c>
      <c r="E496" s="439" t="s">
        <v>866</v>
      </c>
      <c r="F496" s="56"/>
      <c r="G496" s="496"/>
      <c r="H496" s="497" t="s">
        <v>867</v>
      </c>
      <c r="I496" s="56" t="str">
        <f>CONCATENATE(I497," ",N497,M497," ",I498," ",N498,M498," ",I499," ",N499,M499," ",I500," ",N500,M500," ",I501," ",N501,M501," "," ",I502," ",N502,M502)</f>
        <v xml:space="preserve">Замена опор 10шт Монтаж провода (по трассе) 0,26км Замена опор 17шт Монтаж провода (по трассе) 0,625км     </v>
      </c>
      <c r="J496" s="56" t="s">
        <v>210</v>
      </c>
      <c r="K496" s="459">
        <f>MIN(K497:K502)</f>
        <v>44348</v>
      </c>
      <c r="L496" s="459">
        <f>MAX(L497:L502)</f>
        <v>44439</v>
      </c>
      <c r="M496" s="496"/>
      <c r="N496" s="496"/>
    </row>
    <row r="497" spans="1:14" ht="81" hidden="1" outlineLevel="2">
      <c r="A497" s="419"/>
      <c r="B497" s="398" t="s">
        <v>587</v>
      </c>
      <c r="C497" s="399" t="s">
        <v>351</v>
      </c>
      <c r="D497" s="400" t="s">
        <v>841</v>
      </c>
      <c r="E497" s="401"/>
      <c r="F497" s="402" t="s">
        <v>283</v>
      </c>
      <c r="G497" s="401"/>
      <c r="H497" s="403" t="s">
        <v>868</v>
      </c>
      <c r="I497" s="401" t="s">
        <v>28</v>
      </c>
      <c r="J497" s="404" t="s">
        <v>210</v>
      </c>
      <c r="K497" s="405">
        <v>44348</v>
      </c>
      <c r="L497" s="405">
        <v>44377</v>
      </c>
      <c r="M497" s="398" t="s">
        <v>353</v>
      </c>
      <c r="N497" s="398">
        <v>10</v>
      </c>
    </row>
    <row r="498" spans="1:14" ht="60.75" hidden="1" outlineLevel="2">
      <c r="A498" s="415"/>
      <c r="B498" s="406" t="s">
        <v>587</v>
      </c>
      <c r="C498" s="407" t="s">
        <v>351</v>
      </c>
      <c r="D498" s="408" t="s">
        <v>841</v>
      </c>
      <c r="E498" s="409"/>
      <c r="F498" s="410" t="s">
        <v>283</v>
      </c>
      <c r="G498" s="409"/>
      <c r="H498" s="411" t="s">
        <v>869</v>
      </c>
      <c r="I498" s="409" t="s">
        <v>29</v>
      </c>
      <c r="J498" s="412" t="s">
        <v>210</v>
      </c>
      <c r="K498" s="413">
        <v>44348</v>
      </c>
      <c r="L498" s="413">
        <v>44377</v>
      </c>
      <c r="M498" s="406" t="s">
        <v>861</v>
      </c>
      <c r="N498" s="406">
        <v>0.26</v>
      </c>
    </row>
    <row r="499" spans="1:14" ht="81" hidden="1" outlineLevel="2">
      <c r="A499" s="429"/>
      <c r="B499" s="398" t="s">
        <v>587</v>
      </c>
      <c r="C499" s="399" t="s">
        <v>351</v>
      </c>
      <c r="D499" s="400" t="s">
        <v>841</v>
      </c>
      <c r="E499" s="401"/>
      <c r="F499" s="402" t="s">
        <v>283</v>
      </c>
      <c r="G499" s="401"/>
      <c r="H499" s="403" t="s">
        <v>870</v>
      </c>
      <c r="I499" s="401" t="s">
        <v>28</v>
      </c>
      <c r="J499" s="404" t="s">
        <v>210</v>
      </c>
      <c r="K499" s="405">
        <v>44409</v>
      </c>
      <c r="L499" s="405">
        <v>44439</v>
      </c>
      <c r="M499" s="398" t="s">
        <v>353</v>
      </c>
      <c r="N499" s="398">
        <v>17</v>
      </c>
    </row>
    <row r="500" spans="1:14" ht="101.25" hidden="1" outlineLevel="2">
      <c r="A500" s="424"/>
      <c r="B500" s="406" t="s">
        <v>587</v>
      </c>
      <c r="C500" s="407" t="s">
        <v>351</v>
      </c>
      <c r="D500" s="408" t="s">
        <v>841</v>
      </c>
      <c r="E500" s="409"/>
      <c r="F500" s="410" t="s">
        <v>283</v>
      </c>
      <c r="G500" s="409"/>
      <c r="H500" s="411" t="s">
        <v>871</v>
      </c>
      <c r="I500" s="409" t="s">
        <v>29</v>
      </c>
      <c r="J500" s="412" t="s">
        <v>210</v>
      </c>
      <c r="K500" s="413">
        <v>44409</v>
      </c>
      <c r="L500" s="413">
        <v>44439</v>
      </c>
      <c r="M500" s="406" t="s">
        <v>861</v>
      </c>
      <c r="N500" s="406">
        <v>0.625</v>
      </c>
    </row>
    <row r="501" spans="1:14" hidden="1" outlineLevel="2">
      <c r="A501" s="145"/>
      <c r="B501" s="398"/>
      <c r="C501" s="50"/>
      <c r="D501" s="51"/>
      <c r="E501" s="34"/>
      <c r="F501" s="56"/>
      <c r="G501" s="34"/>
      <c r="H501" s="53"/>
      <c r="I501" s="34"/>
      <c r="J501" s="36"/>
      <c r="K501" s="49"/>
      <c r="L501" s="49"/>
      <c r="M501" s="33"/>
      <c r="N501" s="33"/>
    </row>
    <row r="502" spans="1:14" hidden="1" outlineLevel="2">
      <c r="A502" s="145"/>
      <c r="B502" s="33"/>
      <c r="C502" s="50"/>
      <c r="D502" s="51"/>
      <c r="E502" s="34"/>
      <c r="F502" s="56"/>
      <c r="G502" s="34"/>
      <c r="H502" s="53"/>
      <c r="I502" s="34"/>
      <c r="J502" s="36"/>
      <c r="K502" s="49"/>
      <c r="L502" s="49"/>
      <c r="M502" s="33"/>
      <c r="N502" s="33"/>
    </row>
    <row r="503" spans="1:14" hidden="1" outlineLevel="2">
      <c r="A503" s="49"/>
      <c r="B503" s="33"/>
      <c r="C503" s="50"/>
      <c r="D503" s="51"/>
      <c r="E503" s="34"/>
      <c r="F503" s="52"/>
      <c r="G503" s="34"/>
      <c r="H503" s="53"/>
      <c r="I503" s="34"/>
      <c r="J503" s="36"/>
      <c r="K503" s="36"/>
      <c r="L503" s="36"/>
      <c r="M503" s="33"/>
      <c r="N503" s="145"/>
    </row>
    <row r="504" spans="1:14" s="47" customFormat="1" ht="60.75" outlineLevel="1" collapsed="1">
      <c r="A504" s="458" t="s">
        <v>1228</v>
      </c>
      <c r="B504" s="33" t="s">
        <v>587</v>
      </c>
      <c r="C504" s="50" t="s">
        <v>547</v>
      </c>
      <c r="D504" s="51" t="s">
        <v>882</v>
      </c>
      <c r="E504" s="439" t="s">
        <v>899</v>
      </c>
      <c r="F504" s="56"/>
      <c r="G504" s="496"/>
      <c r="H504" s="497" t="s">
        <v>898</v>
      </c>
      <c r="I504" s="56" t="str">
        <f>CONCATENATE(I505," ",N505,M505," ",I506," ",N506,M506," ",I507," ",N507,M507," ",I508," ",N508,M508)</f>
        <v xml:space="preserve">Замена опор 9шт Монтаж провода (по трассе) 0,803км    </v>
      </c>
      <c r="J504" s="56" t="s">
        <v>210</v>
      </c>
      <c r="K504" s="459">
        <f>MIN(K505:K508)</f>
        <v>44348</v>
      </c>
      <c r="L504" s="459">
        <f>MAX(L505:L508)</f>
        <v>44469</v>
      </c>
      <c r="M504" s="496"/>
      <c r="N504" s="496"/>
    </row>
    <row r="505" spans="1:14" ht="60.75" hidden="1" outlineLevel="2">
      <c r="A505" s="419"/>
      <c r="B505" s="398" t="s">
        <v>587</v>
      </c>
      <c r="C505" s="399" t="s">
        <v>547</v>
      </c>
      <c r="D505" s="400" t="s">
        <v>882</v>
      </c>
      <c r="E505" s="401"/>
      <c r="F505" s="402" t="s">
        <v>380</v>
      </c>
      <c r="G505" s="401" t="s">
        <v>897</v>
      </c>
      <c r="H505" s="403" t="s">
        <v>900</v>
      </c>
      <c r="I505" s="401" t="s">
        <v>28</v>
      </c>
      <c r="J505" s="404" t="s">
        <v>210</v>
      </c>
      <c r="K505" s="405">
        <v>44348</v>
      </c>
      <c r="L505" s="405">
        <v>44469</v>
      </c>
      <c r="M505" s="398" t="s">
        <v>353</v>
      </c>
      <c r="N505" s="398">
        <v>9</v>
      </c>
    </row>
    <row r="506" spans="1:14" ht="60.75" hidden="1" outlineLevel="2">
      <c r="A506" s="415"/>
      <c r="B506" s="406" t="s">
        <v>587</v>
      </c>
      <c r="C506" s="407" t="s">
        <v>547</v>
      </c>
      <c r="D506" s="408" t="s">
        <v>882</v>
      </c>
      <c r="E506" s="409"/>
      <c r="F506" s="410"/>
      <c r="G506" s="409"/>
      <c r="H506" s="411"/>
      <c r="I506" s="409" t="s">
        <v>29</v>
      </c>
      <c r="J506" s="412" t="s">
        <v>210</v>
      </c>
      <c r="K506" s="413">
        <v>44348</v>
      </c>
      <c r="L506" s="413">
        <v>44469</v>
      </c>
      <c r="M506" s="406" t="s">
        <v>861</v>
      </c>
      <c r="N506" s="406">
        <f>0.403+0.126+0.274</f>
        <v>0.80300000000000005</v>
      </c>
    </row>
    <row r="507" spans="1:14" hidden="1" outlineLevel="2">
      <c r="A507" s="187"/>
      <c r="B507" s="33"/>
      <c r="C507" s="50"/>
      <c r="D507" s="51"/>
      <c r="E507" s="34"/>
      <c r="F507" s="56"/>
      <c r="G507" s="34"/>
      <c r="H507" s="53"/>
      <c r="I507" s="34"/>
      <c r="J507" s="36"/>
      <c r="K507" s="49"/>
      <c r="L507" s="49"/>
      <c r="M507" s="33"/>
      <c r="N507" s="33"/>
    </row>
    <row r="508" spans="1:14" hidden="1" outlineLevel="2">
      <c r="A508" s="187"/>
      <c r="B508" s="33"/>
      <c r="C508" s="50"/>
      <c r="D508" s="51"/>
      <c r="E508" s="34"/>
      <c r="F508" s="56"/>
      <c r="G508" s="34"/>
      <c r="H508" s="53"/>
      <c r="I508" s="34"/>
      <c r="J508" s="36"/>
      <c r="K508" s="49"/>
      <c r="L508" s="49"/>
      <c r="M508" s="33"/>
      <c r="N508" s="33"/>
    </row>
    <row r="509" spans="1:14" hidden="1" outlineLevel="2">
      <c r="A509" s="49"/>
      <c r="B509" s="33"/>
      <c r="C509" s="50"/>
      <c r="D509" s="51"/>
      <c r="E509" s="34"/>
      <c r="F509" s="52"/>
      <c r="G509" s="34"/>
      <c r="H509" s="53"/>
      <c r="I509" s="34"/>
      <c r="J509" s="36"/>
      <c r="K509" s="36"/>
      <c r="L509" s="36"/>
      <c r="M509" s="33"/>
      <c r="N509" s="145"/>
    </row>
    <row r="510" spans="1:14" s="47" customFormat="1" ht="60.75" outlineLevel="1" collapsed="1">
      <c r="A510" s="458" t="s">
        <v>1229</v>
      </c>
      <c r="B510" s="33" t="s">
        <v>587</v>
      </c>
      <c r="C510" s="50" t="s">
        <v>547</v>
      </c>
      <c r="D510" s="51" t="s">
        <v>882</v>
      </c>
      <c r="E510" s="439" t="s">
        <v>901</v>
      </c>
      <c r="F510" s="56"/>
      <c r="G510" s="496"/>
      <c r="H510" s="497" t="s">
        <v>902</v>
      </c>
      <c r="I510" s="56" t="str">
        <f>CONCATENATE(I511," ",N511,M511," ",I512," ",N512,M512," ",I513," ",N513,M513)</f>
        <v xml:space="preserve">Замена опор 5шт    </v>
      </c>
      <c r="J510" s="56" t="s">
        <v>210</v>
      </c>
      <c r="K510" s="459">
        <f>MIN(K511:K513)</f>
        <v>44409</v>
      </c>
      <c r="L510" s="459">
        <f>MAX(L511:L513)</f>
        <v>44439</v>
      </c>
      <c r="M510" s="496"/>
      <c r="N510" s="496"/>
    </row>
    <row r="511" spans="1:14" ht="60.75" hidden="1" outlineLevel="2">
      <c r="A511" s="145"/>
      <c r="B511" s="33" t="s">
        <v>587</v>
      </c>
      <c r="C511" s="50" t="s">
        <v>547</v>
      </c>
      <c r="D511" s="51" t="s">
        <v>882</v>
      </c>
      <c r="E511" s="34"/>
      <c r="F511" s="56" t="s">
        <v>380</v>
      </c>
      <c r="G511" s="34"/>
      <c r="H511" s="53" t="s">
        <v>903</v>
      </c>
      <c r="I511" s="34" t="s">
        <v>28</v>
      </c>
      <c r="J511" s="36" t="s">
        <v>210</v>
      </c>
      <c r="K511" s="49">
        <v>44409</v>
      </c>
      <c r="L511" s="49">
        <v>44439</v>
      </c>
      <c r="M511" s="33" t="s">
        <v>353</v>
      </c>
      <c r="N511" s="33">
        <v>5</v>
      </c>
    </row>
    <row r="512" spans="1:14" hidden="1" outlineLevel="2">
      <c r="A512" s="49"/>
      <c r="B512" s="33"/>
      <c r="C512" s="50"/>
      <c r="D512" s="51"/>
      <c r="E512" s="34"/>
      <c r="F512" s="56"/>
      <c r="G512" s="34"/>
      <c r="H512" s="53"/>
      <c r="I512" s="34"/>
      <c r="J512" s="36"/>
      <c r="K512" s="49"/>
      <c r="L512" s="49"/>
      <c r="M512" s="33"/>
      <c r="N512" s="33"/>
    </row>
    <row r="513" spans="1:14" hidden="1" outlineLevel="2">
      <c r="A513" s="187"/>
      <c r="B513" s="33"/>
      <c r="C513" s="50"/>
      <c r="D513" s="51"/>
      <c r="E513" s="34"/>
      <c r="F513" s="56"/>
      <c r="G513" s="34"/>
      <c r="H513" s="53"/>
      <c r="I513" s="34"/>
      <c r="J513" s="36"/>
      <c r="K513" s="49"/>
      <c r="L513" s="49"/>
      <c r="M513" s="33"/>
      <c r="N513" s="33"/>
    </row>
    <row r="514" spans="1:14" hidden="1" outlineLevel="2">
      <c r="A514" s="49"/>
      <c r="B514" s="33"/>
      <c r="C514" s="50"/>
      <c r="D514" s="51"/>
      <c r="E514" s="34"/>
      <c r="F514" s="52"/>
      <c r="G514" s="34"/>
      <c r="H514" s="53"/>
      <c r="I514" s="34"/>
      <c r="J514" s="36"/>
      <c r="K514" s="36"/>
      <c r="L514" s="36"/>
      <c r="M514" s="33"/>
      <c r="N514" s="145"/>
    </row>
    <row r="515" spans="1:14" s="47" customFormat="1" hidden="1" outlineLevel="1" collapsed="1">
      <c r="A515" s="458"/>
      <c r="B515" s="33"/>
      <c r="C515" s="50"/>
      <c r="D515" s="51"/>
      <c r="E515" s="439"/>
      <c r="F515" s="56"/>
      <c r="G515" s="496"/>
      <c r="H515" s="497"/>
      <c r="I515" s="56" t="str">
        <f>CONCATENATE(I516," ",N516,M516," ",I517," ",N517,M517," ",I518," ",N518,M518," ",I519," ",N519,M519," ",I520," ",N520,M520," "," ",I521," ",N521,M521," ",I522," ",N522,M522," ",I523," ",N523,M523," ",I524," ",N524,M524," ",I525," ",N525,M525," ",I526," ",N526,M526," ",I527," ",N527,M527," ",I528," ",N528,M528," ",I529," ",N529,M529)</f>
        <v xml:space="preserve">                            </v>
      </c>
      <c r="J515" s="56"/>
      <c r="K515" s="56"/>
      <c r="L515" s="56"/>
      <c r="M515" s="496"/>
      <c r="N515" s="496"/>
    </row>
    <row r="516" spans="1:14" hidden="1" outlineLevel="2">
      <c r="A516" s="145"/>
      <c r="B516" s="33"/>
      <c r="C516" s="50"/>
      <c r="D516" s="51"/>
      <c r="E516" s="34"/>
      <c r="F516" s="56"/>
      <c r="G516" s="34"/>
      <c r="H516" s="53"/>
      <c r="I516" s="34"/>
      <c r="J516" s="36"/>
      <c r="K516" s="49"/>
      <c r="L516" s="49"/>
      <c r="M516" s="33"/>
      <c r="N516" s="33"/>
    </row>
    <row r="517" spans="1:14" hidden="1" outlineLevel="2">
      <c r="A517" s="49"/>
      <c r="B517" s="33"/>
      <c r="C517" s="50"/>
      <c r="D517" s="51"/>
      <c r="E517" s="34"/>
      <c r="F517" s="56"/>
      <c r="G517" s="34"/>
      <c r="H517" s="53"/>
      <c r="I517" s="34"/>
      <c r="J517" s="36"/>
      <c r="K517" s="49"/>
      <c r="L517" s="49"/>
      <c r="M517" s="33"/>
      <c r="N517" s="33"/>
    </row>
    <row r="518" spans="1:14" hidden="1" outlineLevel="2">
      <c r="A518" s="187"/>
      <c r="B518" s="33"/>
      <c r="C518" s="50"/>
      <c r="D518" s="51"/>
      <c r="E518" s="34"/>
      <c r="F518" s="56"/>
      <c r="G518" s="34"/>
      <c r="H518" s="53"/>
      <c r="I518" s="34"/>
      <c r="J518" s="36"/>
      <c r="K518" s="49"/>
      <c r="L518" s="49"/>
      <c r="M518" s="33"/>
      <c r="N518" s="33"/>
    </row>
    <row r="519" spans="1:14" hidden="1" outlineLevel="2">
      <c r="A519" s="187"/>
      <c r="B519" s="33"/>
      <c r="C519" s="50"/>
      <c r="D519" s="51"/>
      <c r="E519" s="34"/>
      <c r="F519" s="56"/>
      <c r="G519" s="34"/>
      <c r="H519" s="53"/>
      <c r="I519" s="34"/>
      <c r="J519" s="36"/>
      <c r="K519" s="49"/>
      <c r="L519" s="49"/>
      <c r="M519" s="33"/>
      <c r="N519" s="33"/>
    </row>
    <row r="520" spans="1:14" hidden="1" outlineLevel="2">
      <c r="A520" s="145"/>
      <c r="B520" s="33"/>
      <c r="C520" s="50"/>
      <c r="D520" s="51"/>
      <c r="E520" s="34"/>
      <c r="F520" s="56"/>
      <c r="G520" s="34"/>
      <c r="H520" s="53"/>
      <c r="I520" s="34"/>
      <c r="J520" s="36"/>
      <c r="K520" s="49"/>
      <c r="L520" s="49"/>
      <c r="M520" s="33"/>
      <c r="N520" s="33"/>
    </row>
    <row r="521" spans="1:14" hidden="1" outlineLevel="2">
      <c r="A521" s="145"/>
      <c r="B521" s="33"/>
      <c r="C521" s="50"/>
      <c r="D521" s="51"/>
      <c r="E521" s="34"/>
      <c r="F521" s="56"/>
      <c r="G521" s="34"/>
      <c r="H521" s="53"/>
      <c r="I521" s="34"/>
      <c r="J521" s="36"/>
      <c r="K521" s="49"/>
      <c r="L521" s="49"/>
      <c r="M521" s="33"/>
      <c r="N521" s="33"/>
    </row>
    <row r="522" spans="1:14" hidden="1" outlineLevel="2">
      <c r="A522" s="145"/>
      <c r="B522" s="33"/>
      <c r="C522" s="50"/>
      <c r="D522" s="51"/>
      <c r="E522" s="34"/>
      <c r="F522" s="56"/>
      <c r="G522" s="34"/>
      <c r="H522" s="53"/>
      <c r="I522" s="34"/>
      <c r="J522" s="36"/>
      <c r="K522" s="49"/>
      <c r="L522" s="49"/>
      <c r="M522" s="33"/>
      <c r="N522" s="33"/>
    </row>
    <row r="523" spans="1:14" hidden="1" outlineLevel="2">
      <c r="A523" s="49"/>
      <c r="B523" s="33"/>
      <c r="C523" s="50"/>
      <c r="D523" s="51"/>
      <c r="E523" s="34"/>
      <c r="F523" s="56"/>
      <c r="G523" s="34"/>
      <c r="H523" s="53"/>
      <c r="I523" s="34"/>
      <c r="J523" s="36"/>
      <c r="K523" s="49"/>
      <c r="L523" s="49"/>
      <c r="M523" s="33"/>
      <c r="N523" s="33"/>
    </row>
    <row r="524" spans="1:14" hidden="1" outlineLevel="2">
      <c r="A524" s="187"/>
      <c r="B524" s="33"/>
      <c r="C524" s="50"/>
      <c r="D524" s="51"/>
      <c r="E524" s="34"/>
      <c r="F524" s="56"/>
      <c r="G524" s="34"/>
      <c r="H524" s="53"/>
      <c r="I524" s="34"/>
      <c r="J524" s="36"/>
      <c r="K524" s="49"/>
      <c r="L524" s="49"/>
      <c r="M524" s="33"/>
      <c r="N524" s="33"/>
    </row>
    <row r="525" spans="1:14" hidden="1" outlineLevel="2">
      <c r="A525" s="187"/>
      <c r="B525" s="33"/>
      <c r="C525" s="50"/>
      <c r="D525" s="51"/>
      <c r="E525" s="34"/>
      <c r="F525" s="56"/>
      <c r="G525" s="34"/>
      <c r="H525" s="53"/>
      <c r="I525" s="34"/>
      <c r="J525" s="36"/>
      <c r="K525" s="49"/>
      <c r="L525" s="49"/>
      <c r="M525" s="33"/>
      <c r="N525" s="33"/>
    </row>
    <row r="526" spans="1:14" hidden="1" outlineLevel="2">
      <c r="A526" s="145"/>
      <c r="B526" s="33"/>
      <c r="C526" s="50"/>
      <c r="D526" s="51"/>
      <c r="E526" s="34"/>
      <c r="F526" s="56"/>
      <c r="G526" s="34"/>
      <c r="H526" s="53"/>
      <c r="I526" s="34"/>
      <c r="J526" s="36"/>
      <c r="K526" s="49"/>
      <c r="L526" s="49"/>
      <c r="M526" s="33"/>
      <c r="N526" s="33"/>
    </row>
    <row r="527" spans="1:14" hidden="1" outlineLevel="2">
      <c r="A527" s="145"/>
      <c r="B527" s="33"/>
      <c r="C527" s="50"/>
      <c r="D527" s="51"/>
      <c r="E527" s="34"/>
      <c r="F527" s="56"/>
      <c r="G527" s="34"/>
      <c r="H527" s="53"/>
      <c r="I527" s="34"/>
      <c r="J527" s="36"/>
      <c r="K527" s="49"/>
      <c r="L527" s="49"/>
      <c r="M527" s="33"/>
      <c r="N527" s="33"/>
    </row>
    <row r="528" spans="1:14" hidden="1" outlineLevel="2">
      <c r="A528" s="145"/>
      <c r="B528" s="33"/>
      <c r="C528" s="50"/>
      <c r="D528" s="51"/>
      <c r="E528" s="34"/>
      <c r="F528" s="56"/>
      <c r="G528" s="34"/>
      <c r="H528" s="53"/>
      <c r="I528" s="34"/>
      <c r="J528" s="36"/>
      <c r="K528" s="49"/>
      <c r="L528" s="49"/>
      <c r="M528" s="33"/>
      <c r="N528" s="33"/>
    </row>
    <row r="529" spans="1:14" hidden="1" outlineLevel="2">
      <c r="A529" s="145"/>
      <c r="B529" s="33"/>
      <c r="C529" s="50"/>
      <c r="D529" s="51"/>
      <c r="E529" s="34"/>
      <c r="F529" s="56"/>
      <c r="G529" s="34"/>
      <c r="H529" s="53"/>
      <c r="I529" s="34"/>
      <c r="J529" s="36"/>
      <c r="K529" s="49"/>
      <c r="L529" s="49"/>
      <c r="M529" s="33"/>
      <c r="N529" s="33"/>
    </row>
    <row r="530" spans="1:14" hidden="1" outlineLevel="2">
      <c r="A530" s="49"/>
      <c r="B530" s="33"/>
      <c r="C530" s="50"/>
      <c r="D530" s="51"/>
      <c r="E530" s="34"/>
      <c r="F530" s="52"/>
      <c r="G530" s="34"/>
      <c r="H530" s="53"/>
      <c r="I530" s="34"/>
      <c r="J530" s="36"/>
      <c r="K530" s="36"/>
      <c r="L530" s="36"/>
      <c r="M530" s="33"/>
      <c r="N530" s="145"/>
    </row>
    <row r="531" spans="1:14" ht="21" thickBot="1">
      <c r="A531" s="473"/>
      <c r="B531" s="474"/>
      <c r="C531" s="475"/>
      <c r="D531" s="476"/>
      <c r="E531" s="477"/>
      <c r="F531" s="478"/>
      <c r="G531" s="477"/>
      <c r="H531" s="479"/>
      <c r="I531" s="477"/>
      <c r="J531" s="480"/>
      <c r="K531" s="480"/>
      <c r="L531" s="480"/>
      <c r="M531" s="474"/>
      <c r="N531" s="481"/>
    </row>
    <row r="532" spans="1:14" ht="21" thickBot="1">
      <c r="A532" s="491" t="s">
        <v>163</v>
      </c>
      <c r="B532" s="492"/>
      <c r="C532" s="492"/>
      <c r="D532" s="492"/>
      <c r="E532" s="493"/>
      <c r="F532" s="494"/>
      <c r="G532" s="495"/>
      <c r="H532" s="493" t="s">
        <v>156</v>
      </c>
      <c r="I532" s="495"/>
      <c r="J532" s="495"/>
      <c r="K532" s="495"/>
      <c r="L532" s="495"/>
      <c r="M532" s="495"/>
      <c r="N532" s="495"/>
    </row>
    <row r="533" spans="1:14" s="47" customFormat="1" ht="92.25" customHeight="1" outlineLevel="1" collapsed="1">
      <c r="A533" s="458" t="s">
        <v>292</v>
      </c>
      <c r="B533" s="33" t="s">
        <v>278</v>
      </c>
      <c r="C533" s="50" t="s">
        <v>280</v>
      </c>
      <c r="D533" s="51" t="s">
        <v>281</v>
      </c>
      <c r="E533" s="439"/>
      <c r="F533" s="56"/>
      <c r="G533" s="496"/>
      <c r="H533" s="497" t="s">
        <v>277</v>
      </c>
      <c r="I533" s="56" t="str">
        <f>CONCATENATE(I534," ",N534,M534," ",I535," ",N535,M535," ",I536," ",N536,M536," ",I537," ",N537,M537," ")</f>
        <v xml:space="preserve">Ремонт трансформаторов 110 кВ 1шт. Ремонт трансформаторов 110 кВ 1шт. Ремонт разъединителей 110 кВ  2шт.   </v>
      </c>
      <c r="J533" s="56" t="s">
        <v>1093</v>
      </c>
      <c r="K533" s="459">
        <f>MIN(K534:K537)</f>
        <v>44348</v>
      </c>
      <c r="L533" s="459">
        <f>MAX(L534:L537)</f>
        <v>44377</v>
      </c>
      <c r="M533" s="496"/>
      <c r="N533" s="496"/>
    </row>
    <row r="534" spans="1:14" ht="68.25" hidden="1" customHeight="1" outlineLevel="2">
      <c r="A534" s="145"/>
      <c r="B534" s="33" t="s">
        <v>278</v>
      </c>
      <c r="C534" s="50" t="s">
        <v>280</v>
      </c>
      <c r="D534" s="51" t="s">
        <v>281</v>
      </c>
      <c r="E534" s="34" t="s">
        <v>282</v>
      </c>
      <c r="F534" s="56" t="s">
        <v>283</v>
      </c>
      <c r="G534" s="34"/>
      <c r="H534" s="396" t="s">
        <v>286</v>
      </c>
      <c r="I534" s="34" t="s">
        <v>60</v>
      </c>
      <c r="J534" s="36" t="s">
        <v>211</v>
      </c>
      <c r="K534" s="49">
        <v>44348</v>
      </c>
      <c r="L534" s="49">
        <v>44377</v>
      </c>
      <c r="M534" s="33" t="s">
        <v>27</v>
      </c>
      <c r="N534" s="33">
        <v>1</v>
      </c>
    </row>
    <row r="535" spans="1:14" ht="62.25" hidden="1" customHeight="1" outlineLevel="2">
      <c r="A535" s="49"/>
      <c r="B535" s="33" t="s">
        <v>278</v>
      </c>
      <c r="C535" s="50" t="s">
        <v>280</v>
      </c>
      <c r="D535" s="51" t="s">
        <v>281</v>
      </c>
      <c r="E535" s="34" t="s">
        <v>284</v>
      </c>
      <c r="F535" s="56" t="s">
        <v>283</v>
      </c>
      <c r="G535" s="34"/>
      <c r="H535" s="396" t="s">
        <v>287</v>
      </c>
      <c r="I535" s="34" t="s">
        <v>60</v>
      </c>
      <c r="J535" s="36" t="s">
        <v>211</v>
      </c>
      <c r="K535" s="49">
        <v>44348</v>
      </c>
      <c r="L535" s="49">
        <v>44377</v>
      </c>
      <c r="M535" s="33" t="s">
        <v>27</v>
      </c>
      <c r="N535" s="33">
        <v>1</v>
      </c>
    </row>
    <row r="536" spans="1:14" ht="91.5" hidden="1" customHeight="1" outlineLevel="2">
      <c r="A536" s="187"/>
      <c r="B536" s="33" t="s">
        <v>278</v>
      </c>
      <c r="C536" s="50" t="s">
        <v>280</v>
      </c>
      <c r="D536" s="51" t="s">
        <v>281</v>
      </c>
      <c r="E536" s="34" t="s">
        <v>285</v>
      </c>
      <c r="F536" s="56" t="s">
        <v>283</v>
      </c>
      <c r="G536" s="34"/>
      <c r="H536" s="396" t="s">
        <v>288</v>
      </c>
      <c r="I536" s="34" t="s">
        <v>97</v>
      </c>
      <c r="J536" s="36" t="s">
        <v>210</v>
      </c>
      <c r="K536" s="49">
        <v>44348</v>
      </c>
      <c r="L536" s="49">
        <v>44377</v>
      </c>
      <c r="M536" s="33" t="s">
        <v>27</v>
      </c>
      <c r="N536" s="33">
        <v>2</v>
      </c>
    </row>
    <row r="537" spans="1:14" hidden="1" outlineLevel="2">
      <c r="A537" s="145"/>
      <c r="B537" s="33"/>
      <c r="C537" s="50"/>
      <c r="D537" s="51"/>
      <c r="E537" s="34"/>
      <c r="F537" s="56"/>
      <c r="G537" s="34"/>
      <c r="H537" s="53"/>
      <c r="I537" s="34"/>
      <c r="J537" s="36"/>
      <c r="K537" s="49"/>
      <c r="L537" s="49"/>
      <c r="M537" s="33"/>
      <c r="N537" s="33"/>
    </row>
    <row r="538" spans="1:14" hidden="1" outlineLevel="2">
      <c r="A538" s="49"/>
      <c r="B538" s="33"/>
      <c r="C538" s="50"/>
      <c r="D538" s="51"/>
      <c r="E538" s="34"/>
      <c r="F538" s="52"/>
      <c r="G538" s="34"/>
      <c r="H538" s="53"/>
      <c r="I538" s="34"/>
      <c r="J538" s="36"/>
      <c r="K538" s="36"/>
      <c r="L538" s="36"/>
      <c r="M538" s="33"/>
      <c r="N538" s="145"/>
    </row>
    <row r="539" spans="1:14" s="47" customFormat="1" ht="300.75" customHeight="1" outlineLevel="1" collapsed="1">
      <c r="A539" s="458" t="s">
        <v>317</v>
      </c>
      <c r="B539" s="33" t="s">
        <v>278</v>
      </c>
      <c r="C539" s="50" t="s">
        <v>280</v>
      </c>
      <c r="D539" s="51" t="s">
        <v>281</v>
      </c>
      <c r="E539" s="439"/>
      <c r="F539" s="56"/>
      <c r="G539" s="496"/>
      <c r="H539" s="497" t="s">
        <v>312</v>
      </c>
      <c r="I539" s="56" t="str">
        <f>CONCATENATE(I540," ",N540,M540," ",I541," ",N541,M541," ",I542," ",N542,M542," ",I543," ",N543,M543," ",I544," ",N544,M544," "," ",I545," ",N545,M545," ",I546," ",N546,M546," ",I547," ",N547,M547," ",I548," ",N548,M548," ",I549," ",N549,M549," ",I550," ",N550,M550," ",I551," ",N551,M551," ",I552," ",N552,M552," ",I553," ",N553,M553," ",I554," ",N554,M554," ",I555," ",N555,M555," ",I556," ",N556,M556," ",I557," ",N557,M557)</f>
        <v>Ремонт трансформаторов 110 кВ 1шт. Ремонт трансформаторов 110 кВ 1шт. Ремонт трансформаторов 110 кВ 1шт. Ремонт трансформаторов напряжения 110 кВ 3шт. Ремонт выключателей 110 кВ 1шт.  Ремонт выключателей 110 кВ 1шт. Ремонт разъединителей 110 кВ  3шт. Ремонт разъединителей 110 кВ  4шт. Ремонт разъединителей 35 кВ 5шт. Ремонт выключателей 35 кВ 1шт. Ремонт выключателей 35 кВ 1шт. Ремонт выключателей 35 кВ 1шт. Ремонт выключателей 35 кВ 1шт. Ремонт выключателей 35 кВ 1шт. Ремонт выключателей 35 кВ 1шт. Ремонт трансформаторов напряжения 35 кВ 3шт. Ремонт секции шин 6-10 кВ. 2шт. Ремонт выключателей 6-10 кВ 4шт.</v>
      </c>
      <c r="J539" s="56" t="s">
        <v>1093</v>
      </c>
      <c r="K539" s="459">
        <f>MIN(K540:K558)</f>
        <v>44287</v>
      </c>
      <c r="L539" s="459">
        <f>MAX(L540:L558)</f>
        <v>44408</v>
      </c>
      <c r="M539" s="496"/>
      <c r="N539" s="496"/>
    </row>
    <row r="540" spans="1:14" ht="81" hidden="1" outlineLevel="2">
      <c r="A540" s="145"/>
      <c r="B540" s="33" t="s">
        <v>278</v>
      </c>
      <c r="C540" s="50" t="s">
        <v>280</v>
      </c>
      <c r="D540" s="51" t="s">
        <v>281</v>
      </c>
      <c r="E540" s="34" t="s">
        <v>314</v>
      </c>
      <c r="F540" s="56" t="s">
        <v>283</v>
      </c>
      <c r="G540" s="34"/>
      <c r="H540" s="396" t="s">
        <v>313</v>
      </c>
      <c r="I540" s="34" t="s">
        <v>60</v>
      </c>
      <c r="J540" s="36" t="s">
        <v>211</v>
      </c>
      <c r="K540" s="49">
        <v>44348</v>
      </c>
      <c r="L540" s="49">
        <v>44408</v>
      </c>
      <c r="M540" s="33" t="s">
        <v>27</v>
      </c>
      <c r="N540" s="33">
        <v>1</v>
      </c>
    </row>
    <row r="541" spans="1:14" ht="81" hidden="1" outlineLevel="2">
      <c r="A541" s="49"/>
      <c r="B541" s="33" t="s">
        <v>278</v>
      </c>
      <c r="C541" s="50" t="s">
        <v>280</v>
      </c>
      <c r="D541" s="51" t="s">
        <v>281</v>
      </c>
      <c r="E541" s="34" t="s">
        <v>316</v>
      </c>
      <c r="F541" s="56" t="s">
        <v>283</v>
      </c>
      <c r="G541" s="34"/>
      <c r="H541" s="396" t="s">
        <v>315</v>
      </c>
      <c r="I541" s="34" t="s">
        <v>60</v>
      </c>
      <c r="J541" s="36" t="s">
        <v>211</v>
      </c>
      <c r="K541" s="49">
        <v>44348</v>
      </c>
      <c r="L541" s="49">
        <v>44408</v>
      </c>
      <c r="M541" s="33" t="s">
        <v>27</v>
      </c>
      <c r="N541" s="33">
        <v>1</v>
      </c>
    </row>
    <row r="542" spans="1:14" ht="81" hidden="1" outlineLevel="2">
      <c r="A542" s="187"/>
      <c r="B542" s="33" t="s">
        <v>278</v>
      </c>
      <c r="C542" s="50" t="s">
        <v>280</v>
      </c>
      <c r="D542" s="51" t="s">
        <v>281</v>
      </c>
      <c r="E542" s="34" t="s">
        <v>319</v>
      </c>
      <c r="F542" s="56" t="s">
        <v>283</v>
      </c>
      <c r="G542" s="34"/>
      <c r="H542" s="396" t="s">
        <v>318</v>
      </c>
      <c r="I542" s="34" t="s">
        <v>60</v>
      </c>
      <c r="J542" s="36" t="s">
        <v>211</v>
      </c>
      <c r="K542" s="49">
        <v>44348</v>
      </c>
      <c r="L542" s="49">
        <v>44408</v>
      </c>
      <c r="M542" s="33" t="s">
        <v>27</v>
      </c>
      <c r="N542" s="33">
        <v>1</v>
      </c>
    </row>
    <row r="543" spans="1:14" ht="81" hidden="1" outlineLevel="2">
      <c r="A543" s="187"/>
      <c r="B543" s="33" t="s">
        <v>278</v>
      </c>
      <c r="C543" s="50" t="s">
        <v>280</v>
      </c>
      <c r="D543" s="51" t="s">
        <v>281</v>
      </c>
      <c r="E543" s="34" t="s">
        <v>321</v>
      </c>
      <c r="F543" s="56" t="s">
        <v>283</v>
      </c>
      <c r="G543" s="34"/>
      <c r="H543" s="396" t="s">
        <v>320</v>
      </c>
      <c r="I543" s="34" t="s">
        <v>112</v>
      </c>
      <c r="J543" s="36" t="s">
        <v>211</v>
      </c>
      <c r="K543" s="49">
        <v>44348</v>
      </c>
      <c r="L543" s="49">
        <v>44408</v>
      </c>
      <c r="M543" s="33" t="s">
        <v>27</v>
      </c>
      <c r="N543" s="33">
        <v>3</v>
      </c>
    </row>
    <row r="544" spans="1:14" ht="81" hidden="1" outlineLevel="2">
      <c r="A544" s="145"/>
      <c r="B544" s="33" t="s">
        <v>278</v>
      </c>
      <c r="C544" s="50" t="s">
        <v>280</v>
      </c>
      <c r="D544" s="51" t="s">
        <v>281</v>
      </c>
      <c r="E544" s="34" t="s">
        <v>323</v>
      </c>
      <c r="F544" s="56" t="s">
        <v>283</v>
      </c>
      <c r="G544" s="34"/>
      <c r="H544" s="396" t="s">
        <v>322</v>
      </c>
      <c r="I544" s="34" t="s">
        <v>86</v>
      </c>
      <c r="J544" s="36" t="s">
        <v>210</v>
      </c>
      <c r="K544" s="49">
        <v>44378</v>
      </c>
      <c r="L544" s="49">
        <v>44408</v>
      </c>
      <c r="M544" s="33" t="s">
        <v>27</v>
      </c>
      <c r="N544" s="33">
        <v>1</v>
      </c>
    </row>
    <row r="545" spans="1:14" ht="81" hidden="1" outlineLevel="2">
      <c r="A545" s="145"/>
      <c r="B545" s="33" t="s">
        <v>278</v>
      </c>
      <c r="C545" s="50" t="s">
        <v>280</v>
      </c>
      <c r="D545" s="51" t="s">
        <v>281</v>
      </c>
      <c r="E545" s="34" t="s">
        <v>325</v>
      </c>
      <c r="F545" s="56" t="s">
        <v>283</v>
      </c>
      <c r="G545" s="34"/>
      <c r="H545" s="396" t="s">
        <v>324</v>
      </c>
      <c r="I545" s="34" t="s">
        <v>86</v>
      </c>
      <c r="J545" s="36" t="s">
        <v>210</v>
      </c>
      <c r="K545" s="49">
        <v>44378</v>
      </c>
      <c r="L545" s="49">
        <v>44408</v>
      </c>
      <c r="M545" s="33" t="s">
        <v>27</v>
      </c>
      <c r="N545" s="33">
        <v>1</v>
      </c>
    </row>
    <row r="546" spans="1:14" ht="121.5" hidden="1" outlineLevel="2">
      <c r="A546" s="145"/>
      <c r="B546" s="33" t="s">
        <v>278</v>
      </c>
      <c r="C546" s="50" t="s">
        <v>280</v>
      </c>
      <c r="D546" s="51" t="s">
        <v>281</v>
      </c>
      <c r="E546" s="34" t="s">
        <v>328</v>
      </c>
      <c r="F546" s="56" t="s">
        <v>283</v>
      </c>
      <c r="G546" s="34"/>
      <c r="H546" s="396" t="s">
        <v>326</v>
      </c>
      <c r="I546" s="34" t="s">
        <v>97</v>
      </c>
      <c r="J546" s="36" t="s">
        <v>210</v>
      </c>
      <c r="K546" s="49">
        <v>44348</v>
      </c>
      <c r="L546" s="49">
        <v>44408</v>
      </c>
      <c r="M546" s="33" t="s">
        <v>27</v>
      </c>
      <c r="N546" s="33">
        <v>3</v>
      </c>
    </row>
    <row r="547" spans="1:14" ht="141.75" hidden="1" outlineLevel="2">
      <c r="A547" s="187"/>
      <c r="B547" s="33" t="s">
        <v>278</v>
      </c>
      <c r="C547" s="50" t="s">
        <v>280</v>
      </c>
      <c r="D547" s="51" t="s">
        <v>281</v>
      </c>
      <c r="E547" s="34" t="s">
        <v>329</v>
      </c>
      <c r="F547" s="56" t="s">
        <v>283</v>
      </c>
      <c r="G547" s="34"/>
      <c r="H547" s="396" t="s">
        <v>327</v>
      </c>
      <c r="I547" s="34" t="s">
        <v>97</v>
      </c>
      <c r="J547" s="36" t="s">
        <v>210</v>
      </c>
      <c r="K547" s="49">
        <v>44348</v>
      </c>
      <c r="L547" s="49">
        <v>44408</v>
      </c>
      <c r="M547" s="33" t="s">
        <v>27</v>
      </c>
      <c r="N547" s="33">
        <v>4</v>
      </c>
    </row>
    <row r="548" spans="1:14" ht="182.25" hidden="1" outlineLevel="2">
      <c r="A548" s="187"/>
      <c r="B548" s="33" t="s">
        <v>279</v>
      </c>
      <c r="C548" s="50" t="s">
        <v>280</v>
      </c>
      <c r="D548" s="51" t="s">
        <v>281</v>
      </c>
      <c r="E548" s="34" t="s">
        <v>331</v>
      </c>
      <c r="F548" s="56" t="s">
        <v>283</v>
      </c>
      <c r="G548" s="34"/>
      <c r="H548" s="396" t="s">
        <v>330</v>
      </c>
      <c r="I548" s="34" t="s">
        <v>98</v>
      </c>
      <c r="J548" s="36" t="s">
        <v>210</v>
      </c>
      <c r="K548" s="49">
        <v>44348</v>
      </c>
      <c r="L548" s="49">
        <v>44408</v>
      </c>
      <c r="M548" s="33" t="s">
        <v>27</v>
      </c>
      <c r="N548" s="33">
        <v>5</v>
      </c>
    </row>
    <row r="549" spans="1:14" ht="46.5" hidden="1" customHeight="1" outlineLevel="2">
      <c r="A549" s="145"/>
      <c r="B549" s="33" t="s">
        <v>279</v>
      </c>
      <c r="C549" s="50" t="s">
        <v>280</v>
      </c>
      <c r="D549" s="51" t="s">
        <v>281</v>
      </c>
      <c r="E549" s="34" t="s">
        <v>333</v>
      </c>
      <c r="F549" s="56" t="s">
        <v>283</v>
      </c>
      <c r="G549" s="34"/>
      <c r="H549" s="396" t="s">
        <v>332</v>
      </c>
      <c r="I549" s="34" t="s">
        <v>89</v>
      </c>
      <c r="J549" s="36" t="s">
        <v>210</v>
      </c>
      <c r="K549" s="49">
        <v>44348</v>
      </c>
      <c r="L549" s="49">
        <v>44408</v>
      </c>
      <c r="M549" s="33" t="s">
        <v>27</v>
      </c>
      <c r="N549" s="33">
        <v>1</v>
      </c>
    </row>
    <row r="550" spans="1:14" ht="58.5" hidden="1" customHeight="1" outlineLevel="2">
      <c r="A550" s="145"/>
      <c r="B550" s="33" t="s">
        <v>279</v>
      </c>
      <c r="C550" s="50" t="s">
        <v>280</v>
      </c>
      <c r="D550" s="51" t="s">
        <v>281</v>
      </c>
      <c r="E550" s="34" t="s">
        <v>335</v>
      </c>
      <c r="F550" s="56" t="s">
        <v>283</v>
      </c>
      <c r="G550" s="34"/>
      <c r="H550" s="396" t="s">
        <v>334</v>
      </c>
      <c r="I550" s="34" t="s">
        <v>89</v>
      </c>
      <c r="J550" s="36" t="s">
        <v>210</v>
      </c>
      <c r="K550" s="49">
        <v>44348</v>
      </c>
      <c r="L550" s="49">
        <v>44408</v>
      </c>
      <c r="M550" s="33" t="s">
        <v>27</v>
      </c>
      <c r="N550" s="33">
        <v>1</v>
      </c>
    </row>
    <row r="551" spans="1:14" ht="96" hidden="1" customHeight="1" outlineLevel="2">
      <c r="A551" s="145"/>
      <c r="B551" s="33" t="s">
        <v>279</v>
      </c>
      <c r="C551" s="50" t="s">
        <v>280</v>
      </c>
      <c r="D551" s="51" t="s">
        <v>281</v>
      </c>
      <c r="E551" s="34" t="s">
        <v>337</v>
      </c>
      <c r="F551" s="56" t="s">
        <v>283</v>
      </c>
      <c r="G551" s="34"/>
      <c r="H551" s="396" t="s">
        <v>336</v>
      </c>
      <c r="I551" s="34" t="s">
        <v>89</v>
      </c>
      <c r="J551" s="36" t="s">
        <v>210</v>
      </c>
      <c r="K551" s="49">
        <v>44348</v>
      </c>
      <c r="L551" s="49">
        <v>44408</v>
      </c>
      <c r="M551" s="33" t="s">
        <v>27</v>
      </c>
      <c r="N551" s="33">
        <v>1</v>
      </c>
    </row>
    <row r="552" spans="1:14" ht="79.5" hidden="1" customHeight="1" outlineLevel="2">
      <c r="A552" s="187"/>
      <c r="B552" s="33" t="s">
        <v>279</v>
      </c>
      <c r="C552" s="50" t="s">
        <v>280</v>
      </c>
      <c r="D552" s="51" t="s">
        <v>281</v>
      </c>
      <c r="E552" s="34" t="s">
        <v>339</v>
      </c>
      <c r="F552" s="56" t="s">
        <v>283</v>
      </c>
      <c r="G552" s="34"/>
      <c r="H552" s="396" t="s">
        <v>338</v>
      </c>
      <c r="I552" s="34" t="s">
        <v>89</v>
      </c>
      <c r="J552" s="36" t="s">
        <v>210</v>
      </c>
      <c r="K552" s="49">
        <v>44348</v>
      </c>
      <c r="L552" s="49">
        <v>44408</v>
      </c>
      <c r="M552" s="33" t="s">
        <v>27</v>
      </c>
      <c r="N552" s="33">
        <v>1</v>
      </c>
    </row>
    <row r="553" spans="1:14" ht="81" hidden="1" outlineLevel="2">
      <c r="A553" s="187"/>
      <c r="B553" s="33" t="s">
        <v>279</v>
      </c>
      <c r="C553" s="50" t="s">
        <v>280</v>
      </c>
      <c r="D553" s="51" t="s">
        <v>281</v>
      </c>
      <c r="E553" s="34" t="s">
        <v>341</v>
      </c>
      <c r="F553" s="56" t="s">
        <v>283</v>
      </c>
      <c r="G553" s="34"/>
      <c r="H553" s="396" t="s">
        <v>340</v>
      </c>
      <c r="I553" s="34" t="s">
        <v>89</v>
      </c>
      <c r="J553" s="36" t="s">
        <v>210</v>
      </c>
      <c r="K553" s="49">
        <v>44348</v>
      </c>
      <c r="L553" s="49">
        <v>44408</v>
      </c>
      <c r="M553" s="33" t="s">
        <v>27</v>
      </c>
      <c r="N553" s="33">
        <v>1</v>
      </c>
    </row>
    <row r="554" spans="1:14" ht="81" hidden="1" outlineLevel="2">
      <c r="A554" s="145"/>
      <c r="B554" s="33" t="s">
        <v>279</v>
      </c>
      <c r="C554" s="50" t="s">
        <v>280</v>
      </c>
      <c r="D554" s="51" t="s">
        <v>281</v>
      </c>
      <c r="E554" s="34" t="s">
        <v>343</v>
      </c>
      <c r="F554" s="56" t="s">
        <v>283</v>
      </c>
      <c r="G554" s="34"/>
      <c r="H554" s="396" t="s">
        <v>342</v>
      </c>
      <c r="I554" s="34" t="s">
        <v>89</v>
      </c>
      <c r="J554" s="36" t="s">
        <v>210</v>
      </c>
      <c r="K554" s="49">
        <v>44348</v>
      </c>
      <c r="L554" s="49">
        <v>44408</v>
      </c>
      <c r="M554" s="33" t="s">
        <v>27</v>
      </c>
      <c r="N554" s="33">
        <v>1</v>
      </c>
    </row>
    <row r="555" spans="1:14" ht="101.25" hidden="1" outlineLevel="2">
      <c r="A555" s="145"/>
      <c r="B555" s="33" t="s">
        <v>279</v>
      </c>
      <c r="C555" s="50" t="s">
        <v>280</v>
      </c>
      <c r="D555" s="51" t="s">
        <v>281</v>
      </c>
      <c r="E555" s="34" t="s">
        <v>345</v>
      </c>
      <c r="F555" s="56" t="s">
        <v>283</v>
      </c>
      <c r="G555" s="34"/>
      <c r="H555" s="396" t="s">
        <v>344</v>
      </c>
      <c r="I555" s="34" t="s">
        <v>114</v>
      </c>
      <c r="J555" s="36" t="s">
        <v>211</v>
      </c>
      <c r="K555" s="49">
        <v>44348</v>
      </c>
      <c r="L555" s="49">
        <v>44408</v>
      </c>
      <c r="M555" s="33" t="s">
        <v>27</v>
      </c>
      <c r="N555" s="33">
        <v>3</v>
      </c>
    </row>
    <row r="556" spans="1:14" ht="81" hidden="1" outlineLevel="2">
      <c r="A556" s="187"/>
      <c r="B556" s="33" t="s">
        <v>311</v>
      </c>
      <c r="C556" s="50" t="s">
        <v>280</v>
      </c>
      <c r="D556" s="51" t="s">
        <v>281</v>
      </c>
      <c r="E556" s="34" t="s">
        <v>347</v>
      </c>
      <c r="F556" s="56" t="s">
        <v>283</v>
      </c>
      <c r="G556" s="34"/>
      <c r="H556" s="396" t="s">
        <v>346</v>
      </c>
      <c r="I556" s="34" t="s">
        <v>126</v>
      </c>
      <c r="J556" s="36" t="s">
        <v>210</v>
      </c>
      <c r="K556" s="49">
        <v>44317</v>
      </c>
      <c r="L556" s="49">
        <v>44408</v>
      </c>
      <c r="M556" s="33" t="s">
        <v>27</v>
      </c>
      <c r="N556" s="33">
        <v>2</v>
      </c>
    </row>
    <row r="557" spans="1:14" ht="81" hidden="1" outlineLevel="2">
      <c r="A557" s="145"/>
      <c r="B557" s="33" t="s">
        <v>311</v>
      </c>
      <c r="C557" s="50" t="s">
        <v>280</v>
      </c>
      <c r="D557" s="51" t="s">
        <v>281</v>
      </c>
      <c r="E557" s="34" t="s">
        <v>349</v>
      </c>
      <c r="F557" s="56" t="s">
        <v>283</v>
      </c>
      <c r="G557" s="34"/>
      <c r="H557" s="396" t="s">
        <v>348</v>
      </c>
      <c r="I557" s="34" t="s">
        <v>90</v>
      </c>
      <c r="J557" s="36" t="s">
        <v>210</v>
      </c>
      <c r="K557" s="49">
        <v>44287</v>
      </c>
      <c r="L557" s="49">
        <v>44347</v>
      </c>
      <c r="M557" s="33" t="s">
        <v>27</v>
      </c>
      <c r="N557" s="33">
        <v>4</v>
      </c>
    </row>
    <row r="558" spans="1:14" hidden="1" outlineLevel="2">
      <c r="A558" s="145"/>
      <c r="B558" s="33"/>
      <c r="C558" s="50"/>
      <c r="D558" s="51"/>
      <c r="E558" s="34"/>
      <c r="F558" s="56"/>
      <c r="G558" s="34"/>
      <c r="H558" s="396"/>
      <c r="I558" s="34"/>
      <c r="J558" s="36"/>
      <c r="K558" s="49"/>
      <c r="L558" s="49"/>
      <c r="M558" s="33"/>
      <c r="N558" s="33"/>
    </row>
    <row r="559" spans="1:14" hidden="1" outlineLevel="2">
      <c r="A559" s="49"/>
      <c r="B559" s="33"/>
      <c r="C559" s="50"/>
      <c r="D559" s="51"/>
      <c r="E559" s="34"/>
      <c r="F559" s="52"/>
      <c r="G559" s="34"/>
      <c r="H559" s="53"/>
      <c r="I559" s="34"/>
      <c r="J559" s="36"/>
      <c r="K559" s="36"/>
      <c r="L559" s="36"/>
      <c r="M559" s="33"/>
      <c r="N559" s="145"/>
    </row>
    <row r="560" spans="1:14" s="47" customFormat="1" ht="139.5" customHeight="1" outlineLevel="1" collapsed="1">
      <c r="A560" s="458" t="s">
        <v>359</v>
      </c>
      <c r="B560" s="33" t="s">
        <v>278</v>
      </c>
      <c r="C560" s="50" t="s">
        <v>280</v>
      </c>
      <c r="D560" s="51" t="s">
        <v>281</v>
      </c>
      <c r="E560" s="439"/>
      <c r="F560" s="56"/>
      <c r="G560" s="496"/>
      <c r="H560" s="497" t="s">
        <v>357</v>
      </c>
      <c r="I560" s="56" t="str">
        <f>CONCATENATE(I561," ",N561,M561," ",I562," ",N562,M562," ",I563," ",N563,M563," ",I564," ",N564,M564," ",I565," ",N565,M565," ")</f>
        <v xml:space="preserve">Ремонт трансформаторов 110 кВ 1шт. Ремонт трансформаторов 110 кВ 1шт. Ремонт разъединителей 110 кВ  6шт. Ремонт выключателей 6-10 кВ 7шт.   </v>
      </c>
      <c r="J560" s="56" t="s">
        <v>1093</v>
      </c>
      <c r="K560" s="459">
        <f>MIN(K561:K565)</f>
        <v>44287</v>
      </c>
      <c r="L560" s="459">
        <f>MAX(L561:L565)</f>
        <v>44408</v>
      </c>
      <c r="M560" s="496"/>
      <c r="N560" s="496"/>
    </row>
    <row r="561" spans="1:14" ht="60.75" hidden="1" outlineLevel="2">
      <c r="A561" s="145"/>
      <c r="B561" s="33" t="s">
        <v>278</v>
      </c>
      <c r="C561" s="50" t="s">
        <v>280</v>
      </c>
      <c r="D561" s="51" t="s">
        <v>281</v>
      </c>
      <c r="E561" s="34" t="s">
        <v>360</v>
      </c>
      <c r="F561" s="56" t="s">
        <v>283</v>
      </c>
      <c r="G561" s="34"/>
      <c r="H561" s="53" t="s">
        <v>358</v>
      </c>
      <c r="I561" s="34" t="s">
        <v>60</v>
      </c>
      <c r="J561" s="36" t="s">
        <v>211</v>
      </c>
      <c r="K561" s="49">
        <v>44378</v>
      </c>
      <c r="L561" s="49">
        <v>44408</v>
      </c>
      <c r="M561" s="33" t="s">
        <v>27</v>
      </c>
      <c r="N561" s="33">
        <v>1</v>
      </c>
    </row>
    <row r="562" spans="1:14" ht="81" hidden="1" outlineLevel="2">
      <c r="A562" s="49"/>
      <c r="B562" s="33" t="s">
        <v>278</v>
      </c>
      <c r="C562" s="50" t="s">
        <v>280</v>
      </c>
      <c r="D562" s="51" t="s">
        <v>281</v>
      </c>
      <c r="E562" s="34" t="s">
        <v>362</v>
      </c>
      <c r="F562" s="56" t="s">
        <v>283</v>
      </c>
      <c r="G562" s="34"/>
      <c r="H562" s="53" t="s">
        <v>361</v>
      </c>
      <c r="I562" s="34" t="s">
        <v>60</v>
      </c>
      <c r="J562" s="36" t="s">
        <v>211</v>
      </c>
      <c r="K562" s="49">
        <v>44378</v>
      </c>
      <c r="L562" s="49">
        <v>44408</v>
      </c>
      <c r="M562" s="33" t="s">
        <v>27</v>
      </c>
      <c r="N562" s="33">
        <v>1</v>
      </c>
    </row>
    <row r="563" spans="1:14" ht="243" hidden="1" outlineLevel="2">
      <c r="A563" s="187"/>
      <c r="B563" s="33" t="s">
        <v>278</v>
      </c>
      <c r="C563" s="50" t="s">
        <v>280</v>
      </c>
      <c r="D563" s="51" t="s">
        <v>281</v>
      </c>
      <c r="E563" s="34" t="s">
        <v>363</v>
      </c>
      <c r="F563" s="56" t="s">
        <v>283</v>
      </c>
      <c r="G563" s="34"/>
      <c r="H563" s="396" t="s">
        <v>364</v>
      </c>
      <c r="I563" s="34" t="s">
        <v>97</v>
      </c>
      <c r="J563" s="36" t="s">
        <v>210</v>
      </c>
      <c r="K563" s="49">
        <v>44378</v>
      </c>
      <c r="L563" s="49">
        <v>44408</v>
      </c>
      <c r="M563" s="33" t="s">
        <v>27</v>
      </c>
      <c r="N563" s="33">
        <v>6</v>
      </c>
    </row>
    <row r="564" spans="1:14" ht="141.75" hidden="1" outlineLevel="2">
      <c r="A564" s="187"/>
      <c r="B564" s="33" t="s">
        <v>311</v>
      </c>
      <c r="C564" s="50" t="s">
        <v>280</v>
      </c>
      <c r="D564" s="51" t="s">
        <v>281</v>
      </c>
      <c r="E564" s="34" t="s">
        <v>366</v>
      </c>
      <c r="F564" s="56" t="s">
        <v>283</v>
      </c>
      <c r="G564" s="34"/>
      <c r="H564" s="396" t="s">
        <v>365</v>
      </c>
      <c r="I564" s="34" t="s">
        <v>90</v>
      </c>
      <c r="J564" s="36" t="s">
        <v>210</v>
      </c>
      <c r="K564" s="49">
        <v>44287</v>
      </c>
      <c r="L564" s="49">
        <v>44347</v>
      </c>
      <c r="M564" s="33" t="s">
        <v>27</v>
      </c>
      <c r="N564" s="33">
        <v>7</v>
      </c>
    </row>
    <row r="565" spans="1:14" hidden="1" outlineLevel="2">
      <c r="A565" s="145"/>
      <c r="B565" s="33"/>
      <c r="C565" s="50"/>
      <c r="D565" s="51"/>
      <c r="E565" s="34"/>
      <c r="F565" s="56"/>
      <c r="G565" s="34"/>
      <c r="H565" s="53"/>
      <c r="I565" s="34"/>
      <c r="J565" s="36"/>
      <c r="K565" s="49"/>
      <c r="L565" s="49"/>
      <c r="M565" s="33"/>
      <c r="N565" s="33"/>
    </row>
    <row r="566" spans="1:14" hidden="1" outlineLevel="2">
      <c r="A566" s="49"/>
      <c r="B566" s="33"/>
      <c r="C566" s="50"/>
      <c r="D566" s="51"/>
      <c r="E566" s="34"/>
      <c r="F566" s="52"/>
      <c r="G566" s="34"/>
      <c r="H566" s="53"/>
      <c r="I566" s="34"/>
      <c r="J566" s="36"/>
      <c r="K566" s="36"/>
      <c r="L566" s="36"/>
      <c r="M566" s="33"/>
      <c r="N566" s="145"/>
    </row>
    <row r="567" spans="1:14" s="47" customFormat="1" ht="165.75" customHeight="1" outlineLevel="1" collapsed="1">
      <c r="A567" s="458" t="s">
        <v>373</v>
      </c>
      <c r="B567" s="33" t="s">
        <v>278</v>
      </c>
      <c r="C567" s="50" t="s">
        <v>280</v>
      </c>
      <c r="D567" s="51" t="s">
        <v>281</v>
      </c>
      <c r="E567" s="439"/>
      <c r="F567" s="56"/>
      <c r="G567" s="496"/>
      <c r="H567" s="497" t="s">
        <v>367</v>
      </c>
      <c r="I567" s="56" t="str">
        <f>CONCATENATE(I568," ",N568,M568," ",I569," ",N569,M569," ",I570," ",N570,M570," ",I571," ",N571,M571," ",I572," ",N572,M572," ",,I573," ",N573,M573," ")</f>
        <v xml:space="preserve">Ремонт трансформаторов 110 кВ 1шт. Ремонт трансформаторов 110 кВ 1шт. Ремонт трансформаторов СН 1шт. Ремонт трансформаторов СН 1шт. Ремонт выключателей 6-10 кВ 5шт.   </v>
      </c>
      <c r="J567" s="56" t="s">
        <v>1093</v>
      </c>
      <c r="K567" s="459">
        <f>MIN(K568:K573)</f>
        <v>44287</v>
      </c>
      <c r="L567" s="459">
        <f>MAX(L568:L573)</f>
        <v>44408</v>
      </c>
      <c r="M567" s="496"/>
      <c r="N567" s="496"/>
    </row>
    <row r="568" spans="1:14" ht="60.75" hidden="1" outlineLevel="2">
      <c r="A568" s="145"/>
      <c r="B568" s="33" t="s">
        <v>278</v>
      </c>
      <c r="C568" s="50" t="s">
        <v>280</v>
      </c>
      <c r="D568" s="51" t="s">
        <v>281</v>
      </c>
      <c r="E568" s="34" t="s">
        <v>375</v>
      </c>
      <c r="F568" s="56" t="s">
        <v>283</v>
      </c>
      <c r="G568" s="34"/>
      <c r="H568" s="53" t="s">
        <v>374</v>
      </c>
      <c r="I568" s="34" t="s">
        <v>60</v>
      </c>
      <c r="J568" s="36" t="s">
        <v>211</v>
      </c>
      <c r="K568" s="49">
        <v>44378</v>
      </c>
      <c r="L568" s="49">
        <v>44408</v>
      </c>
      <c r="M568" s="33" t="s">
        <v>27</v>
      </c>
      <c r="N568" s="33">
        <v>1</v>
      </c>
    </row>
    <row r="569" spans="1:14" ht="60.75" hidden="1" outlineLevel="2">
      <c r="A569" s="49"/>
      <c r="B569" s="33" t="s">
        <v>278</v>
      </c>
      <c r="C569" s="50" t="s">
        <v>280</v>
      </c>
      <c r="D569" s="51" t="s">
        <v>281</v>
      </c>
      <c r="E569" s="34" t="s">
        <v>377</v>
      </c>
      <c r="F569" s="56" t="s">
        <v>283</v>
      </c>
      <c r="G569" s="34"/>
      <c r="H569" s="53" t="s">
        <v>376</v>
      </c>
      <c r="I569" s="34" t="s">
        <v>60</v>
      </c>
      <c r="J569" s="36" t="s">
        <v>211</v>
      </c>
      <c r="K569" s="49">
        <v>44378</v>
      </c>
      <c r="L569" s="49">
        <v>44408</v>
      </c>
      <c r="M569" s="33" t="s">
        <v>27</v>
      </c>
      <c r="N569" s="33">
        <v>1</v>
      </c>
    </row>
    <row r="570" spans="1:14" ht="40.5" hidden="1" outlineLevel="2">
      <c r="A570" s="187"/>
      <c r="B570" s="33" t="s">
        <v>311</v>
      </c>
      <c r="C570" s="50" t="s">
        <v>280</v>
      </c>
      <c r="D570" s="51" t="s">
        <v>281</v>
      </c>
      <c r="E570" s="34" t="s">
        <v>379</v>
      </c>
      <c r="F570" s="418" t="s">
        <v>380</v>
      </c>
      <c r="G570" s="417" t="s">
        <v>381</v>
      </c>
      <c r="H570" s="53" t="s">
        <v>378</v>
      </c>
      <c r="I570" s="34" t="s">
        <v>66</v>
      </c>
      <c r="J570" s="36" t="s">
        <v>210</v>
      </c>
      <c r="K570" s="49">
        <v>44378</v>
      </c>
      <c r="L570" s="49">
        <v>44408</v>
      </c>
      <c r="M570" s="33" t="s">
        <v>27</v>
      </c>
      <c r="N570" s="33">
        <v>1</v>
      </c>
    </row>
    <row r="571" spans="1:14" ht="60.75" hidden="1" outlineLevel="2">
      <c r="A571" s="187"/>
      <c r="B571" s="33" t="s">
        <v>311</v>
      </c>
      <c r="C571" s="50" t="s">
        <v>280</v>
      </c>
      <c r="D571" s="51" t="s">
        <v>281</v>
      </c>
      <c r="E571" s="34" t="s">
        <v>383</v>
      </c>
      <c r="F571" s="418" t="s">
        <v>380</v>
      </c>
      <c r="G571" s="417" t="s">
        <v>381</v>
      </c>
      <c r="H571" s="53" t="s">
        <v>382</v>
      </c>
      <c r="I571" s="34" t="s">
        <v>66</v>
      </c>
      <c r="J571" s="36" t="s">
        <v>210</v>
      </c>
      <c r="K571" s="49">
        <v>44378</v>
      </c>
      <c r="L571" s="49">
        <v>44408</v>
      </c>
      <c r="M571" s="33" t="s">
        <v>27</v>
      </c>
      <c r="N571" s="33">
        <v>1</v>
      </c>
    </row>
    <row r="572" spans="1:14" ht="81" hidden="1" outlineLevel="2">
      <c r="A572" s="145"/>
      <c r="B572" s="33" t="s">
        <v>311</v>
      </c>
      <c r="C572" s="50" t="s">
        <v>280</v>
      </c>
      <c r="D572" s="51" t="s">
        <v>281</v>
      </c>
      <c r="E572" s="34" t="s">
        <v>385</v>
      </c>
      <c r="F572" s="56" t="s">
        <v>283</v>
      </c>
      <c r="G572" s="34"/>
      <c r="H572" s="396" t="s">
        <v>384</v>
      </c>
      <c r="I572" s="34" t="s">
        <v>90</v>
      </c>
      <c r="J572" s="36" t="s">
        <v>211</v>
      </c>
      <c r="K572" s="49">
        <v>44287</v>
      </c>
      <c r="L572" s="49">
        <v>44347</v>
      </c>
      <c r="M572" s="33" t="s">
        <v>27</v>
      </c>
      <c r="N572" s="33">
        <v>5</v>
      </c>
    </row>
    <row r="573" spans="1:14" hidden="1" outlineLevel="2">
      <c r="A573" s="145"/>
      <c r="B573" s="33"/>
      <c r="C573" s="50"/>
      <c r="D573" s="51"/>
      <c r="E573" s="34"/>
      <c r="F573" s="56"/>
      <c r="G573" s="34"/>
      <c r="H573" s="53"/>
      <c r="I573" s="34"/>
      <c r="J573" s="36"/>
      <c r="K573" s="49"/>
      <c r="L573" s="49"/>
      <c r="M573" s="33"/>
      <c r="N573" s="33"/>
    </row>
    <row r="574" spans="1:14" hidden="1" outlineLevel="2">
      <c r="A574" s="49"/>
      <c r="B574" s="33"/>
      <c r="C574" s="50"/>
      <c r="D574" s="51"/>
      <c r="E574" s="34"/>
      <c r="F574" s="52"/>
      <c r="G574" s="34"/>
      <c r="H574" s="53"/>
      <c r="I574" s="34"/>
      <c r="J574" s="36"/>
      <c r="K574" s="36"/>
      <c r="L574" s="36"/>
      <c r="M574" s="33"/>
      <c r="N574" s="145"/>
    </row>
    <row r="575" spans="1:14" s="47" customFormat="1" ht="127.5" customHeight="1" outlineLevel="1" collapsed="1">
      <c r="A575" s="458" t="s">
        <v>440</v>
      </c>
      <c r="B575" s="33" t="s">
        <v>278</v>
      </c>
      <c r="C575" s="50" t="s">
        <v>280</v>
      </c>
      <c r="D575" s="51" t="s">
        <v>281</v>
      </c>
      <c r="E575" s="439"/>
      <c r="F575" s="56"/>
      <c r="G575" s="496"/>
      <c r="H575" s="497" t="s">
        <v>386</v>
      </c>
      <c r="I575" s="56" t="str">
        <f>CONCATENATE(I576," ",N576,M576," ",I577," ",N577,M577," ",I578," ",N578,M578," ",I579," ",N579,M579," ",I580," ",N580,M580," ",I581," ",N581,M581," ")</f>
        <v xml:space="preserve">Ремонт трансформаторов 110 кВ 1шт. Ремонт трансформаторов 110 кВ 1шт. Ремонт выключателей 110 кВ 1шт. Ремонт выключателей 110 кВ 1шт. Ремонт выключателей 110 кВ 1шт. Ремонт выключателей 6-10 кВ 1шт. </v>
      </c>
      <c r="J575" s="56" t="s">
        <v>1093</v>
      </c>
      <c r="K575" s="459">
        <f>MIN(K576:K582)</f>
        <v>44287</v>
      </c>
      <c r="L575" s="459">
        <f>MAX(L576:L582)</f>
        <v>44439</v>
      </c>
      <c r="M575" s="496"/>
      <c r="N575" s="496"/>
    </row>
    <row r="576" spans="1:14" ht="60.75" hidden="1" outlineLevel="2">
      <c r="A576" s="145"/>
      <c r="B576" s="33" t="s">
        <v>278</v>
      </c>
      <c r="C576" s="50" t="s">
        <v>280</v>
      </c>
      <c r="D576" s="51" t="s">
        <v>281</v>
      </c>
      <c r="E576" s="34" t="s">
        <v>387</v>
      </c>
      <c r="F576" s="56" t="s">
        <v>283</v>
      </c>
      <c r="G576" s="34"/>
      <c r="H576" s="53" t="s">
        <v>388</v>
      </c>
      <c r="I576" s="34" t="s">
        <v>60</v>
      </c>
      <c r="J576" s="36" t="s">
        <v>211</v>
      </c>
      <c r="K576" s="49">
        <v>44409</v>
      </c>
      <c r="L576" s="49">
        <v>44439</v>
      </c>
      <c r="M576" s="33" t="s">
        <v>27</v>
      </c>
      <c r="N576" s="33">
        <v>1</v>
      </c>
    </row>
    <row r="577" spans="1:14" ht="60.75" hidden="1" outlineLevel="2">
      <c r="A577" s="49"/>
      <c r="B577" s="33" t="s">
        <v>278</v>
      </c>
      <c r="C577" s="50" t="s">
        <v>280</v>
      </c>
      <c r="D577" s="51" t="s">
        <v>281</v>
      </c>
      <c r="E577" s="34" t="s">
        <v>390</v>
      </c>
      <c r="F577" s="56" t="s">
        <v>283</v>
      </c>
      <c r="G577" s="34"/>
      <c r="H577" s="53" t="s">
        <v>389</v>
      </c>
      <c r="I577" s="34" t="s">
        <v>60</v>
      </c>
      <c r="J577" s="36" t="s">
        <v>211</v>
      </c>
      <c r="K577" s="49">
        <v>44409</v>
      </c>
      <c r="L577" s="49">
        <v>44439</v>
      </c>
      <c r="M577" s="33" t="s">
        <v>27</v>
      </c>
      <c r="N577" s="33">
        <v>1</v>
      </c>
    </row>
    <row r="578" spans="1:14" ht="81" hidden="1" outlineLevel="2">
      <c r="A578" s="187"/>
      <c r="B578" s="33" t="s">
        <v>278</v>
      </c>
      <c r="C578" s="50" t="s">
        <v>280</v>
      </c>
      <c r="D578" s="51" t="s">
        <v>281</v>
      </c>
      <c r="E578" s="34" t="s">
        <v>392</v>
      </c>
      <c r="F578" s="56" t="s">
        <v>283</v>
      </c>
      <c r="G578" s="34"/>
      <c r="H578" s="53" t="s">
        <v>391</v>
      </c>
      <c r="I578" s="34" t="s">
        <v>86</v>
      </c>
      <c r="J578" s="36" t="s">
        <v>210</v>
      </c>
      <c r="K578" s="49">
        <v>44409</v>
      </c>
      <c r="L578" s="49">
        <v>44439</v>
      </c>
      <c r="M578" s="33" t="s">
        <v>27</v>
      </c>
      <c r="N578" s="33">
        <v>1</v>
      </c>
    </row>
    <row r="579" spans="1:14" ht="101.25" hidden="1" outlineLevel="2">
      <c r="A579" s="187"/>
      <c r="B579" s="33" t="s">
        <v>278</v>
      </c>
      <c r="C579" s="50" t="s">
        <v>280</v>
      </c>
      <c r="D579" s="51" t="s">
        <v>281</v>
      </c>
      <c r="E579" s="34" t="s">
        <v>396</v>
      </c>
      <c r="F579" s="56" t="s">
        <v>283</v>
      </c>
      <c r="G579" s="34"/>
      <c r="H579" s="53" t="s">
        <v>395</v>
      </c>
      <c r="I579" s="34" t="s">
        <v>86</v>
      </c>
      <c r="J579" s="36" t="s">
        <v>210</v>
      </c>
      <c r="K579" s="49">
        <v>44409</v>
      </c>
      <c r="L579" s="49">
        <v>44439</v>
      </c>
      <c r="M579" s="33" t="s">
        <v>27</v>
      </c>
      <c r="N579" s="33">
        <v>1</v>
      </c>
    </row>
    <row r="580" spans="1:14" ht="121.5" hidden="1" outlineLevel="2">
      <c r="A580" s="145"/>
      <c r="B580" s="33" t="s">
        <v>278</v>
      </c>
      <c r="C580" s="50" t="s">
        <v>280</v>
      </c>
      <c r="D580" s="51" t="s">
        <v>281</v>
      </c>
      <c r="E580" s="34" t="s">
        <v>398</v>
      </c>
      <c r="F580" s="56" t="s">
        <v>283</v>
      </c>
      <c r="G580" s="34"/>
      <c r="H580" s="53" t="s">
        <v>397</v>
      </c>
      <c r="I580" s="34" t="s">
        <v>86</v>
      </c>
      <c r="J580" s="36" t="s">
        <v>210</v>
      </c>
      <c r="K580" s="49">
        <v>44409</v>
      </c>
      <c r="L580" s="49">
        <v>44439</v>
      </c>
      <c r="M580" s="33" t="s">
        <v>27</v>
      </c>
      <c r="N580" s="33">
        <v>1</v>
      </c>
    </row>
    <row r="581" spans="1:14" ht="60.75" hidden="1" outlineLevel="2">
      <c r="A581" s="145"/>
      <c r="B581" s="33" t="s">
        <v>278</v>
      </c>
      <c r="C581" s="50" t="s">
        <v>280</v>
      </c>
      <c r="D581" s="51" t="s">
        <v>281</v>
      </c>
      <c r="E581" s="34" t="s">
        <v>400</v>
      </c>
      <c r="F581" s="56" t="s">
        <v>283</v>
      </c>
      <c r="G581" s="34"/>
      <c r="H581" s="53" t="s">
        <v>399</v>
      </c>
      <c r="I581" s="34" t="s">
        <v>90</v>
      </c>
      <c r="J581" s="36" t="s">
        <v>210</v>
      </c>
      <c r="K581" s="49">
        <v>44287</v>
      </c>
      <c r="L581" s="49">
        <v>44347</v>
      </c>
      <c r="M581" s="33" t="s">
        <v>27</v>
      </c>
      <c r="N581" s="33">
        <v>1</v>
      </c>
    </row>
    <row r="582" spans="1:14" hidden="1" outlineLevel="2">
      <c r="A582" s="145"/>
      <c r="B582" s="33"/>
      <c r="C582" s="50"/>
      <c r="D582" s="51"/>
      <c r="E582" s="34"/>
      <c r="F582" s="56"/>
      <c r="G582" s="34"/>
      <c r="H582" s="53"/>
      <c r="I582" s="34"/>
      <c r="J582" s="36"/>
      <c r="K582" s="49"/>
      <c r="L582" s="49"/>
      <c r="M582" s="33"/>
      <c r="N582" s="33"/>
    </row>
    <row r="583" spans="1:14" hidden="1" outlineLevel="2">
      <c r="A583" s="49"/>
      <c r="B583" s="33"/>
      <c r="C583" s="50"/>
      <c r="D583" s="51"/>
      <c r="E583" s="34"/>
      <c r="F583" s="52"/>
      <c r="G583" s="34"/>
      <c r="H583" s="53"/>
      <c r="I583" s="34"/>
      <c r="J583" s="36"/>
      <c r="K583" s="36"/>
      <c r="L583" s="36"/>
      <c r="M583" s="33"/>
      <c r="N583" s="145"/>
    </row>
    <row r="584" spans="1:14" s="47" customFormat="1" ht="81" outlineLevel="1" collapsed="1">
      <c r="A584" s="458" t="s">
        <v>441</v>
      </c>
      <c r="B584" s="33" t="s">
        <v>278</v>
      </c>
      <c r="C584" s="50" t="s">
        <v>280</v>
      </c>
      <c r="D584" s="51" t="s">
        <v>281</v>
      </c>
      <c r="E584" s="439"/>
      <c r="F584" s="56"/>
      <c r="G584" s="496"/>
      <c r="H584" s="497" t="s">
        <v>403</v>
      </c>
      <c r="I584" s="56" t="str">
        <f>CONCATENATE(I585," ",N585,M585," ",I586," ",N586,M586," ",I587," ",N587,M587," ",I588," ",N588,M588," ",I589," ",N589,M589," "," ",I590," ",N590,M590," ")</f>
        <v xml:space="preserve">Ремонт трансформаторов 110 кВ 1шт. Ремонт трансформаторов 110 кВ 1шт. Ремонт разъединителей 110 кВ  2шт. Ремонт трансформаторов СН 1шт. Ремонт выключателей 6-10 кВ 1шт.    </v>
      </c>
      <c r="J584" s="56" t="s">
        <v>1093</v>
      </c>
      <c r="K584" s="459">
        <f>MIN(K585:K589)</f>
        <v>44287</v>
      </c>
      <c r="L584" s="459">
        <f>MAX(L585:L590)</f>
        <v>44439</v>
      </c>
      <c r="M584" s="496"/>
      <c r="N584" s="496"/>
    </row>
    <row r="585" spans="1:14" ht="81" hidden="1" outlineLevel="2">
      <c r="A585" s="145"/>
      <c r="B585" s="33" t="s">
        <v>278</v>
      </c>
      <c r="C585" s="50" t="s">
        <v>280</v>
      </c>
      <c r="D585" s="51" t="s">
        <v>281</v>
      </c>
      <c r="E585" s="34" t="s">
        <v>405</v>
      </c>
      <c r="F585" s="56" t="s">
        <v>283</v>
      </c>
      <c r="G585" s="34"/>
      <c r="H585" s="53" t="s">
        <v>404</v>
      </c>
      <c r="I585" s="34" t="s">
        <v>60</v>
      </c>
      <c r="J585" s="36" t="s">
        <v>211</v>
      </c>
      <c r="K585" s="49">
        <v>44409</v>
      </c>
      <c r="L585" s="49">
        <v>44439</v>
      </c>
      <c r="M585" s="33" t="s">
        <v>27</v>
      </c>
      <c r="N585" s="33">
        <v>1</v>
      </c>
    </row>
    <row r="586" spans="1:14" ht="81" hidden="1" outlineLevel="2">
      <c r="A586" s="49"/>
      <c r="B586" s="33" t="s">
        <v>278</v>
      </c>
      <c r="C586" s="50" t="s">
        <v>280</v>
      </c>
      <c r="D586" s="51" t="s">
        <v>281</v>
      </c>
      <c r="E586" s="34" t="s">
        <v>407</v>
      </c>
      <c r="F586" s="56" t="s">
        <v>283</v>
      </c>
      <c r="G586" s="34"/>
      <c r="H586" s="53" t="s">
        <v>406</v>
      </c>
      <c r="I586" s="34" t="s">
        <v>60</v>
      </c>
      <c r="J586" s="36" t="s">
        <v>211</v>
      </c>
      <c r="K586" s="49">
        <v>44409</v>
      </c>
      <c r="L586" s="49">
        <v>44439</v>
      </c>
      <c r="M586" s="33" t="s">
        <v>27</v>
      </c>
      <c r="N586" s="33">
        <v>1</v>
      </c>
    </row>
    <row r="587" spans="1:14" ht="162" hidden="1" outlineLevel="2">
      <c r="A587" s="187"/>
      <c r="B587" s="33" t="s">
        <v>278</v>
      </c>
      <c r="C587" s="50" t="s">
        <v>280</v>
      </c>
      <c r="D587" s="51" t="s">
        <v>281</v>
      </c>
      <c r="E587" s="34" t="s">
        <v>414</v>
      </c>
      <c r="F587" s="56" t="s">
        <v>283</v>
      </c>
      <c r="G587" s="34"/>
      <c r="H587" s="34" t="s">
        <v>413</v>
      </c>
      <c r="I587" s="34" t="s">
        <v>97</v>
      </c>
      <c r="J587" s="36" t="s">
        <v>210</v>
      </c>
      <c r="K587" s="49">
        <v>44409</v>
      </c>
      <c r="L587" s="49">
        <v>44439</v>
      </c>
      <c r="M587" s="33" t="s">
        <v>27</v>
      </c>
      <c r="N587" s="33">
        <v>2</v>
      </c>
    </row>
    <row r="588" spans="1:14" ht="60.75" hidden="1" outlineLevel="2">
      <c r="A588" s="187"/>
      <c r="B588" s="33" t="s">
        <v>311</v>
      </c>
      <c r="C588" s="50" t="s">
        <v>280</v>
      </c>
      <c r="D588" s="51" t="s">
        <v>281</v>
      </c>
      <c r="E588" s="34" t="s">
        <v>416</v>
      </c>
      <c r="F588" s="56" t="s">
        <v>380</v>
      </c>
      <c r="G588" s="417" t="s">
        <v>381</v>
      </c>
      <c r="H588" s="53" t="s">
        <v>415</v>
      </c>
      <c r="I588" s="34" t="s">
        <v>66</v>
      </c>
      <c r="J588" s="36" t="s">
        <v>210</v>
      </c>
      <c r="K588" s="49">
        <v>44409</v>
      </c>
      <c r="L588" s="49">
        <v>44439</v>
      </c>
      <c r="M588" s="33" t="s">
        <v>27</v>
      </c>
      <c r="N588" s="33">
        <v>1</v>
      </c>
    </row>
    <row r="589" spans="1:14" ht="81" hidden="1" outlineLevel="2">
      <c r="A589" s="145"/>
      <c r="B589" s="33" t="s">
        <v>311</v>
      </c>
      <c r="C589" s="50" t="s">
        <v>280</v>
      </c>
      <c r="D589" s="51" t="s">
        <v>281</v>
      </c>
      <c r="E589" s="34" t="s">
        <v>426</v>
      </c>
      <c r="F589" s="56" t="s">
        <v>283</v>
      </c>
      <c r="G589" s="34"/>
      <c r="H589" s="53" t="s">
        <v>425</v>
      </c>
      <c r="I589" s="34" t="s">
        <v>90</v>
      </c>
      <c r="J589" s="36" t="s">
        <v>211</v>
      </c>
      <c r="K589" s="49">
        <v>44287</v>
      </c>
      <c r="L589" s="49">
        <v>44347</v>
      </c>
      <c r="M589" s="33" t="s">
        <v>27</v>
      </c>
      <c r="N589" s="33">
        <v>1</v>
      </c>
    </row>
    <row r="590" spans="1:14" hidden="1" outlineLevel="2">
      <c r="A590" s="145"/>
      <c r="B590" s="33"/>
      <c r="C590" s="50"/>
      <c r="D590" s="51"/>
      <c r="E590" s="34"/>
      <c r="F590" s="56"/>
      <c r="G590" s="34"/>
      <c r="H590" s="53"/>
      <c r="I590" s="34"/>
      <c r="J590" s="36"/>
      <c r="K590" s="49"/>
      <c r="L590" s="49"/>
      <c r="M590" s="33"/>
      <c r="N590" s="33"/>
    </row>
    <row r="591" spans="1:14" hidden="1" outlineLevel="2">
      <c r="A591" s="49"/>
      <c r="B591" s="33"/>
      <c r="C591" s="50"/>
      <c r="D591" s="51"/>
      <c r="E591" s="34"/>
      <c r="F591" s="52"/>
      <c r="G591" s="34"/>
      <c r="H591" s="53"/>
      <c r="I591" s="34"/>
      <c r="J591" s="36"/>
      <c r="K591" s="36"/>
      <c r="L591" s="36"/>
      <c r="M591" s="33"/>
      <c r="N591" s="145"/>
    </row>
    <row r="592" spans="1:14" s="47" customFormat="1" ht="40.5" outlineLevel="1" collapsed="1">
      <c r="A592" s="458" t="s">
        <v>442</v>
      </c>
      <c r="B592" s="33" t="s">
        <v>278</v>
      </c>
      <c r="C592" s="50" t="s">
        <v>280</v>
      </c>
      <c r="D592" s="51" t="s">
        <v>281</v>
      </c>
      <c r="E592" s="439"/>
      <c r="F592" s="56"/>
      <c r="G592" s="496"/>
      <c r="H592" s="497" t="s">
        <v>427</v>
      </c>
      <c r="I592" s="56" t="str">
        <f>CONCATENATE(I593," ",N593,M593," ",I594," ",N594,M594," ",I595," ",N595,M595," ")</f>
        <v xml:space="preserve">Ремонт трансформаторов 110 кВ 1шт. Ремонт секции шин 6-10 кВ. 1шт.   </v>
      </c>
      <c r="J592" s="56" t="s">
        <v>1093</v>
      </c>
      <c r="K592" s="459">
        <f>MIN(K593:K595)</f>
        <v>44378</v>
      </c>
      <c r="L592" s="459">
        <f>MAX(L593:L595)</f>
        <v>44408</v>
      </c>
      <c r="M592" s="496"/>
      <c r="N592" s="496"/>
    </row>
    <row r="593" spans="1:14" ht="81" hidden="1" outlineLevel="2">
      <c r="A593" s="145"/>
      <c r="B593" s="33" t="s">
        <v>278</v>
      </c>
      <c r="C593" s="50" t="s">
        <v>280</v>
      </c>
      <c r="D593" s="51" t="s">
        <v>281</v>
      </c>
      <c r="E593" s="34" t="s">
        <v>429</v>
      </c>
      <c r="F593" s="56" t="s">
        <v>283</v>
      </c>
      <c r="G593" s="34"/>
      <c r="H593" s="53" t="s">
        <v>428</v>
      </c>
      <c r="I593" s="34" t="s">
        <v>60</v>
      </c>
      <c r="J593" s="36" t="s">
        <v>211</v>
      </c>
      <c r="K593" s="49">
        <v>44378</v>
      </c>
      <c r="L593" s="49">
        <v>44408</v>
      </c>
      <c r="M593" s="33" t="s">
        <v>27</v>
      </c>
      <c r="N593" s="33">
        <v>1</v>
      </c>
    </row>
    <row r="594" spans="1:14" ht="60.75" hidden="1" outlineLevel="2">
      <c r="A594" s="49"/>
      <c r="B594" s="33" t="s">
        <v>311</v>
      </c>
      <c r="C594" s="50" t="s">
        <v>280</v>
      </c>
      <c r="D594" s="51" t="s">
        <v>281</v>
      </c>
      <c r="E594" s="34" t="s">
        <v>435</v>
      </c>
      <c r="F594" s="56" t="s">
        <v>283</v>
      </c>
      <c r="G594" s="34"/>
      <c r="H594" s="53" t="s">
        <v>434</v>
      </c>
      <c r="I594" s="34" t="s">
        <v>126</v>
      </c>
      <c r="J594" s="36" t="s">
        <v>210</v>
      </c>
      <c r="K594" s="49">
        <v>44378</v>
      </c>
      <c r="L594" s="49">
        <v>44408</v>
      </c>
      <c r="M594" s="33" t="s">
        <v>27</v>
      </c>
      <c r="N594" s="33">
        <v>1</v>
      </c>
    </row>
    <row r="595" spans="1:14" hidden="1" outlineLevel="2">
      <c r="A595" s="145"/>
      <c r="B595" s="33"/>
      <c r="C595" s="50"/>
      <c r="D595" s="51"/>
      <c r="E595" s="34"/>
      <c r="F595" s="56"/>
      <c r="G595" s="34"/>
      <c r="H595" s="53"/>
      <c r="I595" s="34"/>
      <c r="J595" s="36"/>
      <c r="K595" s="49"/>
      <c r="L595" s="49"/>
      <c r="M595" s="33"/>
      <c r="N595" s="33"/>
    </row>
    <row r="596" spans="1:14" hidden="1" outlineLevel="2">
      <c r="A596" s="49"/>
      <c r="B596" s="33"/>
      <c r="C596" s="50"/>
      <c r="D596" s="51"/>
      <c r="E596" s="34"/>
      <c r="F596" s="52"/>
      <c r="G596" s="34"/>
      <c r="H596" s="53"/>
      <c r="I596" s="34"/>
      <c r="J596" s="36"/>
      <c r="K596" s="36"/>
      <c r="L596" s="36"/>
      <c r="M596" s="33"/>
      <c r="N596" s="145"/>
    </row>
    <row r="597" spans="1:14" s="47" customFormat="1" ht="121.5" customHeight="1" outlineLevel="1" collapsed="1">
      <c r="A597" s="458" t="s">
        <v>463</v>
      </c>
      <c r="B597" s="33" t="s">
        <v>278</v>
      </c>
      <c r="C597" s="50" t="s">
        <v>280</v>
      </c>
      <c r="D597" s="51" t="s">
        <v>281</v>
      </c>
      <c r="E597" s="439"/>
      <c r="F597" s="56"/>
      <c r="G597" s="496"/>
      <c r="H597" s="497" t="s">
        <v>443</v>
      </c>
      <c r="I597" s="56" t="str">
        <f>CONCATENATE(I598," ",N598,M598," ",I599," ",N599,M599," ",I600," ",N600,M600," ",I601," ",N601,M601," ",I602," ",N602,M602," "," ",I603," ",N603,M603," ",I604," ",N604,M604," ",I605," ",N605,M605," ")</f>
        <v xml:space="preserve">Ремонт трансформаторов 110 кВ 1шт. Ремонт трансформаторов 110 кВ 1шт. Ремонт разъединителей 110 кВ  4шт. Ремонт выключателей 110 кВ 1шт. Ремонт трансформаторов напряжения 35 кВ 3шт.  Ремонт выключателей 6-10 кВ 4шт. Ремонт выключателей 6-10 кВ 1шт.   </v>
      </c>
      <c r="J597" s="56" t="s">
        <v>1093</v>
      </c>
      <c r="K597" s="459">
        <f>MIN(K598:K605)</f>
        <v>44287</v>
      </c>
      <c r="L597" s="459">
        <f>MAX(L598:L605)</f>
        <v>44469</v>
      </c>
      <c r="M597" s="496"/>
      <c r="N597" s="496"/>
    </row>
    <row r="598" spans="1:14" ht="60.75" hidden="1" outlineLevel="2">
      <c r="A598" s="145"/>
      <c r="B598" s="33" t="s">
        <v>278</v>
      </c>
      <c r="C598" s="50" t="s">
        <v>280</v>
      </c>
      <c r="D598" s="51" t="s">
        <v>281</v>
      </c>
      <c r="E598" s="34" t="s">
        <v>445</v>
      </c>
      <c r="F598" s="56" t="s">
        <v>283</v>
      </c>
      <c r="G598" s="34"/>
      <c r="H598" s="53" t="s">
        <v>444</v>
      </c>
      <c r="I598" s="34" t="s">
        <v>60</v>
      </c>
      <c r="J598" s="36" t="s">
        <v>211</v>
      </c>
      <c r="K598" s="49">
        <v>44440</v>
      </c>
      <c r="L598" s="49">
        <v>44469</v>
      </c>
      <c r="M598" s="33" t="s">
        <v>27</v>
      </c>
      <c r="N598" s="33">
        <v>1</v>
      </c>
    </row>
    <row r="599" spans="1:14" ht="81" hidden="1" outlineLevel="2">
      <c r="A599" s="49"/>
      <c r="B599" s="33" t="s">
        <v>278</v>
      </c>
      <c r="C599" s="50" t="s">
        <v>280</v>
      </c>
      <c r="D599" s="51" t="s">
        <v>281</v>
      </c>
      <c r="E599" s="34" t="s">
        <v>447</v>
      </c>
      <c r="F599" s="56" t="s">
        <v>283</v>
      </c>
      <c r="G599" s="34"/>
      <c r="H599" s="53" t="s">
        <v>446</v>
      </c>
      <c r="I599" s="34" t="s">
        <v>60</v>
      </c>
      <c r="J599" s="36" t="s">
        <v>211</v>
      </c>
      <c r="K599" s="49">
        <v>44440</v>
      </c>
      <c r="L599" s="49">
        <v>44469</v>
      </c>
      <c r="M599" s="33" t="s">
        <v>27</v>
      </c>
      <c r="N599" s="33">
        <v>1</v>
      </c>
    </row>
    <row r="600" spans="1:14" ht="162" hidden="1" outlineLevel="2">
      <c r="A600" s="187"/>
      <c r="B600" s="33" t="s">
        <v>278</v>
      </c>
      <c r="C600" s="50" t="s">
        <v>280</v>
      </c>
      <c r="D600" s="51" t="s">
        <v>281</v>
      </c>
      <c r="E600" s="34" t="s">
        <v>449</v>
      </c>
      <c r="F600" s="56" t="s">
        <v>283</v>
      </c>
      <c r="G600" s="34"/>
      <c r="H600" s="396" t="s">
        <v>448</v>
      </c>
      <c r="I600" s="34" t="s">
        <v>97</v>
      </c>
      <c r="J600" s="36" t="s">
        <v>210</v>
      </c>
      <c r="K600" s="49">
        <v>44409</v>
      </c>
      <c r="L600" s="49">
        <v>44439</v>
      </c>
      <c r="M600" s="33" t="s">
        <v>27</v>
      </c>
      <c r="N600" s="33">
        <v>4</v>
      </c>
    </row>
    <row r="601" spans="1:14" ht="81" hidden="1" outlineLevel="2">
      <c r="A601" s="187"/>
      <c r="B601" s="33" t="s">
        <v>278</v>
      </c>
      <c r="C601" s="50" t="s">
        <v>280</v>
      </c>
      <c r="D601" s="51" t="s">
        <v>281</v>
      </c>
      <c r="E601" s="34" t="s">
        <v>451</v>
      </c>
      <c r="F601" s="56" t="s">
        <v>283</v>
      </c>
      <c r="G601" s="34"/>
      <c r="H601" s="53" t="s">
        <v>450</v>
      </c>
      <c r="I601" s="34" t="s">
        <v>86</v>
      </c>
      <c r="J601" s="36" t="s">
        <v>210</v>
      </c>
      <c r="K601" s="49">
        <v>44440</v>
      </c>
      <c r="L601" s="49">
        <v>44469</v>
      </c>
      <c r="M601" s="33" t="s">
        <v>27</v>
      </c>
      <c r="N601" s="33">
        <v>1</v>
      </c>
    </row>
    <row r="602" spans="1:14" ht="101.25" hidden="1" outlineLevel="2">
      <c r="A602" s="145"/>
      <c r="B602" s="33" t="s">
        <v>279</v>
      </c>
      <c r="C602" s="50" t="s">
        <v>280</v>
      </c>
      <c r="D602" s="51" t="s">
        <v>281</v>
      </c>
      <c r="E602" s="34" t="s">
        <v>453</v>
      </c>
      <c r="F602" s="56" t="s">
        <v>380</v>
      </c>
      <c r="G602" s="34"/>
      <c r="H602" s="53" t="s">
        <v>452</v>
      </c>
      <c r="I602" s="34" t="s">
        <v>114</v>
      </c>
      <c r="J602" s="36" t="s">
        <v>210</v>
      </c>
      <c r="K602" s="49">
        <v>44440</v>
      </c>
      <c r="L602" s="49">
        <v>44469</v>
      </c>
      <c r="M602" s="33" t="s">
        <v>27</v>
      </c>
      <c r="N602" s="33">
        <v>3</v>
      </c>
    </row>
    <row r="603" spans="1:14" ht="101.25" hidden="1" outlineLevel="2">
      <c r="A603" s="145"/>
      <c r="B603" s="33" t="s">
        <v>311</v>
      </c>
      <c r="C603" s="50" t="s">
        <v>280</v>
      </c>
      <c r="D603" s="51" t="s">
        <v>281</v>
      </c>
      <c r="E603" s="34" t="s">
        <v>455</v>
      </c>
      <c r="F603" s="56" t="s">
        <v>283</v>
      </c>
      <c r="G603" s="34"/>
      <c r="H603" s="396" t="s">
        <v>454</v>
      </c>
      <c r="I603" s="34" t="s">
        <v>90</v>
      </c>
      <c r="J603" s="36" t="s">
        <v>210</v>
      </c>
      <c r="K603" s="49">
        <v>44287</v>
      </c>
      <c r="L603" s="49">
        <v>44347</v>
      </c>
      <c r="M603" s="33" t="s">
        <v>27</v>
      </c>
      <c r="N603" s="33">
        <v>4</v>
      </c>
    </row>
    <row r="604" spans="1:14" ht="81" hidden="1" outlineLevel="2">
      <c r="A604" s="145"/>
      <c r="B604" s="33" t="s">
        <v>311</v>
      </c>
      <c r="C604" s="50" t="s">
        <v>280</v>
      </c>
      <c r="D604" s="51" t="s">
        <v>281</v>
      </c>
      <c r="E604" s="34" t="s">
        <v>455</v>
      </c>
      <c r="F604" s="56" t="s">
        <v>283</v>
      </c>
      <c r="G604" s="34"/>
      <c r="H604" s="53" t="s">
        <v>456</v>
      </c>
      <c r="I604" s="34" t="s">
        <v>90</v>
      </c>
      <c r="J604" s="36" t="s">
        <v>210</v>
      </c>
      <c r="K604" s="49">
        <v>44287</v>
      </c>
      <c r="L604" s="49">
        <v>44347</v>
      </c>
      <c r="M604" s="33" t="s">
        <v>27</v>
      </c>
      <c r="N604" s="33">
        <v>1</v>
      </c>
    </row>
    <row r="605" spans="1:14" hidden="1" outlineLevel="2">
      <c r="A605" s="145"/>
      <c r="B605" s="33"/>
      <c r="C605" s="50"/>
      <c r="D605" s="51"/>
      <c r="E605" s="34"/>
      <c r="F605" s="56"/>
      <c r="G605" s="34"/>
      <c r="H605" s="53"/>
      <c r="I605" s="34"/>
      <c r="J605" s="36"/>
      <c r="K605" s="49"/>
      <c r="L605" s="49"/>
      <c r="M605" s="33"/>
      <c r="N605" s="33"/>
    </row>
    <row r="606" spans="1:14" hidden="1" outlineLevel="2">
      <c r="A606" s="49"/>
      <c r="B606" s="33"/>
      <c r="C606" s="50"/>
      <c r="D606" s="51"/>
      <c r="E606" s="34"/>
      <c r="F606" s="52"/>
      <c r="G606" s="34"/>
      <c r="H606" s="53"/>
      <c r="I606" s="34"/>
      <c r="J606" s="36"/>
      <c r="K606" s="36"/>
      <c r="L606" s="36"/>
      <c r="M606" s="33"/>
      <c r="N606" s="145"/>
    </row>
    <row r="607" spans="1:14" s="47" customFormat="1" ht="40.5" outlineLevel="1" collapsed="1">
      <c r="A607" s="458" t="s">
        <v>464</v>
      </c>
      <c r="B607" s="33" t="s">
        <v>278</v>
      </c>
      <c r="C607" s="50" t="s">
        <v>280</v>
      </c>
      <c r="D607" s="51" t="s">
        <v>281</v>
      </c>
      <c r="E607" s="439"/>
      <c r="F607" s="56"/>
      <c r="G607" s="496"/>
      <c r="H607" s="497" t="s">
        <v>457</v>
      </c>
      <c r="I607" s="56" t="str">
        <f>CONCATENATE(I608," ",N608,M608," ",I609," ",N609,M609," "," ",I610," ",N610,M610," ")</f>
        <v xml:space="preserve">Ремонт трансформаторов 110 кВ 1шт. Ремонт трансформаторов 110 кВ 1шт.    </v>
      </c>
      <c r="J607" s="56" t="s">
        <v>1104</v>
      </c>
      <c r="K607" s="459">
        <f>MIN(K608:K610)</f>
        <v>44440</v>
      </c>
      <c r="L607" s="459">
        <f>MAX(L608:L610)</f>
        <v>44469</v>
      </c>
      <c r="M607" s="496"/>
      <c r="N607" s="496"/>
    </row>
    <row r="608" spans="1:14" ht="81" hidden="1" outlineLevel="2">
      <c r="A608" s="145"/>
      <c r="B608" s="33" t="s">
        <v>278</v>
      </c>
      <c r="C608" s="50" t="s">
        <v>280</v>
      </c>
      <c r="D608" s="51" t="s">
        <v>281</v>
      </c>
      <c r="E608" s="34" t="s">
        <v>459</v>
      </c>
      <c r="F608" s="56" t="s">
        <v>283</v>
      </c>
      <c r="G608" s="34"/>
      <c r="H608" s="53" t="s">
        <v>458</v>
      </c>
      <c r="I608" s="34" t="s">
        <v>60</v>
      </c>
      <c r="J608" s="36" t="s">
        <v>211</v>
      </c>
      <c r="K608" s="49">
        <v>44440</v>
      </c>
      <c r="L608" s="49">
        <v>44469</v>
      </c>
      <c r="M608" s="33" t="s">
        <v>27</v>
      </c>
      <c r="N608" s="33">
        <v>1</v>
      </c>
    </row>
    <row r="609" spans="1:14" ht="81" hidden="1" outlineLevel="2">
      <c r="A609" s="49"/>
      <c r="B609" s="33" t="s">
        <v>278</v>
      </c>
      <c r="C609" s="50" t="s">
        <v>280</v>
      </c>
      <c r="D609" s="51" t="s">
        <v>281</v>
      </c>
      <c r="E609" s="34" t="s">
        <v>462</v>
      </c>
      <c r="F609" s="56" t="s">
        <v>283</v>
      </c>
      <c r="G609" s="34"/>
      <c r="H609" s="53" t="s">
        <v>461</v>
      </c>
      <c r="I609" s="34" t="s">
        <v>60</v>
      </c>
      <c r="J609" s="36" t="s">
        <v>211</v>
      </c>
      <c r="K609" s="49">
        <v>44440</v>
      </c>
      <c r="L609" s="49">
        <v>44469</v>
      </c>
      <c r="M609" s="33" t="s">
        <v>27</v>
      </c>
      <c r="N609" s="33">
        <v>1</v>
      </c>
    </row>
    <row r="610" spans="1:14" hidden="1" outlineLevel="2">
      <c r="A610" s="145"/>
      <c r="B610" s="33"/>
      <c r="C610" s="50"/>
      <c r="D610" s="51"/>
      <c r="E610" s="34"/>
      <c r="F610" s="56"/>
      <c r="G610" s="34"/>
      <c r="H610" s="53"/>
      <c r="I610" s="34"/>
      <c r="J610" s="36"/>
      <c r="K610" s="49"/>
      <c r="L610" s="49"/>
      <c r="M610" s="33"/>
      <c r="N610" s="33"/>
    </row>
    <row r="611" spans="1:14" hidden="1" outlineLevel="2">
      <c r="A611" s="49"/>
      <c r="B611" s="33"/>
      <c r="C611" s="50"/>
      <c r="D611" s="51"/>
      <c r="E611" s="34"/>
      <c r="F611" s="52"/>
      <c r="G611" s="34"/>
      <c r="H611" s="53"/>
      <c r="I611" s="34"/>
      <c r="J611" s="36"/>
      <c r="K611" s="36"/>
      <c r="L611" s="36"/>
      <c r="M611" s="33"/>
      <c r="N611" s="145"/>
    </row>
    <row r="612" spans="1:14" s="47" customFormat="1" ht="40.5" outlineLevel="1" collapsed="1">
      <c r="A612" s="458" t="s">
        <v>470</v>
      </c>
      <c r="B612" s="33" t="s">
        <v>278</v>
      </c>
      <c r="C612" s="50" t="s">
        <v>280</v>
      </c>
      <c r="D612" s="51" t="s">
        <v>281</v>
      </c>
      <c r="E612" s="439"/>
      <c r="F612" s="56"/>
      <c r="G612" s="496"/>
      <c r="H612" s="497" t="s">
        <v>469</v>
      </c>
      <c r="I612" s="56" t="str">
        <f>CONCATENATE(I613," ",N613,M613," ",I614," ",N614,M614," ",I615," ",N615,M615)</f>
        <v>Ремонт трансформаторов 110 кВ 1шт. Ремонт разъединителей 110 кВ  1шт. Ремонт разъединителей 110 кВ  2шт.</v>
      </c>
      <c r="J612" s="56" t="s">
        <v>1093</v>
      </c>
      <c r="K612" s="459">
        <f>MIN(K613:K616)</f>
        <v>44409</v>
      </c>
      <c r="L612" s="459">
        <f>MAX(L613:L616)</f>
        <v>44439</v>
      </c>
      <c r="M612" s="496"/>
      <c r="N612" s="496"/>
    </row>
    <row r="613" spans="1:14" ht="81" hidden="1" outlineLevel="2">
      <c r="A613" s="145"/>
      <c r="B613" s="33" t="s">
        <v>278</v>
      </c>
      <c r="C613" s="50" t="s">
        <v>280</v>
      </c>
      <c r="D613" s="51" t="s">
        <v>281</v>
      </c>
      <c r="E613" s="34" t="s">
        <v>472</v>
      </c>
      <c r="F613" s="56" t="s">
        <v>283</v>
      </c>
      <c r="G613" s="34"/>
      <c r="H613" s="53" t="s">
        <v>471</v>
      </c>
      <c r="I613" s="34" t="s">
        <v>60</v>
      </c>
      <c r="J613" s="36" t="s">
        <v>211</v>
      </c>
      <c r="K613" s="49">
        <v>44409</v>
      </c>
      <c r="L613" s="49">
        <v>44439</v>
      </c>
      <c r="M613" s="33" t="s">
        <v>27</v>
      </c>
      <c r="N613" s="33">
        <v>1</v>
      </c>
    </row>
    <row r="614" spans="1:14" ht="101.25" hidden="1" outlineLevel="2">
      <c r="A614" s="49"/>
      <c r="B614" s="33" t="s">
        <v>278</v>
      </c>
      <c r="C614" s="50" t="s">
        <v>280</v>
      </c>
      <c r="D614" s="51" t="s">
        <v>281</v>
      </c>
      <c r="E614" s="34" t="s">
        <v>474</v>
      </c>
      <c r="F614" s="56" t="s">
        <v>283</v>
      </c>
      <c r="G614" s="34"/>
      <c r="H614" s="53" t="s">
        <v>473</v>
      </c>
      <c r="I614" s="34" t="s">
        <v>97</v>
      </c>
      <c r="J614" s="36" t="s">
        <v>210</v>
      </c>
      <c r="K614" s="49">
        <v>44409</v>
      </c>
      <c r="L614" s="49">
        <v>44439</v>
      </c>
      <c r="M614" s="33" t="s">
        <v>27</v>
      </c>
      <c r="N614" s="33">
        <v>1</v>
      </c>
    </row>
    <row r="615" spans="1:14" ht="141.75" hidden="1" outlineLevel="2">
      <c r="A615" s="187"/>
      <c r="B615" s="33" t="s">
        <v>278</v>
      </c>
      <c r="C615" s="50" t="s">
        <v>280</v>
      </c>
      <c r="D615" s="51" t="s">
        <v>281</v>
      </c>
      <c r="E615" s="34" t="s">
        <v>476</v>
      </c>
      <c r="F615" s="56" t="s">
        <v>283</v>
      </c>
      <c r="G615" s="34"/>
      <c r="H615" s="431" t="s">
        <v>475</v>
      </c>
      <c r="I615" s="34" t="s">
        <v>97</v>
      </c>
      <c r="J615" s="36" t="s">
        <v>210</v>
      </c>
      <c r="K615" s="49">
        <v>44409</v>
      </c>
      <c r="L615" s="49">
        <v>44439</v>
      </c>
      <c r="M615" s="33" t="s">
        <v>27</v>
      </c>
      <c r="N615" s="33">
        <v>2</v>
      </c>
    </row>
    <row r="616" spans="1:14" hidden="1" outlineLevel="2">
      <c r="A616" s="145"/>
      <c r="B616" s="33"/>
      <c r="C616" s="50"/>
      <c r="D616" s="51"/>
      <c r="E616" s="34"/>
      <c r="F616" s="56"/>
      <c r="G616" s="34"/>
      <c r="H616" s="53"/>
      <c r="I616" s="34"/>
      <c r="J616" s="36"/>
      <c r="K616" s="49"/>
      <c r="L616" s="49"/>
      <c r="M616" s="33"/>
      <c r="N616" s="33"/>
    </row>
    <row r="617" spans="1:14" hidden="1" outlineLevel="2">
      <c r="A617" s="49"/>
      <c r="B617" s="33"/>
      <c r="C617" s="50"/>
      <c r="D617" s="51"/>
      <c r="E617" s="34"/>
      <c r="F617" s="52"/>
      <c r="G617" s="34"/>
      <c r="H617" s="53"/>
      <c r="I617" s="34"/>
      <c r="J617" s="36"/>
      <c r="K617" s="36"/>
      <c r="L617" s="36"/>
      <c r="M617" s="33"/>
      <c r="N617" s="145"/>
    </row>
    <row r="618" spans="1:14" s="47" customFormat="1" ht="231" customHeight="1" outlineLevel="1" collapsed="1">
      <c r="A618" s="458" t="s">
        <v>520</v>
      </c>
      <c r="B618" s="33" t="s">
        <v>278</v>
      </c>
      <c r="C618" s="50" t="s">
        <v>351</v>
      </c>
      <c r="D618" s="51" t="s">
        <v>281</v>
      </c>
      <c r="E618" s="439"/>
      <c r="F618" s="56"/>
      <c r="G618" s="496"/>
      <c r="H618" s="497" t="s">
        <v>519</v>
      </c>
      <c r="I618" s="56" t="str">
        <f>CONCATENATE(I619," ",N619,M619," ",I620," ",N620,M620," ",I621," ",N621,M621," ",I622," ",N622,M622," ",I623," ",N623,M623," ",I624," ",N624,M624," ",I625," ",N625,M625," ",I626," ",N626,M626," ",I627," ",N627,M627," ",I628," ",N628,M628," ",I629," ",N629,M629," ",I630," ",N630,M630," ",I631," ",N631,M631," ",I632," ",N632,M632," ",I633," ",N633,M633," ",I634," ",N634,M634)</f>
        <v xml:space="preserve">Ремонт трансформаторов 110 кВ 1шт. Ремонт трансформаторов 110 кВ 1шт. Ремонт трансформаторов напряжения 110 кВ 3шт. Ремонт выключателей 110 кВ 1шт. Ремонт разъединителей 110 кВ  1шт. Ремонт разъединителей 110 кВ  1шт. Замена опорно-стержневых изоляторов разъединителей 110 кВ 6шт. Ремонт трансформаторов тока 35 кВ 2шт. Ремонт разъединителей 35 кВ 12шт. Ремонт разъединителей 35 кВ 3шт. Ремонт выключателей 6-10 кВ 1шт. Ремонт трансформаторов СН 1шт. Ремонт трансформаторов СН 1шт. Ремонт цепей обогрева 1шт. Ремонт цепей обогрева 1шт.  </v>
      </c>
      <c r="J618" s="56" t="s">
        <v>1093</v>
      </c>
      <c r="K618" s="459">
        <f>MIN(K619:K634)</f>
        <v>44317</v>
      </c>
      <c r="L618" s="459">
        <f>MAX(L619:L634)</f>
        <v>44377</v>
      </c>
      <c r="M618" s="496"/>
      <c r="N618" s="496"/>
    </row>
    <row r="619" spans="1:14" ht="81" hidden="1" outlineLevel="2">
      <c r="A619" s="145"/>
      <c r="B619" s="33" t="s">
        <v>278</v>
      </c>
      <c r="C619" s="50" t="s">
        <v>351</v>
      </c>
      <c r="D619" s="51" t="s">
        <v>281</v>
      </c>
      <c r="E619" s="34" t="s">
        <v>521</v>
      </c>
      <c r="F619" s="56" t="s">
        <v>283</v>
      </c>
      <c r="G619" s="34"/>
      <c r="H619" s="53" t="s">
        <v>518</v>
      </c>
      <c r="I619" s="34" t="s">
        <v>60</v>
      </c>
      <c r="J619" s="36" t="s">
        <v>211</v>
      </c>
      <c r="K619" s="49">
        <v>44317</v>
      </c>
      <c r="L619" s="49">
        <v>44347</v>
      </c>
      <c r="M619" s="33" t="s">
        <v>27</v>
      </c>
      <c r="N619" s="33">
        <v>1</v>
      </c>
    </row>
    <row r="620" spans="1:14" ht="81" hidden="1" outlineLevel="2">
      <c r="A620" s="49"/>
      <c r="B620" s="33" t="s">
        <v>278</v>
      </c>
      <c r="C620" s="50" t="s">
        <v>351</v>
      </c>
      <c r="D620" s="51" t="s">
        <v>281</v>
      </c>
      <c r="E620" s="34" t="s">
        <v>523</v>
      </c>
      <c r="F620" s="56" t="s">
        <v>283</v>
      </c>
      <c r="G620" s="34"/>
      <c r="H620" s="53" t="s">
        <v>522</v>
      </c>
      <c r="I620" s="34" t="s">
        <v>60</v>
      </c>
      <c r="J620" s="36" t="s">
        <v>211</v>
      </c>
      <c r="K620" s="49">
        <v>44317</v>
      </c>
      <c r="L620" s="49">
        <v>44347</v>
      </c>
      <c r="M620" s="33" t="s">
        <v>27</v>
      </c>
      <c r="N620" s="33">
        <v>1</v>
      </c>
    </row>
    <row r="621" spans="1:14" ht="81" hidden="1" outlineLevel="2">
      <c r="A621" s="187"/>
      <c r="B621" s="33" t="s">
        <v>278</v>
      </c>
      <c r="C621" s="50" t="s">
        <v>351</v>
      </c>
      <c r="D621" s="51" t="s">
        <v>281</v>
      </c>
      <c r="E621" s="34" t="s">
        <v>525</v>
      </c>
      <c r="F621" s="56" t="s">
        <v>283</v>
      </c>
      <c r="G621" s="34"/>
      <c r="H621" s="53" t="s">
        <v>524</v>
      </c>
      <c r="I621" s="34" t="s">
        <v>112</v>
      </c>
      <c r="J621" s="36" t="s">
        <v>211</v>
      </c>
      <c r="K621" s="49">
        <v>44348</v>
      </c>
      <c r="L621" s="49">
        <v>44377</v>
      </c>
      <c r="M621" s="33" t="s">
        <v>27</v>
      </c>
      <c r="N621" s="33">
        <v>3</v>
      </c>
    </row>
    <row r="622" spans="1:14" ht="60.75" hidden="1" outlineLevel="2">
      <c r="A622" s="187"/>
      <c r="B622" s="33" t="s">
        <v>278</v>
      </c>
      <c r="C622" s="50" t="s">
        <v>351</v>
      </c>
      <c r="D622" s="51" t="s">
        <v>281</v>
      </c>
      <c r="E622" s="34" t="s">
        <v>527</v>
      </c>
      <c r="F622" s="56" t="s">
        <v>283</v>
      </c>
      <c r="G622" s="34"/>
      <c r="H622" s="53" t="s">
        <v>526</v>
      </c>
      <c r="I622" s="34" t="s">
        <v>86</v>
      </c>
      <c r="J622" s="36" t="s">
        <v>211</v>
      </c>
      <c r="K622" s="49">
        <v>44348</v>
      </c>
      <c r="L622" s="49">
        <v>44377</v>
      </c>
      <c r="M622" s="33" t="s">
        <v>27</v>
      </c>
      <c r="N622" s="33">
        <v>1</v>
      </c>
    </row>
    <row r="623" spans="1:14" ht="81" hidden="1" outlineLevel="2">
      <c r="A623" s="145"/>
      <c r="B623" s="33" t="s">
        <v>278</v>
      </c>
      <c r="C623" s="50" t="s">
        <v>351</v>
      </c>
      <c r="D623" s="51" t="s">
        <v>281</v>
      </c>
      <c r="E623" s="34" t="s">
        <v>529</v>
      </c>
      <c r="F623" s="56" t="s">
        <v>283</v>
      </c>
      <c r="G623" s="34"/>
      <c r="H623" s="34" t="s">
        <v>528</v>
      </c>
      <c r="I623" s="34" t="s">
        <v>97</v>
      </c>
      <c r="J623" s="36" t="s">
        <v>211</v>
      </c>
      <c r="K623" s="49">
        <v>44348</v>
      </c>
      <c r="L623" s="49">
        <v>44377</v>
      </c>
      <c r="M623" s="33" t="s">
        <v>27</v>
      </c>
      <c r="N623" s="33">
        <v>1</v>
      </c>
    </row>
    <row r="624" spans="1:14" ht="81" hidden="1" outlineLevel="2">
      <c r="A624" s="414"/>
      <c r="B624" s="398" t="s">
        <v>278</v>
      </c>
      <c r="C624" s="399" t="s">
        <v>351</v>
      </c>
      <c r="D624" s="400" t="s">
        <v>281</v>
      </c>
      <c r="E624" s="401" t="s">
        <v>531</v>
      </c>
      <c r="F624" s="402" t="s">
        <v>532</v>
      </c>
      <c r="G624" s="401"/>
      <c r="H624" s="403" t="s">
        <v>530</v>
      </c>
      <c r="I624" s="401" t="s">
        <v>97</v>
      </c>
      <c r="J624" s="404" t="s">
        <v>210</v>
      </c>
      <c r="K624" s="405">
        <v>44348</v>
      </c>
      <c r="L624" s="405">
        <v>44377</v>
      </c>
      <c r="M624" s="398" t="s">
        <v>27</v>
      </c>
      <c r="N624" s="398">
        <v>1</v>
      </c>
    </row>
    <row r="625" spans="1:14" hidden="1" outlineLevel="2">
      <c r="A625" s="424"/>
      <c r="B625" s="406" t="s">
        <v>278</v>
      </c>
      <c r="C625" s="407" t="s">
        <v>351</v>
      </c>
      <c r="D625" s="408" t="s">
        <v>281</v>
      </c>
      <c r="E625" s="409"/>
      <c r="F625" s="410"/>
      <c r="G625" s="409"/>
      <c r="H625" s="411"/>
      <c r="I625" s="409" t="s">
        <v>50</v>
      </c>
      <c r="J625" s="412" t="s">
        <v>210</v>
      </c>
      <c r="K625" s="413">
        <v>44348</v>
      </c>
      <c r="L625" s="413">
        <v>44377</v>
      </c>
      <c r="M625" s="406" t="s">
        <v>27</v>
      </c>
      <c r="N625" s="406">
        <v>6</v>
      </c>
    </row>
    <row r="626" spans="1:14" ht="81" hidden="1" outlineLevel="2">
      <c r="A626" s="187"/>
      <c r="B626" s="33" t="s">
        <v>279</v>
      </c>
      <c r="C626" s="50" t="s">
        <v>351</v>
      </c>
      <c r="D626" s="51" t="s">
        <v>281</v>
      </c>
      <c r="E626" s="34" t="s">
        <v>534</v>
      </c>
      <c r="F626" s="56" t="s">
        <v>283</v>
      </c>
      <c r="G626" s="34"/>
      <c r="H626" s="53" t="s">
        <v>533</v>
      </c>
      <c r="I626" s="34" t="s">
        <v>106</v>
      </c>
      <c r="J626" s="36" t="s">
        <v>211</v>
      </c>
      <c r="K626" s="49">
        <v>44348</v>
      </c>
      <c r="L626" s="49">
        <v>44377</v>
      </c>
      <c r="M626" s="33" t="s">
        <v>27</v>
      </c>
      <c r="N626" s="33">
        <v>2</v>
      </c>
    </row>
    <row r="627" spans="1:14" ht="182.25" hidden="1" outlineLevel="2">
      <c r="A627" s="145"/>
      <c r="B627" s="33" t="s">
        <v>279</v>
      </c>
      <c r="C627" s="50" t="s">
        <v>351</v>
      </c>
      <c r="D627" s="51" t="s">
        <v>281</v>
      </c>
      <c r="E627" s="34" t="s">
        <v>536</v>
      </c>
      <c r="F627" s="56" t="s">
        <v>283</v>
      </c>
      <c r="G627" s="34"/>
      <c r="H627" s="34" t="s">
        <v>535</v>
      </c>
      <c r="I627" s="34" t="s">
        <v>98</v>
      </c>
      <c r="J627" s="36" t="s">
        <v>210</v>
      </c>
      <c r="K627" s="49">
        <v>44348</v>
      </c>
      <c r="L627" s="49">
        <v>44377</v>
      </c>
      <c r="M627" s="33" t="s">
        <v>27</v>
      </c>
      <c r="N627" s="33">
        <v>12</v>
      </c>
    </row>
    <row r="628" spans="1:14" ht="101.25" hidden="1" outlineLevel="2">
      <c r="A628" s="145"/>
      <c r="B628" s="33" t="s">
        <v>279</v>
      </c>
      <c r="C628" s="50" t="s">
        <v>351</v>
      </c>
      <c r="D628" s="51" t="s">
        <v>281</v>
      </c>
      <c r="E628" s="34" t="s">
        <v>538</v>
      </c>
      <c r="F628" s="56" t="s">
        <v>283</v>
      </c>
      <c r="G628" s="34"/>
      <c r="H628" s="34" t="s">
        <v>537</v>
      </c>
      <c r="I628" s="34" t="s">
        <v>98</v>
      </c>
      <c r="J628" s="36" t="s">
        <v>210</v>
      </c>
      <c r="K628" s="49">
        <v>44348</v>
      </c>
      <c r="L628" s="49">
        <v>44377</v>
      </c>
      <c r="M628" s="33" t="s">
        <v>27</v>
      </c>
      <c r="N628" s="33">
        <v>3</v>
      </c>
    </row>
    <row r="629" spans="1:14" ht="81" hidden="1" outlineLevel="2">
      <c r="A629" s="187"/>
      <c r="B629" s="33" t="s">
        <v>311</v>
      </c>
      <c r="C629" s="50" t="s">
        <v>351</v>
      </c>
      <c r="D629" s="51" t="s">
        <v>281</v>
      </c>
      <c r="E629" s="34" t="s">
        <v>540</v>
      </c>
      <c r="F629" s="56" t="s">
        <v>283</v>
      </c>
      <c r="G629" s="34"/>
      <c r="H629" s="34" t="s">
        <v>539</v>
      </c>
      <c r="I629" s="34" t="s">
        <v>90</v>
      </c>
      <c r="J629" s="36" t="s">
        <v>210</v>
      </c>
      <c r="K629" s="49">
        <v>44348</v>
      </c>
      <c r="L629" s="49">
        <v>44377</v>
      </c>
      <c r="M629" s="33" t="s">
        <v>27</v>
      </c>
      <c r="N629" s="33">
        <v>1</v>
      </c>
    </row>
    <row r="630" spans="1:14" ht="60.75" hidden="1" outlineLevel="2">
      <c r="A630" s="187"/>
      <c r="B630" s="33" t="s">
        <v>311</v>
      </c>
      <c r="C630" s="50" t="s">
        <v>351</v>
      </c>
      <c r="D630" s="51" t="s">
        <v>281</v>
      </c>
      <c r="E630" s="34" t="s">
        <v>542</v>
      </c>
      <c r="F630" s="56" t="s">
        <v>283</v>
      </c>
      <c r="G630" s="34"/>
      <c r="H630" s="53" t="s">
        <v>541</v>
      </c>
      <c r="I630" s="34" t="s">
        <v>66</v>
      </c>
      <c r="J630" s="36" t="s">
        <v>211</v>
      </c>
      <c r="K630" s="49">
        <v>44348</v>
      </c>
      <c r="L630" s="49">
        <v>44377</v>
      </c>
      <c r="M630" s="33" t="s">
        <v>27</v>
      </c>
      <c r="N630" s="33">
        <v>1</v>
      </c>
    </row>
    <row r="631" spans="1:14" ht="60.75" hidden="1" outlineLevel="2">
      <c r="A631" s="145"/>
      <c r="B631" s="33" t="s">
        <v>311</v>
      </c>
      <c r="C631" s="50" t="s">
        <v>351</v>
      </c>
      <c r="D631" s="51" t="s">
        <v>281</v>
      </c>
      <c r="E631" s="34" t="s">
        <v>544</v>
      </c>
      <c r="F631" s="56" t="s">
        <v>283</v>
      </c>
      <c r="G631" s="34"/>
      <c r="H631" s="34" t="s">
        <v>543</v>
      </c>
      <c r="I631" s="34" t="s">
        <v>66</v>
      </c>
      <c r="J631" s="36" t="s">
        <v>211</v>
      </c>
      <c r="K631" s="49">
        <v>44348</v>
      </c>
      <c r="L631" s="49">
        <v>44377</v>
      </c>
      <c r="M631" s="33" t="s">
        <v>27</v>
      </c>
      <c r="N631" s="33">
        <v>1</v>
      </c>
    </row>
    <row r="632" spans="1:14" ht="60.75" hidden="1" outlineLevel="2">
      <c r="A632" s="145"/>
      <c r="B632" s="33" t="s">
        <v>587</v>
      </c>
      <c r="C632" s="50" t="s">
        <v>351</v>
      </c>
      <c r="D632" s="51" t="s">
        <v>281</v>
      </c>
      <c r="E632" s="34" t="s">
        <v>546</v>
      </c>
      <c r="F632" s="56" t="s">
        <v>283</v>
      </c>
      <c r="G632" s="34"/>
      <c r="H632" s="396" t="s">
        <v>545</v>
      </c>
      <c r="I632" s="34" t="s">
        <v>588</v>
      </c>
      <c r="J632" s="36" t="s">
        <v>211</v>
      </c>
      <c r="K632" s="49">
        <v>44348</v>
      </c>
      <c r="L632" s="49">
        <v>44377</v>
      </c>
      <c r="M632" s="33" t="s">
        <v>27</v>
      </c>
      <c r="N632" s="33">
        <v>1</v>
      </c>
    </row>
    <row r="633" spans="1:14" ht="121.5" hidden="1" outlineLevel="2">
      <c r="A633" s="145"/>
      <c r="B633" s="33" t="s">
        <v>587</v>
      </c>
      <c r="C633" s="50" t="s">
        <v>351</v>
      </c>
      <c r="D633" s="51" t="s">
        <v>281</v>
      </c>
      <c r="E633" s="34" t="s">
        <v>556</v>
      </c>
      <c r="F633" s="56" t="s">
        <v>283</v>
      </c>
      <c r="G633" s="34"/>
      <c r="H633" s="396" t="s">
        <v>550</v>
      </c>
      <c r="I633" s="34" t="s">
        <v>588</v>
      </c>
      <c r="J633" s="36" t="s">
        <v>211</v>
      </c>
      <c r="K633" s="49">
        <v>44348</v>
      </c>
      <c r="L633" s="49">
        <v>44377</v>
      </c>
      <c r="M633" s="33" t="s">
        <v>27</v>
      </c>
      <c r="N633" s="33">
        <v>1</v>
      </c>
    </row>
    <row r="634" spans="1:14" hidden="1" outlineLevel="2">
      <c r="A634" s="145"/>
      <c r="B634" s="33"/>
      <c r="C634" s="50"/>
      <c r="D634" s="51"/>
      <c r="E634" s="34"/>
      <c r="F634" s="56"/>
      <c r="G634" s="34"/>
      <c r="H634" s="53"/>
      <c r="I634" s="34"/>
      <c r="J634" s="36"/>
      <c r="K634" s="49"/>
      <c r="L634" s="49"/>
      <c r="M634" s="33"/>
      <c r="N634" s="33"/>
    </row>
    <row r="635" spans="1:14" hidden="1" outlineLevel="2">
      <c r="A635" s="49"/>
      <c r="B635" s="33"/>
      <c r="C635" s="50"/>
      <c r="D635" s="51"/>
      <c r="E635" s="34"/>
      <c r="F635" s="52"/>
      <c r="G635" s="34"/>
      <c r="H635" s="53"/>
      <c r="I635" s="34"/>
      <c r="J635" s="36"/>
      <c r="K635" s="36"/>
      <c r="L635" s="36"/>
      <c r="M635" s="33"/>
      <c r="N635" s="145"/>
    </row>
    <row r="636" spans="1:14" s="47" customFormat="1" ht="81" outlineLevel="1" collapsed="1">
      <c r="A636" s="458" t="s">
        <v>591</v>
      </c>
      <c r="B636" s="33" t="s">
        <v>278</v>
      </c>
      <c r="C636" s="50" t="s">
        <v>351</v>
      </c>
      <c r="D636" s="51" t="s">
        <v>281</v>
      </c>
      <c r="E636" s="439"/>
      <c r="F636" s="56"/>
      <c r="G636" s="496"/>
      <c r="H636" s="497" t="s">
        <v>577</v>
      </c>
      <c r="I636" s="56" t="str">
        <f>CONCATENATE(I637," ",N637,M637," ",I638," ",N638,M638," ",I639," ",N639,M639," ",I640," ",N640,M640," "," ",I641," ",N641,M641," ",I642," ",N642,M642," ")</f>
        <v xml:space="preserve">Ремонт трансформаторов 110 кВ 1шт. Ремонт трансформаторов 110 кВ 1шт. Ремонт выключателей 110 кВ 1шт. Ремонт разъединителей 110 кВ  4шт.  Ремонт разъединителей 35 кВ 12шт.   </v>
      </c>
      <c r="J636" s="56" t="s">
        <v>1093</v>
      </c>
      <c r="K636" s="459">
        <f>MIN(K637:K642)</f>
        <v>44317</v>
      </c>
      <c r="L636" s="459">
        <f>MAX(L637:L642)</f>
        <v>44408</v>
      </c>
      <c r="M636" s="496"/>
      <c r="N636" s="496"/>
    </row>
    <row r="637" spans="1:14" ht="81" hidden="1" outlineLevel="2">
      <c r="A637" s="145"/>
      <c r="B637" s="33" t="s">
        <v>278</v>
      </c>
      <c r="C637" s="50" t="s">
        <v>351</v>
      </c>
      <c r="D637" s="51" t="s">
        <v>281</v>
      </c>
      <c r="E637" s="34" t="s">
        <v>579</v>
      </c>
      <c r="F637" s="56" t="s">
        <v>283</v>
      </c>
      <c r="G637" s="34"/>
      <c r="H637" s="396" t="s">
        <v>578</v>
      </c>
      <c r="I637" s="34" t="s">
        <v>60</v>
      </c>
      <c r="J637" s="36" t="s">
        <v>211</v>
      </c>
      <c r="K637" s="49">
        <v>44317</v>
      </c>
      <c r="L637" s="49">
        <v>44347</v>
      </c>
      <c r="M637" s="33" t="s">
        <v>27</v>
      </c>
      <c r="N637" s="33">
        <v>1</v>
      </c>
    </row>
    <row r="638" spans="1:14" ht="81" hidden="1" outlineLevel="2">
      <c r="A638" s="49"/>
      <c r="B638" s="33" t="s">
        <v>278</v>
      </c>
      <c r="C638" s="50" t="s">
        <v>351</v>
      </c>
      <c r="D638" s="51" t="s">
        <v>281</v>
      </c>
      <c r="E638" s="34" t="s">
        <v>581</v>
      </c>
      <c r="F638" s="56" t="s">
        <v>283</v>
      </c>
      <c r="G638" s="34"/>
      <c r="H638" s="396" t="s">
        <v>580</v>
      </c>
      <c r="I638" s="34" t="s">
        <v>60</v>
      </c>
      <c r="J638" s="36" t="s">
        <v>211</v>
      </c>
      <c r="K638" s="49">
        <v>44317</v>
      </c>
      <c r="L638" s="49">
        <v>44347</v>
      </c>
      <c r="M638" s="33" t="s">
        <v>27</v>
      </c>
      <c r="N638" s="33">
        <v>1</v>
      </c>
    </row>
    <row r="639" spans="1:14" ht="60.75" hidden="1" outlineLevel="2">
      <c r="A639" s="145"/>
      <c r="B639" s="33" t="s">
        <v>278</v>
      </c>
      <c r="C639" s="50" t="s">
        <v>351</v>
      </c>
      <c r="D639" s="51" t="s">
        <v>281</v>
      </c>
      <c r="E639" s="34" t="s">
        <v>583</v>
      </c>
      <c r="F639" s="56" t="s">
        <v>380</v>
      </c>
      <c r="G639" s="34" t="s">
        <v>584</v>
      </c>
      <c r="H639" s="396" t="s">
        <v>582</v>
      </c>
      <c r="I639" s="34" t="s">
        <v>86</v>
      </c>
      <c r="J639" s="36" t="s">
        <v>210</v>
      </c>
      <c r="K639" s="49">
        <v>44378</v>
      </c>
      <c r="L639" s="49">
        <v>44408</v>
      </c>
      <c r="M639" s="33" t="s">
        <v>27</v>
      </c>
      <c r="N639" s="33">
        <v>1</v>
      </c>
    </row>
    <row r="640" spans="1:14" ht="101.25" hidden="1" outlineLevel="2">
      <c r="A640" s="145"/>
      <c r="B640" s="33" t="s">
        <v>278</v>
      </c>
      <c r="C640" s="50" t="s">
        <v>351</v>
      </c>
      <c r="D640" s="51" t="s">
        <v>281</v>
      </c>
      <c r="E640" s="34" t="s">
        <v>586</v>
      </c>
      <c r="F640" s="56" t="s">
        <v>283</v>
      </c>
      <c r="G640" s="34"/>
      <c r="H640" s="396" t="s">
        <v>585</v>
      </c>
      <c r="I640" s="34" t="s">
        <v>97</v>
      </c>
      <c r="J640" s="36" t="s">
        <v>211</v>
      </c>
      <c r="K640" s="49">
        <v>44378</v>
      </c>
      <c r="L640" s="49">
        <v>44408</v>
      </c>
      <c r="M640" s="33" t="s">
        <v>27</v>
      </c>
      <c r="N640" s="33">
        <v>4</v>
      </c>
    </row>
    <row r="641" spans="1:14" ht="182.25" hidden="1" outlineLevel="2">
      <c r="A641" s="145"/>
      <c r="B641" s="33" t="s">
        <v>279</v>
      </c>
      <c r="C641" s="50" t="s">
        <v>351</v>
      </c>
      <c r="D641" s="51" t="s">
        <v>281</v>
      </c>
      <c r="E641" s="34" t="s">
        <v>590</v>
      </c>
      <c r="F641" s="56" t="s">
        <v>283</v>
      </c>
      <c r="G641" s="34"/>
      <c r="H641" s="396" t="s">
        <v>589</v>
      </c>
      <c r="I641" s="34" t="s">
        <v>98</v>
      </c>
      <c r="J641" s="36" t="s">
        <v>211</v>
      </c>
      <c r="K641" s="49">
        <v>44378</v>
      </c>
      <c r="L641" s="49">
        <v>44408</v>
      </c>
      <c r="M641" s="33" t="s">
        <v>27</v>
      </c>
      <c r="N641" s="33">
        <v>12</v>
      </c>
    </row>
    <row r="642" spans="1:14" hidden="1" outlineLevel="2">
      <c r="A642" s="145"/>
      <c r="B642" s="33"/>
      <c r="C642" s="50"/>
      <c r="D642" s="51"/>
      <c r="E642" s="34"/>
      <c r="F642" s="56"/>
      <c r="G642" s="34"/>
      <c r="H642" s="53"/>
      <c r="I642" s="34"/>
      <c r="J642" s="36"/>
      <c r="K642" s="49"/>
      <c r="L642" s="49"/>
      <c r="M642" s="33"/>
      <c r="N642" s="33"/>
    </row>
    <row r="643" spans="1:14" hidden="1" outlineLevel="2">
      <c r="A643" s="49"/>
      <c r="B643" s="33"/>
      <c r="C643" s="50"/>
      <c r="D643" s="51"/>
      <c r="E643" s="34"/>
      <c r="F643" s="52"/>
      <c r="G643" s="34"/>
      <c r="H643" s="53"/>
      <c r="I643" s="34"/>
      <c r="J643" s="36"/>
      <c r="K643" s="36"/>
      <c r="L643" s="36"/>
      <c r="M643" s="33"/>
      <c r="N643" s="145"/>
    </row>
    <row r="644" spans="1:14" s="47" customFormat="1" ht="242.25" customHeight="1" outlineLevel="1" collapsed="1">
      <c r="A644" s="458" t="s">
        <v>654</v>
      </c>
      <c r="B644" s="33" t="s">
        <v>278</v>
      </c>
      <c r="C644" s="50" t="s">
        <v>351</v>
      </c>
      <c r="D644" s="51" t="s">
        <v>281</v>
      </c>
      <c r="E644" s="439"/>
      <c r="F644" s="56"/>
      <c r="G644" s="496"/>
      <c r="H644" s="497" t="s">
        <v>656</v>
      </c>
      <c r="I644" s="56" t="str">
        <f>CONCATENATE(I645," ",N645,M645," ",I646," ",N646,M646," ",I647," ",N647,M647," ",I648," ",N648,M648," ",I649," ",N649,M649," "," ",I650," ",N650,M650," ",I651," ",N651,M651," ",I652," ",N652,M652," ",I653," ",N653,M653," ",I654," ",N654,M654," ",I655," ",N655,M655," ",I656," ",N656,M656," ",I657," ",N657,M657," ",I658," ",N658,M658," ",I659," ",N659,M659)</f>
        <v xml:space="preserve">Ремонт трансформаторов 110 кВ 1шт. Ремонт трансформаторов 110 кВ 1шт. Ремонт выключателей 110 кВ 1шт. Ремонт выключателей 110 кВ 1шт. Ремонт разъединителей 110 кВ  4шт.  Ремонт разъединителей 110 кВ  2шт. Ремонт выключателей 35 кВ 1шт. Ремонт разъединителей 35 кВ 6шт. Ремонт разъединителей 35 кВ 5шт. Ремонт освещения  1шт. Ремонт цепей обогрева 1шт. Ремонт цепей обогрева 1шт. Ремонт цепей обогрева 1шт. Ремонт цепей обогрева 1шт.  </v>
      </c>
      <c r="J644" s="56" t="s">
        <v>1093</v>
      </c>
      <c r="K644" s="459">
        <f>MIN(K645:K659)</f>
        <v>44317</v>
      </c>
      <c r="L644" s="459">
        <f>MAX(L645:L659)</f>
        <v>44439</v>
      </c>
      <c r="M644" s="496"/>
      <c r="N644" s="496"/>
    </row>
    <row r="645" spans="1:14" ht="81" hidden="1" outlineLevel="2">
      <c r="A645" s="145"/>
      <c r="B645" s="33" t="s">
        <v>278</v>
      </c>
      <c r="C645" s="50" t="s">
        <v>351</v>
      </c>
      <c r="D645" s="51" t="s">
        <v>281</v>
      </c>
      <c r="E645" s="34" t="s">
        <v>658</v>
      </c>
      <c r="F645" s="56" t="s">
        <v>283</v>
      </c>
      <c r="G645" s="34"/>
      <c r="H645" s="53" t="s">
        <v>657</v>
      </c>
      <c r="I645" s="34" t="s">
        <v>60</v>
      </c>
      <c r="J645" s="36" t="s">
        <v>211</v>
      </c>
      <c r="K645" s="49">
        <v>44317</v>
      </c>
      <c r="L645" s="49">
        <v>44347</v>
      </c>
      <c r="M645" s="33" t="s">
        <v>27</v>
      </c>
      <c r="N645" s="33">
        <v>1</v>
      </c>
    </row>
    <row r="646" spans="1:14" ht="81" hidden="1" outlineLevel="2">
      <c r="A646" s="49"/>
      <c r="B646" s="33" t="s">
        <v>278</v>
      </c>
      <c r="C646" s="50" t="s">
        <v>351</v>
      </c>
      <c r="D646" s="51" t="s">
        <v>281</v>
      </c>
      <c r="E646" s="34" t="s">
        <v>660</v>
      </c>
      <c r="F646" s="56" t="s">
        <v>283</v>
      </c>
      <c r="G646" s="34"/>
      <c r="H646" s="53" t="s">
        <v>659</v>
      </c>
      <c r="I646" s="34" t="s">
        <v>60</v>
      </c>
      <c r="J646" s="36" t="s">
        <v>211</v>
      </c>
      <c r="K646" s="49">
        <v>44317</v>
      </c>
      <c r="L646" s="49">
        <v>44347</v>
      </c>
      <c r="M646" s="33" t="s">
        <v>27</v>
      </c>
      <c r="N646" s="33">
        <v>1</v>
      </c>
    </row>
    <row r="647" spans="1:14" ht="81" hidden="1" outlineLevel="2">
      <c r="A647" s="187"/>
      <c r="B647" s="33" t="s">
        <v>278</v>
      </c>
      <c r="C647" s="50" t="s">
        <v>351</v>
      </c>
      <c r="D647" s="51" t="s">
        <v>281</v>
      </c>
      <c r="E647" s="34" t="s">
        <v>663</v>
      </c>
      <c r="F647" s="56" t="s">
        <v>283</v>
      </c>
      <c r="G647" s="34"/>
      <c r="H647" s="53" t="s">
        <v>662</v>
      </c>
      <c r="I647" s="34" t="s">
        <v>86</v>
      </c>
      <c r="J647" s="36" t="s">
        <v>211</v>
      </c>
      <c r="K647" s="49">
        <v>44409</v>
      </c>
      <c r="L647" s="49">
        <v>44439</v>
      </c>
      <c r="M647" s="33" t="s">
        <v>27</v>
      </c>
      <c r="N647" s="33">
        <v>1</v>
      </c>
    </row>
    <row r="648" spans="1:14" ht="81" hidden="1" outlineLevel="2">
      <c r="A648" s="187"/>
      <c r="B648" s="33" t="s">
        <v>278</v>
      </c>
      <c r="C648" s="50" t="s">
        <v>351</v>
      </c>
      <c r="D648" s="51" t="s">
        <v>281</v>
      </c>
      <c r="E648" s="34" t="s">
        <v>665</v>
      </c>
      <c r="F648" s="56" t="s">
        <v>283</v>
      </c>
      <c r="G648" s="34"/>
      <c r="H648" s="53" t="s">
        <v>664</v>
      </c>
      <c r="I648" s="34" t="s">
        <v>86</v>
      </c>
      <c r="J648" s="36" t="s">
        <v>211</v>
      </c>
      <c r="K648" s="49">
        <v>44409</v>
      </c>
      <c r="L648" s="49">
        <v>44439</v>
      </c>
      <c r="M648" s="33" t="s">
        <v>27</v>
      </c>
      <c r="N648" s="33">
        <v>1</v>
      </c>
    </row>
    <row r="649" spans="1:14" ht="101.25" hidden="1" outlineLevel="2">
      <c r="A649" s="145"/>
      <c r="B649" s="33" t="s">
        <v>278</v>
      </c>
      <c r="C649" s="50" t="s">
        <v>351</v>
      </c>
      <c r="D649" s="51" t="s">
        <v>281</v>
      </c>
      <c r="E649" s="34" t="s">
        <v>667</v>
      </c>
      <c r="F649" s="56" t="s">
        <v>283</v>
      </c>
      <c r="G649" s="34"/>
      <c r="H649" s="53" t="s">
        <v>666</v>
      </c>
      <c r="I649" s="34" t="s">
        <v>97</v>
      </c>
      <c r="J649" s="36" t="s">
        <v>211</v>
      </c>
      <c r="K649" s="49">
        <v>44409</v>
      </c>
      <c r="L649" s="49">
        <v>44439</v>
      </c>
      <c r="M649" s="33" t="s">
        <v>27</v>
      </c>
      <c r="N649" s="33">
        <v>4</v>
      </c>
    </row>
    <row r="650" spans="1:14" ht="81" hidden="1" outlineLevel="2">
      <c r="A650" s="145"/>
      <c r="B650" s="33" t="s">
        <v>278</v>
      </c>
      <c r="C650" s="50" t="s">
        <v>351</v>
      </c>
      <c r="D650" s="51" t="s">
        <v>281</v>
      </c>
      <c r="E650" s="34" t="s">
        <v>669</v>
      </c>
      <c r="F650" s="56" t="s">
        <v>283</v>
      </c>
      <c r="G650" s="34"/>
      <c r="H650" s="53" t="s">
        <v>668</v>
      </c>
      <c r="I650" s="34" t="s">
        <v>97</v>
      </c>
      <c r="J650" s="36" t="s">
        <v>211</v>
      </c>
      <c r="K650" s="49">
        <v>44409</v>
      </c>
      <c r="L650" s="49">
        <v>44439</v>
      </c>
      <c r="M650" s="33" t="s">
        <v>27</v>
      </c>
      <c r="N650" s="33">
        <v>2</v>
      </c>
    </row>
    <row r="651" spans="1:14" ht="81" hidden="1" outlineLevel="2">
      <c r="A651" s="145"/>
      <c r="B651" s="33" t="s">
        <v>279</v>
      </c>
      <c r="C651" s="50" t="s">
        <v>351</v>
      </c>
      <c r="D651" s="51" t="s">
        <v>281</v>
      </c>
      <c r="E651" s="34" t="s">
        <v>671</v>
      </c>
      <c r="F651" s="56" t="s">
        <v>283</v>
      </c>
      <c r="G651" s="34"/>
      <c r="H651" s="53" t="s">
        <v>670</v>
      </c>
      <c r="I651" s="34" t="s">
        <v>89</v>
      </c>
      <c r="J651" s="36" t="s">
        <v>211</v>
      </c>
      <c r="K651" s="49">
        <v>44409</v>
      </c>
      <c r="L651" s="49">
        <v>44439</v>
      </c>
      <c r="M651" s="33" t="s">
        <v>27</v>
      </c>
      <c r="N651" s="33">
        <v>1</v>
      </c>
    </row>
    <row r="652" spans="1:14" ht="101.25" hidden="1" outlineLevel="2">
      <c r="A652" s="145"/>
      <c r="B652" s="33" t="s">
        <v>279</v>
      </c>
      <c r="C652" s="50" t="s">
        <v>351</v>
      </c>
      <c r="D652" s="51" t="s">
        <v>281</v>
      </c>
      <c r="E652" s="34" t="s">
        <v>673</v>
      </c>
      <c r="F652" s="56" t="s">
        <v>283</v>
      </c>
      <c r="G652" s="34"/>
      <c r="H652" s="53" t="s">
        <v>672</v>
      </c>
      <c r="I652" s="34" t="s">
        <v>98</v>
      </c>
      <c r="J652" s="36" t="s">
        <v>211</v>
      </c>
      <c r="K652" s="49">
        <v>44409</v>
      </c>
      <c r="L652" s="49">
        <v>44439</v>
      </c>
      <c r="M652" s="33" t="s">
        <v>27</v>
      </c>
      <c r="N652" s="33">
        <v>6</v>
      </c>
    </row>
    <row r="653" spans="1:14" ht="101.25" hidden="1" outlineLevel="2">
      <c r="A653" s="49"/>
      <c r="B653" s="33" t="s">
        <v>279</v>
      </c>
      <c r="C653" s="50" t="s">
        <v>351</v>
      </c>
      <c r="D653" s="51" t="s">
        <v>281</v>
      </c>
      <c r="E653" s="34" t="s">
        <v>675</v>
      </c>
      <c r="F653" s="56" t="s">
        <v>283</v>
      </c>
      <c r="G653" s="34"/>
      <c r="H653" s="53" t="s">
        <v>674</v>
      </c>
      <c r="I653" s="34" t="s">
        <v>98</v>
      </c>
      <c r="J653" s="36" t="s">
        <v>211</v>
      </c>
      <c r="K653" s="49">
        <v>44409</v>
      </c>
      <c r="L653" s="49">
        <v>44439</v>
      </c>
      <c r="M653" s="33" t="s">
        <v>27</v>
      </c>
      <c r="N653" s="33">
        <v>5</v>
      </c>
    </row>
    <row r="654" spans="1:14" ht="60.75" hidden="1" outlineLevel="2">
      <c r="A654" s="187"/>
      <c r="B654" s="33" t="s">
        <v>587</v>
      </c>
      <c r="C654" s="50" t="s">
        <v>351</v>
      </c>
      <c r="D654" s="51" t="s">
        <v>281</v>
      </c>
      <c r="E654" s="34" t="s">
        <v>682</v>
      </c>
      <c r="F654" s="56" t="s">
        <v>283</v>
      </c>
      <c r="G654" s="34"/>
      <c r="H654" s="53" t="s">
        <v>681</v>
      </c>
      <c r="I654" s="34" t="s">
        <v>132</v>
      </c>
      <c r="J654" s="36" t="s">
        <v>211</v>
      </c>
      <c r="K654" s="49">
        <v>44409</v>
      </c>
      <c r="L654" s="49">
        <v>44439</v>
      </c>
      <c r="M654" s="33" t="s">
        <v>27</v>
      </c>
      <c r="N654" s="33">
        <v>1</v>
      </c>
    </row>
    <row r="655" spans="1:14" ht="60.75" hidden="1" outlineLevel="2">
      <c r="A655" s="187"/>
      <c r="B655" s="33" t="s">
        <v>587</v>
      </c>
      <c r="C655" s="50" t="s">
        <v>351</v>
      </c>
      <c r="D655" s="51" t="s">
        <v>281</v>
      </c>
      <c r="E655" s="34" t="s">
        <v>685</v>
      </c>
      <c r="F655" s="56" t="s">
        <v>283</v>
      </c>
      <c r="G655" s="34"/>
      <c r="H655" s="53" t="s">
        <v>684</v>
      </c>
      <c r="I655" s="34" t="s">
        <v>588</v>
      </c>
      <c r="J655" s="36" t="s">
        <v>211</v>
      </c>
      <c r="K655" s="49">
        <v>44409</v>
      </c>
      <c r="L655" s="49">
        <v>44439</v>
      </c>
      <c r="M655" s="33" t="s">
        <v>27</v>
      </c>
      <c r="N655" s="33">
        <v>1</v>
      </c>
    </row>
    <row r="656" spans="1:14" ht="60.75" hidden="1" outlineLevel="2">
      <c r="A656" s="145"/>
      <c r="B656" s="33" t="s">
        <v>587</v>
      </c>
      <c r="C656" s="50" t="s">
        <v>351</v>
      </c>
      <c r="D656" s="51" t="s">
        <v>281</v>
      </c>
      <c r="E656" s="34" t="s">
        <v>687</v>
      </c>
      <c r="F656" s="56" t="s">
        <v>283</v>
      </c>
      <c r="G656" s="34"/>
      <c r="H656" s="53" t="s">
        <v>686</v>
      </c>
      <c r="I656" s="34" t="s">
        <v>588</v>
      </c>
      <c r="J656" s="36" t="s">
        <v>211</v>
      </c>
      <c r="K656" s="49">
        <v>44409</v>
      </c>
      <c r="L656" s="49">
        <v>44439</v>
      </c>
      <c r="M656" s="33" t="s">
        <v>27</v>
      </c>
      <c r="N656" s="33">
        <v>1</v>
      </c>
    </row>
    <row r="657" spans="1:14" ht="60.75" hidden="1" outlineLevel="2">
      <c r="A657" s="145"/>
      <c r="B657" s="33" t="s">
        <v>587</v>
      </c>
      <c r="C657" s="50" t="s">
        <v>351</v>
      </c>
      <c r="D657" s="51" t="s">
        <v>281</v>
      </c>
      <c r="E657" s="34" t="s">
        <v>689</v>
      </c>
      <c r="F657" s="56" t="s">
        <v>283</v>
      </c>
      <c r="G657" s="34"/>
      <c r="H657" s="53" t="s">
        <v>688</v>
      </c>
      <c r="I657" s="34" t="s">
        <v>588</v>
      </c>
      <c r="J657" s="36" t="s">
        <v>211</v>
      </c>
      <c r="K657" s="49">
        <v>44409</v>
      </c>
      <c r="L657" s="49">
        <v>44439</v>
      </c>
      <c r="M657" s="33" t="s">
        <v>27</v>
      </c>
      <c r="N657" s="33">
        <v>1</v>
      </c>
    </row>
    <row r="658" spans="1:14" ht="60.75" hidden="1" outlineLevel="2">
      <c r="A658" s="145"/>
      <c r="B658" s="33" t="s">
        <v>587</v>
      </c>
      <c r="C658" s="50" t="s">
        <v>351</v>
      </c>
      <c r="D658" s="51" t="s">
        <v>281</v>
      </c>
      <c r="E658" s="34" t="s">
        <v>682</v>
      </c>
      <c r="F658" s="56" t="s">
        <v>283</v>
      </c>
      <c r="G658" s="34"/>
      <c r="H658" s="53" t="s">
        <v>691</v>
      </c>
      <c r="I658" s="34" t="s">
        <v>588</v>
      </c>
      <c r="J658" s="36" t="s">
        <v>211</v>
      </c>
      <c r="K658" s="49">
        <v>44409</v>
      </c>
      <c r="L658" s="49">
        <v>44439</v>
      </c>
      <c r="M658" s="33" t="s">
        <v>27</v>
      </c>
      <c r="N658" s="33">
        <v>1</v>
      </c>
    </row>
    <row r="659" spans="1:14" hidden="1" outlineLevel="2">
      <c r="A659" s="145"/>
      <c r="B659" s="33"/>
      <c r="C659" s="50"/>
      <c r="D659" s="51"/>
      <c r="E659" s="34"/>
      <c r="F659" s="56"/>
      <c r="G659" s="34"/>
      <c r="H659" s="53"/>
      <c r="I659" s="34"/>
      <c r="J659" s="36"/>
      <c r="K659" s="49"/>
      <c r="L659" s="49"/>
      <c r="M659" s="33"/>
      <c r="N659" s="33"/>
    </row>
    <row r="660" spans="1:14" hidden="1" outlineLevel="2">
      <c r="A660" s="49"/>
      <c r="B660" s="33"/>
      <c r="C660" s="50"/>
      <c r="D660" s="51"/>
      <c r="E660" s="34"/>
      <c r="F660" s="52"/>
      <c r="G660" s="34"/>
      <c r="H660" s="53"/>
      <c r="I660" s="34"/>
      <c r="J660" s="36"/>
      <c r="K660" s="36"/>
      <c r="L660" s="36"/>
      <c r="M660" s="33"/>
      <c r="N660" s="145"/>
    </row>
    <row r="661" spans="1:14" s="47" customFormat="1" ht="121.5" outlineLevel="1" collapsed="1">
      <c r="A661" s="458" t="s">
        <v>729</v>
      </c>
      <c r="B661" s="33" t="s">
        <v>278</v>
      </c>
      <c r="C661" s="50" t="s">
        <v>351</v>
      </c>
      <c r="D661" s="51" t="s">
        <v>281</v>
      </c>
      <c r="E661" s="439"/>
      <c r="F661" s="56"/>
      <c r="G661" s="496"/>
      <c r="H661" s="497" t="s">
        <v>726</v>
      </c>
      <c r="I661" s="56" t="str">
        <f>CONCATENATE(I662," ",N662,M662," ",I663," ",N663,M663," ",I664," ",N664,M664," ",I665," ",N665,M665," ",I666," ",N666,M666," "," ",I667," ",N667,M667," ",I668," ",N668,M668," ",I669," ",N669,M669," ")</f>
        <v xml:space="preserve">Ремонт трансформаторов 110 кВ 1шт. Ремонт трансформаторов напряжения 110 кВ 3шт. Ремонт трансформаторов тока 110 кВ 3шт. Ремонт разъединителей 110 кВ  1шт. Ремонт трансформаторов напряжения 35 кВ 1шт.  Ремонт разъединителей 35 кВ 1шт. Ремонт трансформаторов СН 1шт.   </v>
      </c>
      <c r="J661" s="56" t="s">
        <v>1093</v>
      </c>
      <c r="K661" s="459">
        <f>MIN(K662:K668)</f>
        <v>44348</v>
      </c>
      <c r="L661" s="459">
        <f>MAX(L662:L668)</f>
        <v>44377</v>
      </c>
      <c r="M661" s="496"/>
      <c r="N661" s="496"/>
    </row>
    <row r="662" spans="1:14" ht="81" hidden="1" outlineLevel="2">
      <c r="A662" s="145"/>
      <c r="B662" s="33" t="s">
        <v>278</v>
      </c>
      <c r="C662" s="50" t="s">
        <v>351</v>
      </c>
      <c r="D662" s="51" t="s">
        <v>281</v>
      </c>
      <c r="E662" s="34" t="s">
        <v>728</v>
      </c>
      <c r="F662" s="56" t="s">
        <v>283</v>
      </c>
      <c r="G662" s="34"/>
      <c r="H662" s="53" t="s">
        <v>727</v>
      </c>
      <c r="I662" s="34" t="s">
        <v>60</v>
      </c>
      <c r="J662" s="36" t="s">
        <v>211</v>
      </c>
      <c r="K662" s="49">
        <v>44348</v>
      </c>
      <c r="L662" s="49">
        <v>44377</v>
      </c>
      <c r="M662" s="33" t="s">
        <v>27</v>
      </c>
      <c r="N662" s="33">
        <v>1</v>
      </c>
    </row>
    <row r="663" spans="1:14" ht="81" hidden="1" outlineLevel="2">
      <c r="A663" s="49"/>
      <c r="B663" s="33" t="s">
        <v>278</v>
      </c>
      <c r="C663" s="50" t="s">
        <v>351</v>
      </c>
      <c r="D663" s="51" t="s">
        <v>281</v>
      </c>
      <c r="E663" s="34" t="s">
        <v>731</v>
      </c>
      <c r="F663" s="56" t="s">
        <v>283</v>
      </c>
      <c r="G663" s="34"/>
      <c r="H663" s="53" t="s">
        <v>730</v>
      </c>
      <c r="I663" s="34" t="s">
        <v>112</v>
      </c>
      <c r="J663" s="36" t="s">
        <v>211</v>
      </c>
      <c r="K663" s="49">
        <v>44348</v>
      </c>
      <c r="L663" s="49">
        <v>44377</v>
      </c>
      <c r="M663" s="33" t="s">
        <v>27</v>
      </c>
      <c r="N663" s="33">
        <v>3</v>
      </c>
    </row>
    <row r="664" spans="1:14" ht="60.75" hidden="1" outlineLevel="2">
      <c r="A664" s="187"/>
      <c r="B664" s="33" t="s">
        <v>278</v>
      </c>
      <c r="C664" s="50" t="s">
        <v>351</v>
      </c>
      <c r="D664" s="51" t="s">
        <v>281</v>
      </c>
      <c r="E664" s="34" t="s">
        <v>733</v>
      </c>
      <c r="F664" s="56" t="s">
        <v>283</v>
      </c>
      <c r="G664" s="34"/>
      <c r="H664" s="53" t="s">
        <v>732</v>
      </c>
      <c r="I664" s="34" t="s">
        <v>104</v>
      </c>
      <c r="J664" s="36" t="s">
        <v>211</v>
      </c>
      <c r="K664" s="49">
        <v>44348</v>
      </c>
      <c r="L664" s="49">
        <v>44377</v>
      </c>
      <c r="M664" s="33" t="s">
        <v>27</v>
      </c>
      <c r="N664" s="33">
        <v>3</v>
      </c>
    </row>
    <row r="665" spans="1:14" ht="60.75" hidden="1" outlineLevel="2">
      <c r="A665" s="187"/>
      <c r="B665" s="33" t="s">
        <v>278</v>
      </c>
      <c r="C665" s="50" t="s">
        <v>351</v>
      </c>
      <c r="D665" s="51" t="s">
        <v>281</v>
      </c>
      <c r="E665" s="34" t="s">
        <v>733</v>
      </c>
      <c r="F665" s="56" t="s">
        <v>283</v>
      </c>
      <c r="G665" s="34"/>
      <c r="H665" s="53" t="s">
        <v>734</v>
      </c>
      <c r="I665" s="34" t="s">
        <v>97</v>
      </c>
      <c r="J665" s="36" t="s">
        <v>210</v>
      </c>
      <c r="K665" s="49">
        <v>44348</v>
      </c>
      <c r="L665" s="49">
        <v>44377</v>
      </c>
      <c r="M665" s="33" t="s">
        <v>27</v>
      </c>
      <c r="N665" s="33">
        <v>1</v>
      </c>
    </row>
    <row r="666" spans="1:14" ht="60.75" hidden="1" outlineLevel="2">
      <c r="A666" s="145"/>
      <c r="B666" s="33" t="s">
        <v>279</v>
      </c>
      <c r="C666" s="50" t="s">
        <v>351</v>
      </c>
      <c r="D666" s="51" t="s">
        <v>281</v>
      </c>
      <c r="E666" s="34" t="s">
        <v>736</v>
      </c>
      <c r="F666" s="56" t="s">
        <v>283</v>
      </c>
      <c r="G666" s="34"/>
      <c r="H666" s="53" t="s">
        <v>735</v>
      </c>
      <c r="I666" s="34" t="s">
        <v>114</v>
      </c>
      <c r="J666" s="36" t="s">
        <v>211</v>
      </c>
      <c r="K666" s="49">
        <v>44348</v>
      </c>
      <c r="L666" s="49">
        <v>44377</v>
      </c>
      <c r="M666" s="33" t="s">
        <v>27</v>
      </c>
      <c r="N666" s="33">
        <v>1</v>
      </c>
    </row>
    <row r="667" spans="1:14" ht="60.75" hidden="1" outlineLevel="2">
      <c r="A667" s="145"/>
      <c r="B667" s="33" t="s">
        <v>279</v>
      </c>
      <c r="C667" s="50" t="s">
        <v>351</v>
      </c>
      <c r="D667" s="51" t="s">
        <v>281</v>
      </c>
      <c r="E667" s="34" t="s">
        <v>733</v>
      </c>
      <c r="F667" s="56" t="s">
        <v>283</v>
      </c>
      <c r="G667" s="34"/>
      <c r="H667" s="53" t="s">
        <v>737</v>
      </c>
      <c r="I667" s="34" t="s">
        <v>98</v>
      </c>
      <c r="J667" s="36" t="s">
        <v>210</v>
      </c>
      <c r="K667" s="49">
        <v>44348</v>
      </c>
      <c r="L667" s="49">
        <v>44377</v>
      </c>
      <c r="M667" s="33" t="s">
        <v>27</v>
      </c>
      <c r="N667" s="33">
        <v>1</v>
      </c>
    </row>
    <row r="668" spans="1:14" ht="40.5" hidden="1" outlineLevel="2">
      <c r="A668" s="145"/>
      <c r="B668" s="33" t="s">
        <v>279</v>
      </c>
      <c r="C668" s="50" t="s">
        <v>351</v>
      </c>
      <c r="D668" s="51" t="s">
        <v>281</v>
      </c>
      <c r="E668" s="34" t="s">
        <v>733</v>
      </c>
      <c r="F668" s="56" t="s">
        <v>283</v>
      </c>
      <c r="G668" s="34"/>
      <c r="H668" s="53" t="s">
        <v>738</v>
      </c>
      <c r="I668" s="34" t="s">
        <v>66</v>
      </c>
      <c r="J668" s="36" t="s">
        <v>211</v>
      </c>
      <c r="K668" s="49">
        <v>44348</v>
      </c>
      <c r="L668" s="49">
        <v>44377</v>
      </c>
      <c r="M668" s="33" t="s">
        <v>27</v>
      </c>
      <c r="N668" s="33">
        <v>1</v>
      </c>
    </row>
    <row r="669" spans="1:14" hidden="1" outlineLevel="2">
      <c r="A669" s="145"/>
      <c r="B669" s="33"/>
      <c r="C669" s="50"/>
      <c r="D669" s="51"/>
      <c r="E669" s="34"/>
      <c r="F669" s="56"/>
      <c r="G669" s="34"/>
      <c r="H669" s="53"/>
      <c r="I669" s="34"/>
      <c r="J669" s="36"/>
      <c r="K669" s="49"/>
      <c r="L669" s="49"/>
      <c r="M669" s="33"/>
      <c r="N669" s="33"/>
    </row>
    <row r="670" spans="1:14" hidden="1" outlineLevel="2">
      <c r="A670" s="49"/>
      <c r="B670" s="33"/>
      <c r="C670" s="50"/>
      <c r="D670" s="51"/>
      <c r="E670" s="34"/>
      <c r="F670" s="52"/>
      <c r="G670" s="34"/>
      <c r="H670" s="53"/>
      <c r="I670" s="34"/>
      <c r="J670" s="36"/>
      <c r="K670" s="36"/>
      <c r="L670" s="36"/>
      <c r="M670" s="33"/>
      <c r="N670" s="145"/>
    </row>
    <row r="671" spans="1:14" s="47" customFormat="1" ht="238.5" customHeight="1" outlineLevel="1" collapsed="1">
      <c r="A671" s="458" t="s">
        <v>751</v>
      </c>
      <c r="B671" s="33" t="s">
        <v>278</v>
      </c>
      <c r="C671" s="50" t="s">
        <v>351</v>
      </c>
      <c r="D671" s="51" t="s">
        <v>281</v>
      </c>
      <c r="E671" s="439"/>
      <c r="F671" s="56"/>
      <c r="G671" s="496"/>
      <c r="H671" s="497" t="s">
        <v>752</v>
      </c>
      <c r="I671" s="56" t="str">
        <f>CONCATENATE(I672," ",N672,M672," ",I673," ",N673,M673," ",I674," ",N674,M674," ",I675," ",N675,M675," ",I676," ",N676,M676," ",I677," ",N677,M677," ",I678," ",N678,M678," ",I679," ",N679,M679," ",I680," ",N680,M680)</f>
        <v>Ремонт трансформаторов 110 кВ 1шт. Ремонт трансформаторов 110 кВ 1шт. Ремонт разъединителей 110 кВ  2шт. Ремонт разъединителей 110 кВ  2шт. Ремонт разъединителей 110 кВ  2шт. Ремонт выключателей 35 кВ 1шт. Ремонт выключателей 35 кВ 1шт. Ремонт выключателей 35 кВ 1шт. Ремонт разъединителей 35 кВ 1шт.</v>
      </c>
      <c r="J671" s="56" t="s">
        <v>1093</v>
      </c>
      <c r="K671" s="459">
        <f>MIN(K672:K681)</f>
        <v>44348</v>
      </c>
      <c r="L671" s="459">
        <f>MAX(L672:L681)</f>
        <v>44438</v>
      </c>
      <c r="M671" s="496"/>
      <c r="N671" s="496"/>
    </row>
    <row r="672" spans="1:14" ht="81" hidden="1" outlineLevel="2">
      <c r="A672" s="145"/>
      <c r="B672" s="33" t="s">
        <v>278</v>
      </c>
      <c r="C672" s="50" t="s">
        <v>351</v>
      </c>
      <c r="D672" s="51" t="s">
        <v>281</v>
      </c>
      <c r="E672" s="34" t="s">
        <v>754</v>
      </c>
      <c r="F672" s="56" t="s">
        <v>283</v>
      </c>
      <c r="G672" s="34"/>
      <c r="H672" s="53" t="s">
        <v>753</v>
      </c>
      <c r="I672" s="34" t="s">
        <v>60</v>
      </c>
      <c r="J672" s="36" t="s">
        <v>211</v>
      </c>
      <c r="K672" s="49">
        <v>44348</v>
      </c>
      <c r="L672" s="49">
        <v>44438</v>
      </c>
      <c r="M672" s="33" t="s">
        <v>27</v>
      </c>
      <c r="N672" s="33">
        <v>1</v>
      </c>
    </row>
    <row r="673" spans="1:14" ht="81" hidden="1" outlineLevel="2">
      <c r="A673" s="49"/>
      <c r="B673" s="33" t="s">
        <v>278</v>
      </c>
      <c r="C673" s="50" t="s">
        <v>351</v>
      </c>
      <c r="D673" s="51" t="s">
        <v>281</v>
      </c>
      <c r="E673" s="34" t="s">
        <v>772</v>
      </c>
      <c r="F673" s="56" t="s">
        <v>283</v>
      </c>
      <c r="G673" s="34"/>
      <c r="H673" s="396" t="s">
        <v>771</v>
      </c>
      <c r="I673" s="34" t="s">
        <v>60</v>
      </c>
      <c r="J673" s="36" t="s">
        <v>211</v>
      </c>
      <c r="K673" s="49">
        <v>44348</v>
      </c>
      <c r="L673" s="49">
        <v>44438</v>
      </c>
      <c r="M673" s="33" t="s">
        <v>27</v>
      </c>
      <c r="N673" s="33">
        <v>1</v>
      </c>
    </row>
    <row r="674" spans="1:14" ht="81" hidden="1" outlineLevel="2">
      <c r="A674" s="187"/>
      <c r="B674" s="33" t="s">
        <v>278</v>
      </c>
      <c r="C674" s="50" t="s">
        <v>351</v>
      </c>
      <c r="D674" s="51" t="s">
        <v>281</v>
      </c>
      <c r="E674" s="34" t="s">
        <v>774</v>
      </c>
      <c r="F674" s="56" t="s">
        <v>283</v>
      </c>
      <c r="G674" s="34"/>
      <c r="H674" s="396" t="s">
        <v>773</v>
      </c>
      <c r="I674" s="34" t="s">
        <v>97</v>
      </c>
      <c r="J674" s="36" t="s">
        <v>211</v>
      </c>
      <c r="K674" s="49">
        <v>44348</v>
      </c>
      <c r="L674" s="49">
        <v>44438</v>
      </c>
      <c r="M674" s="33" t="s">
        <v>27</v>
      </c>
      <c r="N674" s="33">
        <v>2</v>
      </c>
    </row>
    <row r="675" spans="1:14" ht="101.25" hidden="1" outlineLevel="2">
      <c r="A675" s="187"/>
      <c r="B675" s="33" t="s">
        <v>278</v>
      </c>
      <c r="C675" s="50" t="s">
        <v>351</v>
      </c>
      <c r="D675" s="51" t="s">
        <v>281</v>
      </c>
      <c r="E675" s="34" t="s">
        <v>778</v>
      </c>
      <c r="F675" s="56" t="s">
        <v>283</v>
      </c>
      <c r="G675" s="34"/>
      <c r="H675" s="396" t="s">
        <v>777</v>
      </c>
      <c r="I675" s="34" t="s">
        <v>97</v>
      </c>
      <c r="J675" s="36" t="s">
        <v>210</v>
      </c>
      <c r="K675" s="49">
        <v>44409</v>
      </c>
      <c r="L675" s="49">
        <v>44438</v>
      </c>
      <c r="M675" s="33" t="s">
        <v>27</v>
      </c>
      <c r="N675" s="33">
        <v>2</v>
      </c>
    </row>
    <row r="676" spans="1:14" ht="101.25" hidden="1" outlineLevel="2">
      <c r="A676" s="145"/>
      <c r="B676" s="33" t="s">
        <v>278</v>
      </c>
      <c r="C676" s="50" t="s">
        <v>351</v>
      </c>
      <c r="D676" s="51" t="s">
        <v>281</v>
      </c>
      <c r="E676" s="34" t="s">
        <v>780</v>
      </c>
      <c r="F676" s="56" t="s">
        <v>283</v>
      </c>
      <c r="G676" s="34"/>
      <c r="H676" s="396" t="s">
        <v>779</v>
      </c>
      <c r="I676" s="34" t="s">
        <v>97</v>
      </c>
      <c r="J676" s="36" t="s">
        <v>210</v>
      </c>
      <c r="K676" s="49">
        <v>44409</v>
      </c>
      <c r="L676" s="49">
        <v>44438</v>
      </c>
      <c r="M676" s="33" t="s">
        <v>27</v>
      </c>
      <c r="N676" s="33">
        <v>2</v>
      </c>
    </row>
    <row r="677" spans="1:14" ht="60.75" hidden="1" outlineLevel="2">
      <c r="A677" s="49"/>
      <c r="B677" s="33" t="s">
        <v>279</v>
      </c>
      <c r="C677" s="50" t="s">
        <v>351</v>
      </c>
      <c r="D677" s="51" t="s">
        <v>281</v>
      </c>
      <c r="E677" s="34" t="s">
        <v>782</v>
      </c>
      <c r="F677" s="56" t="s">
        <v>283</v>
      </c>
      <c r="G677" s="34"/>
      <c r="H677" s="396" t="s">
        <v>781</v>
      </c>
      <c r="I677" s="34" t="s">
        <v>89</v>
      </c>
      <c r="J677" s="36" t="s">
        <v>211</v>
      </c>
      <c r="K677" s="49">
        <v>44409</v>
      </c>
      <c r="L677" s="49">
        <v>44438</v>
      </c>
      <c r="M677" s="33" t="s">
        <v>27</v>
      </c>
      <c r="N677" s="33">
        <v>1</v>
      </c>
    </row>
    <row r="678" spans="1:14" ht="60.75" hidden="1" outlineLevel="2">
      <c r="A678" s="187"/>
      <c r="B678" s="33" t="s">
        <v>279</v>
      </c>
      <c r="C678" s="50" t="s">
        <v>351</v>
      </c>
      <c r="D678" s="51" t="s">
        <v>281</v>
      </c>
      <c r="E678" s="34" t="s">
        <v>784</v>
      </c>
      <c r="F678" s="56" t="s">
        <v>283</v>
      </c>
      <c r="G678" s="34"/>
      <c r="H678" s="396" t="s">
        <v>783</v>
      </c>
      <c r="I678" s="34" t="s">
        <v>89</v>
      </c>
      <c r="J678" s="36" t="s">
        <v>211</v>
      </c>
      <c r="K678" s="49">
        <v>44409</v>
      </c>
      <c r="L678" s="49">
        <v>44438</v>
      </c>
      <c r="M678" s="33" t="s">
        <v>27</v>
      </c>
      <c r="N678" s="33">
        <v>1</v>
      </c>
    </row>
    <row r="679" spans="1:14" ht="60.75" hidden="1" outlineLevel="2">
      <c r="A679" s="187"/>
      <c r="B679" s="33" t="s">
        <v>279</v>
      </c>
      <c r="C679" s="50" t="s">
        <v>351</v>
      </c>
      <c r="D679" s="51" t="s">
        <v>281</v>
      </c>
      <c r="E679" s="34" t="s">
        <v>786</v>
      </c>
      <c r="F679" s="56" t="s">
        <v>283</v>
      </c>
      <c r="G679" s="34"/>
      <c r="H679" s="396" t="s">
        <v>785</v>
      </c>
      <c r="I679" s="34" t="s">
        <v>89</v>
      </c>
      <c r="J679" s="36" t="s">
        <v>211</v>
      </c>
      <c r="K679" s="49">
        <v>44409</v>
      </c>
      <c r="L679" s="49">
        <v>44438</v>
      </c>
      <c r="M679" s="33" t="s">
        <v>27</v>
      </c>
      <c r="N679" s="33">
        <v>1</v>
      </c>
    </row>
    <row r="680" spans="1:14" ht="60.75" hidden="1" outlineLevel="2">
      <c r="A680" s="145"/>
      <c r="B680" s="33" t="s">
        <v>279</v>
      </c>
      <c r="C680" s="50" t="s">
        <v>351</v>
      </c>
      <c r="D680" s="51" t="s">
        <v>281</v>
      </c>
      <c r="E680" s="34" t="s">
        <v>788</v>
      </c>
      <c r="F680" s="56" t="s">
        <v>283</v>
      </c>
      <c r="G680" s="34"/>
      <c r="H680" s="396" t="s">
        <v>787</v>
      </c>
      <c r="I680" s="34" t="s">
        <v>98</v>
      </c>
      <c r="J680" s="36" t="s">
        <v>211</v>
      </c>
      <c r="K680" s="49">
        <v>44409</v>
      </c>
      <c r="L680" s="49">
        <v>44438</v>
      </c>
      <c r="M680" s="33" t="s">
        <v>27</v>
      </c>
      <c r="N680" s="33">
        <v>1</v>
      </c>
    </row>
    <row r="681" spans="1:14" hidden="1" outlineLevel="2">
      <c r="A681" s="145"/>
      <c r="B681" s="33"/>
      <c r="C681" s="50"/>
      <c r="D681" s="51"/>
      <c r="E681" s="34"/>
      <c r="F681" s="56"/>
      <c r="G681" s="34"/>
      <c r="H681" s="53"/>
      <c r="I681" s="34"/>
      <c r="J681" s="36"/>
      <c r="K681" s="49"/>
      <c r="L681" s="49"/>
      <c r="M681" s="33"/>
      <c r="N681" s="33"/>
    </row>
    <row r="682" spans="1:14" hidden="1" outlineLevel="2">
      <c r="A682" s="49"/>
      <c r="B682" s="33"/>
      <c r="C682" s="50"/>
      <c r="D682" s="51"/>
      <c r="E682" s="34"/>
      <c r="F682" s="52"/>
      <c r="G682" s="34"/>
      <c r="H682" s="53"/>
      <c r="I682" s="34"/>
      <c r="J682" s="36"/>
      <c r="K682" s="36"/>
      <c r="L682" s="36"/>
      <c r="M682" s="33"/>
      <c r="N682" s="145"/>
    </row>
    <row r="683" spans="1:14" s="47" customFormat="1" ht="60.75" outlineLevel="1" collapsed="1">
      <c r="A683" s="458" t="s">
        <v>796</v>
      </c>
      <c r="B683" s="33" t="s">
        <v>278</v>
      </c>
      <c r="C683" s="50" t="s">
        <v>351</v>
      </c>
      <c r="D683" s="51" t="s">
        <v>281</v>
      </c>
      <c r="E683" s="439"/>
      <c r="F683" s="56"/>
      <c r="G683" s="496"/>
      <c r="H683" s="497" t="s">
        <v>789</v>
      </c>
      <c r="I683" s="56" t="str">
        <f>CONCATENATE(I684," ",N684,M684," ",I685," ",N685,M685," ",I686," ",N686,M686," ",I687," ",N687,M687," ")</f>
        <v xml:space="preserve">Ремонт трансформаторов 110 кВ 1шт. Ремонт трансформаторов напряжения 110 кВ 3шт. Ремонт трансформаторов тока 110 кВ 2шт.   </v>
      </c>
      <c r="J683" s="56" t="s">
        <v>1104</v>
      </c>
      <c r="K683" s="459">
        <f>MIN(K684:K687)</f>
        <v>44378</v>
      </c>
      <c r="L683" s="459">
        <f>MAX(L684:L687)</f>
        <v>44408</v>
      </c>
      <c r="M683" s="496"/>
      <c r="N683" s="496"/>
    </row>
    <row r="684" spans="1:14" ht="60.75" hidden="1" outlineLevel="2">
      <c r="A684" s="145"/>
      <c r="B684" s="33" t="s">
        <v>278</v>
      </c>
      <c r="C684" s="50" t="s">
        <v>351</v>
      </c>
      <c r="D684" s="51" t="s">
        <v>281</v>
      </c>
      <c r="E684" s="34" t="s">
        <v>791</v>
      </c>
      <c r="F684" s="56" t="s">
        <v>283</v>
      </c>
      <c r="G684" s="34"/>
      <c r="H684" s="396" t="s">
        <v>790</v>
      </c>
      <c r="I684" s="34" t="s">
        <v>60</v>
      </c>
      <c r="J684" s="36" t="s">
        <v>211</v>
      </c>
      <c r="K684" s="49">
        <v>44378</v>
      </c>
      <c r="L684" s="49">
        <v>44408</v>
      </c>
      <c r="M684" s="33" t="s">
        <v>27</v>
      </c>
      <c r="N684" s="33">
        <v>1</v>
      </c>
    </row>
    <row r="685" spans="1:14" ht="81" hidden="1" outlineLevel="2">
      <c r="A685" s="49"/>
      <c r="B685" s="33" t="s">
        <v>278</v>
      </c>
      <c r="C685" s="50" t="s">
        <v>351</v>
      </c>
      <c r="D685" s="51" t="s">
        <v>281</v>
      </c>
      <c r="E685" s="34" t="s">
        <v>793</v>
      </c>
      <c r="F685" s="56" t="s">
        <v>283</v>
      </c>
      <c r="G685" s="34"/>
      <c r="H685" s="396" t="s">
        <v>792</v>
      </c>
      <c r="I685" s="34" t="s">
        <v>112</v>
      </c>
      <c r="J685" s="36" t="s">
        <v>211</v>
      </c>
      <c r="K685" s="49">
        <v>44378</v>
      </c>
      <c r="L685" s="49">
        <v>44408</v>
      </c>
      <c r="M685" s="33" t="s">
        <v>27</v>
      </c>
      <c r="N685" s="33">
        <v>3</v>
      </c>
    </row>
    <row r="686" spans="1:14" ht="81" hidden="1" outlineLevel="2">
      <c r="A686" s="187"/>
      <c r="B686" s="33" t="s">
        <v>278</v>
      </c>
      <c r="C686" s="50" t="s">
        <v>351</v>
      </c>
      <c r="D686" s="51" t="s">
        <v>281</v>
      </c>
      <c r="E686" s="34" t="s">
        <v>795</v>
      </c>
      <c r="F686" s="56" t="s">
        <v>283</v>
      </c>
      <c r="G686" s="34"/>
      <c r="H686" s="396" t="s">
        <v>794</v>
      </c>
      <c r="I686" s="34" t="s">
        <v>104</v>
      </c>
      <c r="J686" s="36" t="s">
        <v>211</v>
      </c>
      <c r="K686" s="49">
        <v>44378</v>
      </c>
      <c r="L686" s="49">
        <v>44408</v>
      </c>
      <c r="M686" s="33" t="s">
        <v>27</v>
      </c>
      <c r="N686" s="33">
        <v>2</v>
      </c>
    </row>
    <row r="687" spans="1:14" hidden="1" outlineLevel="2">
      <c r="A687" s="145"/>
      <c r="B687" s="33"/>
      <c r="C687" s="50"/>
      <c r="D687" s="51"/>
      <c r="E687" s="34"/>
      <c r="F687" s="56"/>
      <c r="G687" s="34"/>
      <c r="H687" s="53"/>
      <c r="I687" s="34"/>
      <c r="J687" s="36"/>
      <c r="K687" s="49"/>
      <c r="L687" s="49"/>
      <c r="M687" s="33"/>
      <c r="N687" s="33"/>
    </row>
    <row r="688" spans="1:14" hidden="1" outlineLevel="2">
      <c r="A688" s="49"/>
      <c r="B688" s="33"/>
      <c r="C688" s="50"/>
      <c r="D688" s="51"/>
      <c r="E688" s="34"/>
      <c r="F688" s="52"/>
      <c r="G688" s="34"/>
      <c r="H688" s="53"/>
      <c r="I688" s="34"/>
      <c r="J688" s="36"/>
      <c r="K688" s="36"/>
      <c r="L688" s="36"/>
      <c r="M688" s="33"/>
      <c r="N688" s="145"/>
    </row>
    <row r="689" spans="1:14" s="47" customFormat="1" ht="60.75" outlineLevel="1" collapsed="1">
      <c r="A689" s="458" t="s">
        <v>798</v>
      </c>
      <c r="B689" s="33" t="s">
        <v>278</v>
      </c>
      <c r="C689" s="50" t="s">
        <v>351</v>
      </c>
      <c r="D689" s="51" t="s">
        <v>281</v>
      </c>
      <c r="E689" s="439"/>
      <c r="F689" s="56"/>
      <c r="G689" s="496"/>
      <c r="H689" s="497" t="s">
        <v>797</v>
      </c>
      <c r="I689" s="56" t="str">
        <f>CONCATENATE(I690," ",N690,M690," ",I691," ",N691,M691," ",I692," ",N692,M692," ",I693," ",N693,M693," ")</f>
        <v xml:space="preserve">Ремонт трансформаторов 110 кВ 1шт. Ремонт трансформаторов напряжения 110 кВ 3шт. Ремонт выключателей 110 кВ 1шт.   </v>
      </c>
      <c r="J689" s="56" t="s">
        <v>1093</v>
      </c>
      <c r="K689" s="459">
        <f>MIN(K690:K693)</f>
        <v>44378</v>
      </c>
      <c r="L689" s="459">
        <f>MAX(L690:L693)</f>
        <v>44408</v>
      </c>
      <c r="M689" s="496"/>
      <c r="N689" s="496"/>
    </row>
    <row r="690" spans="1:14" ht="81" hidden="1" outlineLevel="2">
      <c r="A690" s="145"/>
      <c r="B690" s="33" t="s">
        <v>278</v>
      </c>
      <c r="C690" s="50" t="s">
        <v>351</v>
      </c>
      <c r="D690" s="51" t="s">
        <v>281</v>
      </c>
      <c r="E690" s="34" t="s">
        <v>800</v>
      </c>
      <c r="F690" s="56" t="s">
        <v>283</v>
      </c>
      <c r="G690" s="34"/>
      <c r="H690" s="396" t="s">
        <v>799</v>
      </c>
      <c r="I690" s="34" t="s">
        <v>60</v>
      </c>
      <c r="J690" s="36" t="s">
        <v>211</v>
      </c>
      <c r="K690" s="49">
        <v>44378</v>
      </c>
      <c r="L690" s="49">
        <v>44408</v>
      </c>
      <c r="M690" s="33" t="s">
        <v>27</v>
      </c>
      <c r="N690" s="33">
        <v>1</v>
      </c>
    </row>
    <row r="691" spans="1:14" ht="81" hidden="1" outlineLevel="2">
      <c r="A691" s="49"/>
      <c r="B691" s="33" t="s">
        <v>278</v>
      </c>
      <c r="C691" s="50" t="s">
        <v>351</v>
      </c>
      <c r="D691" s="51" t="s">
        <v>281</v>
      </c>
      <c r="E691" s="34" t="s">
        <v>802</v>
      </c>
      <c r="F691" s="56" t="s">
        <v>283</v>
      </c>
      <c r="G691" s="34"/>
      <c r="H691" s="396" t="s">
        <v>801</v>
      </c>
      <c r="I691" s="34" t="s">
        <v>112</v>
      </c>
      <c r="J691" s="36" t="s">
        <v>211</v>
      </c>
      <c r="K691" s="49">
        <v>44378</v>
      </c>
      <c r="L691" s="49">
        <v>44408</v>
      </c>
      <c r="M691" s="33" t="s">
        <v>27</v>
      </c>
      <c r="N691" s="33">
        <v>3</v>
      </c>
    </row>
    <row r="692" spans="1:14" ht="60.75" hidden="1" outlineLevel="2">
      <c r="A692" s="187"/>
      <c r="B692" s="33" t="s">
        <v>278</v>
      </c>
      <c r="C692" s="50" t="s">
        <v>351</v>
      </c>
      <c r="D692" s="51" t="s">
        <v>281</v>
      </c>
      <c r="E692" s="34" t="s">
        <v>804</v>
      </c>
      <c r="F692" s="56" t="s">
        <v>283</v>
      </c>
      <c r="G692" s="34"/>
      <c r="H692" s="396" t="s">
        <v>803</v>
      </c>
      <c r="I692" s="34" t="s">
        <v>86</v>
      </c>
      <c r="J692" s="36" t="s">
        <v>210</v>
      </c>
      <c r="K692" s="49">
        <v>44378</v>
      </c>
      <c r="L692" s="49">
        <v>44408</v>
      </c>
      <c r="M692" s="33" t="s">
        <v>27</v>
      </c>
      <c r="N692" s="33">
        <v>1</v>
      </c>
    </row>
    <row r="693" spans="1:14" hidden="1" outlineLevel="2">
      <c r="A693" s="145"/>
      <c r="B693" s="33"/>
      <c r="C693" s="50"/>
      <c r="D693" s="51"/>
      <c r="E693" s="34"/>
      <c r="F693" s="56"/>
      <c r="G693" s="34"/>
      <c r="H693" s="53"/>
      <c r="I693" s="34"/>
      <c r="J693" s="36"/>
      <c r="K693" s="49"/>
      <c r="L693" s="49"/>
      <c r="M693" s="33"/>
      <c r="N693" s="33"/>
    </row>
    <row r="694" spans="1:14" hidden="1" outlineLevel="2">
      <c r="A694" s="49"/>
      <c r="B694" s="33"/>
      <c r="C694" s="50"/>
      <c r="D694" s="51"/>
      <c r="E694" s="34"/>
      <c r="F694" s="52"/>
      <c r="G694" s="34"/>
      <c r="H694" s="53"/>
      <c r="I694" s="34"/>
      <c r="J694" s="36"/>
      <c r="K694" s="36"/>
      <c r="L694" s="36"/>
      <c r="M694" s="33"/>
      <c r="N694" s="145"/>
    </row>
    <row r="695" spans="1:14" s="47" customFormat="1" hidden="1" outlineLevel="1" collapsed="1">
      <c r="A695" s="458"/>
      <c r="B695" s="33"/>
      <c r="C695" s="50"/>
      <c r="D695" s="51"/>
      <c r="E695" s="439"/>
      <c r="F695" s="56"/>
      <c r="G695" s="496"/>
      <c r="H695" s="497"/>
      <c r="I695" s="56" t="str">
        <f>CONCATENATE(I696," ",N696,M696," ",I697," ",N697,M697," ",I698," ",N698,M698," ",I699," ",N699,M699," ",I700," ",N700,M700," "," ",I701," ",N701,M701," ",I702," ",N702,M702," ",I703," ",N703,M703," ")</f>
        <v xml:space="preserve">                 </v>
      </c>
      <c r="J695" s="56"/>
      <c r="K695" s="56"/>
      <c r="L695" s="56"/>
      <c r="M695" s="496"/>
      <c r="N695" s="496"/>
    </row>
    <row r="696" spans="1:14" hidden="1" outlineLevel="2">
      <c r="A696" s="145"/>
      <c r="B696" s="33"/>
      <c r="C696" s="50"/>
      <c r="D696" s="51"/>
      <c r="E696" s="34"/>
      <c r="F696" s="56"/>
      <c r="G696" s="34"/>
      <c r="H696" s="53"/>
      <c r="I696" s="34"/>
      <c r="J696" s="36"/>
      <c r="K696" s="49"/>
      <c r="L696" s="49"/>
      <c r="M696" s="33"/>
      <c r="N696" s="33"/>
    </row>
    <row r="697" spans="1:14" hidden="1" outlineLevel="2">
      <c r="A697" s="49"/>
      <c r="B697" s="33"/>
      <c r="C697" s="50"/>
      <c r="D697" s="51"/>
      <c r="E697" s="34"/>
      <c r="F697" s="56"/>
      <c r="G697" s="34"/>
      <c r="H697" s="53"/>
      <c r="I697" s="34"/>
      <c r="J697" s="36"/>
      <c r="K697" s="49"/>
      <c r="L697" s="49"/>
      <c r="M697" s="33"/>
      <c r="N697" s="33"/>
    </row>
    <row r="698" spans="1:14" hidden="1" outlineLevel="2">
      <c r="A698" s="187"/>
      <c r="B698" s="33"/>
      <c r="C698" s="50"/>
      <c r="D698" s="51"/>
      <c r="E698" s="34"/>
      <c r="F698" s="56"/>
      <c r="G698" s="34"/>
      <c r="H698" s="53"/>
      <c r="I698" s="34"/>
      <c r="J698" s="36"/>
      <c r="K698" s="49"/>
      <c r="L698" s="49"/>
      <c r="M698" s="33"/>
      <c r="N698" s="33"/>
    </row>
    <row r="699" spans="1:14" hidden="1" outlineLevel="2">
      <c r="A699" s="187"/>
      <c r="B699" s="33"/>
      <c r="C699" s="50"/>
      <c r="D699" s="51"/>
      <c r="E699" s="34"/>
      <c r="F699" s="56"/>
      <c r="G699" s="34"/>
      <c r="H699" s="53"/>
      <c r="I699" s="34"/>
      <c r="J699" s="36"/>
      <c r="K699" s="49"/>
      <c r="L699" s="49"/>
      <c r="M699" s="33"/>
      <c r="N699" s="33"/>
    </row>
    <row r="700" spans="1:14" hidden="1" outlineLevel="2">
      <c r="A700" s="145"/>
      <c r="B700" s="33"/>
      <c r="C700" s="50"/>
      <c r="D700" s="51"/>
      <c r="E700" s="34"/>
      <c r="F700" s="56"/>
      <c r="G700" s="34"/>
      <c r="H700" s="53"/>
      <c r="I700" s="34"/>
      <c r="J700" s="36"/>
      <c r="K700" s="49"/>
      <c r="L700" s="49"/>
      <c r="M700" s="33"/>
      <c r="N700" s="33"/>
    </row>
    <row r="701" spans="1:14" hidden="1" outlineLevel="2">
      <c r="A701" s="145"/>
      <c r="B701" s="33"/>
      <c r="C701" s="50"/>
      <c r="D701" s="51"/>
      <c r="E701" s="34"/>
      <c r="F701" s="56"/>
      <c r="G701" s="34"/>
      <c r="H701" s="53"/>
      <c r="I701" s="34"/>
      <c r="J701" s="36"/>
      <c r="K701" s="49"/>
      <c r="L701" s="49"/>
      <c r="M701" s="33"/>
      <c r="N701" s="33"/>
    </row>
    <row r="702" spans="1:14" hidden="1" outlineLevel="2">
      <c r="A702" s="145"/>
      <c r="B702" s="33"/>
      <c r="C702" s="50"/>
      <c r="D702" s="51"/>
      <c r="E702" s="34"/>
      <c r="F702" s="56"/>
      <c r="G702" s="34"/>
      <c r="H702" s="53"/>
      <c r="I702" s="34"/>
      <c r="J702" s="36"/>
      <c r="K702" s="49"/>
      <c r="L702" s="49"/>
      <c r="M702" s="33"/>
      <c r="N702" s="33"/>
    </row>
    <row r="703" spans="1:14" hidden="1" outlineLevel="2">
      <c r="A703" s="145"/>
      <c r="B703" s="33"/>
      <c r="C703" s="50"/>
      <c r="D703" s="51"/>
      <c r="E703" s="34"/>
      <c r="F703" s="56"/>
      <c r="G703" s="34"/>
      <c r="H703" s="53"/>
      <c r="I703" s="34"/>
      <c r="J703" s="36"/>
      <c r="K703" s="49"/>
      <c r="L703" s="49"/>
      <c r="M703" s="33"/>
      <c r="N703" s="33"/>
    </row>
    <row r="704" spans="1:14" hidden="1" outlineLevel="2">
      <c r="A704" s="49"/>
      <c r="B704" s="33"/>
      <c r="C704" s="50"/>
      <c r="D704" s="51"/>
      <c r="E704" s="34"/>
      <c r="F704" s="52"/>
      <c r="G704" s="34"/>
      <c r="H704" s="53"/>
      <c r="I704" s="34"/>
      <c r="J704" s="36"/>
      <c r="K704" s="36"/>
      <c r="L704" s="36"/>
      <c r="M704" s="33"/>
      <c r="N704" s="145"/>
    </row>
    <row r="705" spans="1:14" ht="21" thickBot="1">
      <c r="A705" s="473"/>
      <c r="B705" s="474"/>
      <c r="C705" s="475"/>
      <c r="D705" s="476"/>
      <c r="E705" s="477"/>
      <c r="F705" s="478"/>
      <c r="G705" s="477"/>
      <c r="H705" s="479"/>
      <c r="I705" s="477"/>
      <c r="J705" s="480"/>
      <c r="K705" s="480"/>
      <c r="L705" s="480"/>
      <c r="M705" s="474"/>
      <c r="N705" s="481"/>
    </row>
    <row r="706" spans="1:14" ht="21" thickBot="1">
      <c r="A706" s="491" t="s">
        <v>164</v>
      </c>
      <c r="B706" s="492"/>
      <c r="C706" s="492"/>
      <c r="D706" s="492"/>
      <c r="E706" s="493"/>
      <c r="F706" s="494"/>
      <c r="G706" s="495"/>
      <c r="H706" s="493" t="s">
        <v>157</v>
      </c>
      <c r="I706" s="495"/>
      <c r="J706" s="495"/>
      <c r="K706" s="495"/>
      <c r="L706" s="495"/>
      <c r="M706" s="495"/>
      <c r="N706" s="495"/>
    </row>
    <row r="707" spans="1:14" s="47" customFormat="1" ht="120.75" customHeight="1" outlineLevel="1" collapsed="1">
      <c r="A707" s="458" t="s">
        <v>293</v>
      </c>
      <c r="B707" s="33" t="s">
        <v>291</v>
      </c>
      <c r="C707" s="50" t="s">
        <v>280</v>
      </c>
      <c r="D707" s="51" t="s">
        <v>281</v>
      </c>
      <c r="E707" s="439"/>
      <c r="F707" s="56"/>
      <c r="G707" s="496"/>
      <c r="H707" s="497" t="s">
        <v>289</v>
      </c>
      <c r="I707" s="56" t="str">
        <f>CONCATENATE(I708," ",N708,M708," ",I709," ",N709,M709," ",I710," ",N710,M710," ",I711," ",N711,M711," ",I712," ",N712,M712)</f>
        <v xml:space="preserve">Ремонт трансформаторов 35 кВ 1шт. Ремонт трансформаторов 35 кВ 1шт. Ремонт выключателей 35 кВ 1шт. Ремонт выключателей 6-10 кВ 4шт.  </v>
      </c>
      <c r="J707" s="56" t="s">
        <v>1093</v>
      </c>
      <c r="K707" s="459">
        <f>MIN(K708:K712)</f>
        <v>44287</v>
      </c>
      <c r="L707" s="459">
        <f>MAX(L708:L712)</f>
        <v>44377</v>
      </c>
      <c r="M707" s="496"/>
      <c r="N707" s="496"/>
    </row>
    <row r="708" spans="1:14" ht="60.75" hidden="1" outlineLevel="2">
      <c r="A708" s="145"/>
      <c r="B708" s="33" t="s">
        <v>279</v>
      </c>
      <c r="C708" s="50" t="s">
        <v>280</v>
      </c>
      <c r="D708" s="51" t="s">
        <v>281</v>
      </c>
      <c r="E708" s="34" t="s">
        <v>294</v>
      </c>
      <c r="F708" s="56" t="s">
        <v>283</v>
      </c>
      <c r="G708" s="34"/>
      <c r="H708" s="396" t="s">
        <v>290</v>
      </c>
      <c r="I708" s="34" t="s">
        <v>63</v>
      </c>
      <c r="J708" s="36" t="s">
        <v>211</v>
      </c>
      <c r="K708" s="49">
        <v>44348</v>
      </c>
      <c r="L708" s="49">
        <v>44377</v>
      </c>
      <c r="M708" s="33" t="s">
        <v>27</v>
      </c>
      <c r="N708" s="33">
        <v>1</v>
      </c>
    </row>
    <row r="709" spans="1:14" ht="60.75" hidden="1" outlineLevel="2">
      <c r="A709" s="49"/>
      <c r="B709" s="33" t="s">
        <v>279</v>
      </c>
      <c r="C709" s="50" t="s">
        <v>280</v>
      </c>
      <c r="D709" s="51" t="s">
        <v>281</v>
      </c>
      <c r="E709" s="34" t="s">
        <v>296</v>
      </c>
      <c r="F709" s="56" t="s">
        <v>283</v>
      </c>
      <c r="G709" s="34"/>
      <c r="H709" s="396" t="s">
        <v>295</v>
      </c>
      <c r="I709" s="34" t="s">
        <v>63</v>
      </c>
      <c r="J709" s="36" t="s">
        <v>211</v>
      </c>
      <c r="K709" s="49">
        <v>44348</v>
      </c>
      <c r="L709" s="49">
        <v>44377</v>
      </c>
      <c r="M709" s="33" t="s">
        <v>27</v>
      </c>
      <c r="N709" s="33">
        <v>1</v>
      </c>
    </row>
    <row r="710" spans="1:14" ht="81" hidden="1" outlineLevel="2">
      <c r="A710" s="187"/>
      <c r="B710" s="33" t="s">
        <v>279</v>
      </c>
      <c r="C710" s="50" t="s">
        <v>280</v>
      </c>
      <c r="D710" s="51" t="s">
        <v>281</v>
      </c>
      <c r="E710" s="34" t="s">
        <v>298</v>
      </c>
      <c r="F710" s="56" t="s">
        <v>283</v>
      </c>
      <c r="G710" s="34"/>
      <c r="H710" s="396" t="s">
        <v>297</v>
      </c>
      <c r="I710" s="34" t="s">
        <v>89</v>
      </c>
      <c r="J710" s="36" t="s">
        <v>210</v>
      </c>
      <c r="K710" s="49">
        <v>44348</v>
      </c>
      <c r="L710" s="49">
        <v>44377</v>
      </c>
      <c r="M710" s="33" t="s">
        <v>27</v>
      </c>
      <c r="N710" s="33">
        <v>1</v>
      </c>
    </row>
    <row r="711" spans="1:14" ht="81" hidden="1" outlineLevel="2">
      <c r="A711" s="187"/>
      <c r="B711" s="33" t="s">
        <v>279</v>
      </c>
      <c r="C711" s="50" t="s">
        <v>280</v>
      </c>
      <c r="D711" s="51" t="s">
        <v>281</v>
      </c>
      <c r="E711" s="34" t="s">
        <v>300</v>
      </c>
      <c r="F711" s="56" t="s">
        <v>283</v>
      </c>
      <c r="G711" s="34"/>
      <c r="H711" s="396" t="s">
        <v>299</v>
      </c>
      <c r="I711" s="34" t="s">
        <v>90</v>
      </c>
      <c r="J711" s="36" t="s">
        <v>210</v>
      </c>
      <c r="K711" s="49">
        <v>44287</v>
      </c>
      <c r="L711" s="49">
        <v>44347</v>
      </c>
      <c r="M711" s="33" t="s">
        <v>27</v>
      </c>
      <c r="N711" s="33">
        <v>4</v>
      </c>
    </row>
    <row r="712" spans="1:14" hidden="1" outlineLevel="2">
      <c r="A712" s="145"/>
      <c r="B712" s="33"/>
      <c r="C712" s="50"/>
      <c r="D712" s="51"/>
      <c r="E712" s="34"/>
      <c r="F712" s="56"/>
      <c r="G712" s="34"/>
      <c r="H712" s="53"/>
      <c r="I712" s="34"/>
      <c r="J712" s="36"/>
      <c r="K712" s="49"/>
      <c r="L712" s="49"/>
      <c r="M712" s="33"/>
      <c r="N712" s="33"/>
    </row>
    <row r="713" spans="1:14" hidden="1" outlineLevel="2">
      <c r="A713" s="49"/>
      <c r="B713" s="33"/>
      <c r="C713" s="50"/>
      <c r="D713" s="51"/>
      <c r="E713" s="34"/>
      <c r="F713" s="52"/>
      <c r="G713" s="34"/>
      <c r="H713" s="53"/>
      <c r="I713" s="34"/>
      <c r="J713" s="36"/>
      <c r="K713" s="36"/>
      <c r="L713" s="36"/>
      <c r="M713" s="33"/>
      <c r="N713" s="145"/>
    </row>
    <row r="714" spans="1:14" s="47" customFormat="1" ht="116.25" customHeight="1" outlineLevel="1" collapsed="1">
      <c r="A714" s="458" t="s">
        <v>303</v>
      </c>
      <c r="B714" s="33" t="s">
        <v>291</v>
      </c>
      <c r="C714" s="50" t="s">
        <v>280</v>
      </c>
      <c r="D714" s="51" t="s">
        <v>281</v>
      </c>
      <c r="E714" s="439"/>
      <c r="F714" s="56"/>
      <c r="G714" s="496"/>
      <c r="H714" s="497" t="s">
        <v>301</v>
      </c>
      <c r="I714" s="56" t="str">
        <f>CONCATENATE(I715," ",N715,M715," ",I716," ",N716,M716," ",I717," ",N717,M717," ",I718," ",N718,M718," ",I719," ",N719,M719," ")</f>
        <v xml:space="preserve">Ремонт трансформаторов 35 кВ 1шт. Ремонт трансформаторов 35 кВ 1шт. Ремонт выключателей 35 кВ 1шт. Ремонт выключателей 6-10 кВ 2шт.   </v>
      </c>
      <c r="J714" s="56" t="s">
        <v>1093</v>
      </c>
      <c r="K714" s="459">
        <f>MIN(K715:K719)</f>
        <v>44287</v>
      </c>
      <c r="L714" s="459">
        <f>MAX(L715:L719)</f>
        <v>44377</v>
      </c>
      <c r="M714" s="496"/>
      <c r="N714" s="496"/>
    </row>
    <row r="715" spans="1:14" ht="60.75" hidden="1" outlineLevel="2">
      <c r="A715" s="145"/>
      <c r="B715" s="33" t="s">
        <v>279</v>
      </c>
      <c r="C715" s="50" t="s">
        <v>280</v>
      </c>
      <c r="D715" s="51" t="s">
        <v>281</v>
      </c>
      <c r="E715" s="34" t="s">
        <v>304</v>
      </c>
      <c r="F715" s="56" t="s">
        <v>283</v>
      </c>
      <c r="G715" s="34"/>
      <c r="H715" s="53" t="s">
        <v>302</v>
      </c>
      <c r="I715" s="34" t="s">
        <v>63</v>
      </c>
      <c r="J715" s="36" t="s">
        <v>211</v>
      </c>
      <c r="K715" s="49">
        <v>44348</v>
      </c>
      <c r="L715" s="49">
        <v>44377</v>
      </c>
      <c r="M715" s="33" t="s">
        <v>27</v>
      </c>
      <c r="N715" s="33">
        <v>1</v>
      </c>
    </row>
    <row r="716" spans="1:14" ht="81" hidden="1" outlineLevel="2">
      <c r="A716" s="281"/>
      <c r="B716" s="68" t="s">
        <v>279</v>
      </c>
      <c r="C716" s="282" t="s">
        <v>280</v>
      </c>
      <c r="D716" s="283" t="s">
        <v>281</v>
      </c>
      <c r="E716" s="66" t="s">
        <v>306</v>
      </c>
      <c r="F716" s="397" t="s">
        <v>283</v>
      </c>
      <c r="G716" s="66"/>
      <c r="H716" s="285" t="s">
        <v>305</v>
      </c>
      <c r="I716" s="66" t="s">
        <v>63</v>
      </c>
      <c r="J716" s="67" t="s">
        <v>211</v>
      </c>
      <c r="K716" s="281">
        <v>44348</v>
      </c>
      <c r="L716" s="281">
        <v>44377</v>
      </c>
      <c r="M716" s="68" t="s">
        <v>27</v>
      </c>
      <c r="N716" s="68">
        <v>1</v>
      </c>
    </row>
    <row r="717" spans="1:14" ht="60.75" hidden="1" outlineLevel="2">
      <c r="A717" s="461"/>
      <c r="B717" s="462" t="s">
        <v>279</v>
      </c>
      <c r="C717" s="463" t="s">
        <v>280</v>
      </c>
      <c r="D717" s="464" t="s">
        <v>281</v>
      </c>
      <c r="E717" s="465" t="s">
        <v>308</v>
      </c>
      <c r="F717" s="466" t="s">
        <v>283</v>
      </c>
      <c r="G717" s="465"/>
      <c r="H717" s="467" t="s">
        <v>307</v>
      </c>
      <c r="I717" s="25" t="s">
        <v>89</v>
      </c>
      <c r="J717" s="468" t="s">
        <v>210</v>
      </c>
      <c r="K717" s="441">
        <v>44348</v>
      </c>
      <c r="L717" s="441">
        <v>44377</v>
      </c>
      <c r="M717" s="462" t="s">
        <v>27</v>
      </c>
      <c r="N717" s="462">
        <v>1</v>
      </c>
    </row>
    <row r="718" spans="1:14" ht="60.75" hidden="1" outlineLevel="2">
      <c r="A718" s="461"/>
      <c r="B718" s="462" t="s">
        <v>311</v>
      </c>
      <c r="C718" s="463" t="s">
        <v>280</v>
      </c>
      <c r="D718" s="464" t="s">
        <v>281</v>
      </c>
      <c r="E718" s="465" t="s">
        <v>310</v>
      </c>
      <c r="F718" s="466" t="s">
        <v>283</v>
      </c>
      <c r="G718" s="465"/>
      <c r="H718" s="467" t="s">
        <v>309</v>
      </c>
      <c r="I718" s="25" t="s">
        <v>90</v>
      </c>
      <c r="J718" s="468" t="s">
        <v>210</v>
      </c>
      <c r="K718" s="441">
        <v>44287</v>
      </c>
      <c r="L718" s="441">
        <v>44347</v>
      </c>
      <c r="M718" s="462" t="s">
        <v>27</v>
      </c>
      <c r="N718" s="462">
        <v>2</v>
      </c>
    </row>
    <row r="719" spans="1:14" hidden="1" outlineLevel="2">
      <c r="A719" s="145"/>
      <c r="B719" s="33"/>
      <c r="C719" s="50"/>
      <c r="D719" s="51"/>
      <c r="E719" s="34"/>
      <c r="F719" s="56"/>
      <c r="G719" s="34"/>
      <c r="H719" s="53"/>
      <c r="I719" s="34"/>
      <c r="J719" s="36"/>
      <c r="K719" s="49"/>
      <c r="L719" s="49"/>
      <c r="M719" s="33"/>
      <c r="N719" s="33"/>
    </row>
    <row r="720" spans="1:14" hidden="1" outlineLevel="2">
      <c r="A720" s="49"/>
      <c r="B720" s="33"/>
      <c r="C720" s="50"/>
      <c r="D720" s="51"/>
      <c r="E720" s="34"/>
      <c r="F720" s="52"/>
      <c r="G720" s="34"/>
      <c r="H720" s="53"/>
      <c r="I720" s="34"/>
      <c r="J720" s="36"/>
      <c r="K720" s="36"/>
      <c r="L720" s="36"/>
      <c r="M720" s="33"/>
      <c r="N720" s="145"/>
    </row>
    <row r="721" spans="1:14" s="47" customFormat="1" ht="142.5" customHeight="1" outlineLevel="1" collapsed="1">
      <c r="A721" s="458" t="s">
        <v>575</v>
      </c>
      <c r="B721" s="33" t="s">
        <v>291</v>
      </c>
      <c r="C721" s="50" t="s">
        <v>351</v>
      </c>
      <c r="D721" s="51" t="s">
        <v>281</v>
      </c>
      <c r="E721" s="439"/>
      <c r="F721" s="56"/>
      <c r="G721" s="496"/>
      <c r="H721" s="497" t="s">
        <v>557</v>
      </c>
      <c r="I721" s="56" t="str">
        <f>CONCATENATE(I722," ",N722,M722," ",I723," ",N723,M723," ",I724," ",N724,M724," ",I725," ",N725,M725," ",I726," ",N726,M726," ")</f>
        <v xml:space="preserve">Ремонт трансформаторов 35 кВ 1шт. Ремонт выключателей 35 кВ 1шт. Ремонт разъединителей 35 кВ 1шт. Ремонт трансформаторов СН 1шт.   </v>
      </c>
      <c r="J721" s="56" t="s">
        <v>1104</v>
      </c>
      <c r="K721" s="459">
        <f>MIN(K722:K726)</f>
        <v>44317</v>
      </c>
      <c r="L721" s="459">
        <f>MAX(L722:L726)</f>
        <v>44347</v>
      </c>
      <c r="M721" s="496"/>
      <c r="N721" s="496"/>
    </row>
    <row r="722" spans="1:14" ht="60.75" hidden="1" outlineLevel="2">
      <c r="A722" s="145"/>
      <c r="B722" s="33" t="s">
        <v>279</v>
      </c>
      <c r="C722" s="50" t="s">
        <v>351</v>
      </c>
      <c r="D722" s="51" t="s">
        <v>281</v>
      </c>
      <c r="E722" s="34" t="s">
        <v>559</v>
      </c>
      <c r="F722" s="56" t="s">
        <v>283</v>
      </c>
      <c r="G722" s="34"/>
      <c r="H722" s="396" t="s">
        <v>558</v>
      </c>
      <c r="I722" s="34" t="s">
        <v>63</v>
      </c>
      <c r="J722" s="36" t="s">
        <v>211</v>
      </c>
      <c r="K722" s="49">
        <v>44317</v>
      </c>
      <c r="L722" s="49">
        <v>44347</v>
      </c>
      <c r="M722" s="33" t="s">
        <v>27</v>
      </c>
      <c r="N722" s="33">
        <v>1</v>
      </c>
    </row>
    <row r="723" spans="1:14" ht="60.75" hidden="1" outlineLevel="2">
      <c r="A723" s="49"/>
      <c r="B723" s="33" t="s">
        <v>279</v>
      </c>
      <c r="C723" s="50" t="s">
        <v>351</v>
      </c>
      <c r="D723" s="51" t="s">
        <v>281</v>
      </c>
      <c r="E723" s="34" t="s">
        <v>561</v>
      </c>
      <c r="F723" s="56" t="s">
        <v>283</v>
      </c>
      <c r="G723" s="34"/>
      <c r="H723" s="396" t="s">
        <v>560</v>
      </c>
      <c r="I723" s="34" t="s">
        <v>89</v>
      </c>
      <c r="J723" s="36" t="s">
        <v>211</v>
      </c>
      <c r="K723" s="49">
        <v>44317</v>
      </c>
      <c r="L723" s="49">
        <v>44347</v>
      </c>
      <c r="M723" s="33" t="s">
        <v>27</v>
      </c>
      <c r="N723" s="33">
        <v>1</v>
      </c>
    </row>
    <row r="724" spans="1:14" ht="60.75" hidden="1" outlineLevel="2">
      <c r="A724" s="187"/>
      <c r="B724" s="33" t="s">
        <v>279</v>
      </c>
      <c r="C724" s="50" t="s">
        <v>351</v>
      </c>
      <c r="D724" s="51" t="s">
        <v>281</v>
      </c>
      <c r="E724" s="34" t="s">
        <v>563</v>
      </c>
      <c r="F724" s="56" t="s">
        <v>283</v>
      </c>
      <c r="G724" s="34"/>
      <c r="H724" s="396" t="s">
        <v>562</v>
      </c>
      <c r="I724" s="34" t="s">
        <v>98</v>
      </c>
      <c r="J724" s="36" t="s">
        <v>211</v>
      </c>
      <c r="K724" s="49">
        <v>44317</v>
      </c>
      <c r="L724" s="49">
        <v>44347</v>
      </c>
      <c r="M724" s="33" t="s">
        <v>27</v>
      </c>
      <c r="N724" s="33">
        <v>1</v>
      </c>
    </row>
    <row r="725" spans="1:14" ht="60.75" hidden="1" outlineLevel="2">
      <c r="A725" s="187"/>
      <c r="B725" s="33" t="s">
        <v>279</v>
      </c>
      <c r="C725" s="50" t="s">
        <v>351</v>
      </c>
      <c r="D725" s="51" t="s">
        <v>281</v>
      </c>
      <c r="E725" s="34" t="s">
        <v>563</v>
      </c>
      <c r="F725" s="56" t="s">
        <v>283</v>
      </c>
      <c r="G725" s="34"/>
      <c r="H725" s="396" t="s">
        <v>564</v>
      </c>
      <c r="I725" s="34" t="s">
        <v>66</v>
      </c>
      <c r="J725" s="36" t="s">
        <v>211</v>
      </c>
      <c r="K725" s="49">
        <v>44317</v>
      </c>
      <c r="L725" s="49">
        <v>44347</v>
      </c>
      <c r="M725" s="33" t="s">
        <v>27</v>
      </c>
      <c r="N725" s="33">
        <v>1</v>
      </c>
    </row>
    <row r="726" spans="1:14" hidden="1" outlineLevel="2">
      <c r="A726" s="145"/>
      <c r="B726" s="33"/>
      <c r="C726" s="50"/>
      <c r="D726" s="51"/>
      <c r="E726" s="34"/>
      <c r="F726" s="56"/>
      <c r="G726" s="34"/>
      <c r="H726" s="53"/>
      <c r="I726" s="34"/>
      <c r="J726" s="36"/>
      <c r="K726" s="49"/>
      <c r="L726" s="49"/>
      <c r="M726" s="33"/>
      <c r="N726" s="33"/>
    </row>
    <row r="727" spans="1:14" hidden="1" outlineLevel="2">
      <c r="A727" s="49"/>
      <c r="B727" s="33"/>
      <c r="C727" s="50"/>
      <c r="D727" s="51"/>
      <c r="E727" s="34"/>
      <c r="F727" s="52"/>
      <c r="G727" s="34"/>
      <c r="H727" s="53"/>
      <c r="I727" s="34"/>
      <c r="J727" s="36"/>
      <c r="K727" s="36"/>
      <c r="L727" s="36"/>
      <c r="M727" s="33"/>
      <c r="N727" s="145"/>
    </row>
    <row r="728" spans="1:14" s="47" customFormat="1" ht="107.25" customHeight="1" outlineLevel="1" collapsed="1">
      <c r="A728" s="458" t="s">
        <v>576</v>
      </c>
      <c r="B728" s="33" t="s">
        <v>291</v>
      </c>
      <c r="C728" s="50" t="s">
        <v>351</v>
      </c>
      <c r="D728" s="51" t="s">
        <v>281</v>
      </c>
      <c r="E728" s="439"/>
      <c r="F728" s="56"/>
      <c r="G728" s="496"/>
      <c r="H728" s="497" t="s">
        <v>568</v>
      </c>
      <c r="I728" s="56" t="str">
        <f>CONCATENATE(I729," ",N729,M729," ",I730," ",N730,M730," ",I731," ",N731,M731," ",I732," ",N732,M732," ")</f>
        <v xml:space="preserve">Ремонт трансформаторов 35 кВ 1шт. Ремонт разъединителей 35 кВ 1шт. Ремонт трансформаторов СН 1шт.   </v>
      </c>
      <c r="J728" s="56" t="s">
        <v>1093</v>
      </c>
      <c r="K728" s="459">
        <f>MIN(K729:K732)</f>
        <v>44317</v>
      </c>
      <c r="L728" s="459">
        <f>MAX(L729:L732)</f>
        <v>44408</v>
      </c>
      <c r="M728" s="496"/>
      <c r="N728" s="496"/>
    </row>
    <row r="729" spans="1:14" ht="60.75" hidden="1" outlineLevel="2">
      <c r="A729" s="145"/>
      <c r="B729" s="33" t="s">
        <v>279</v>
      </c>
      <c r="C729" s="50" t="s">
        <v>351</v>
      </c>
      <c r="D729" s="51" t="s">
        <v>281</v>
      </c>
      <c r="E729" s="34" t="s">
        <v>570</v>
      </c>
      <c r="F729" s="56" t="s">
        <v>283</v>
      </c>
      <c r="G729" s="34"/>
      <c r="H729" s="53" t="s">
        <v>569</v>
      </c>
      <c r="I729" s="34" t="s">
        <v>63</v>
      </c>
      <c r="J729" s="36" t="s">
        <v>211</v>
      </c>
      <c r="K729" s="49">
        <v>44317</v>
      </c>
      <c r="L729" s="49">
        <v>44347</v>
      </c>
      <c r="M729" s="33" t="s">
        <v>27</v>
      </c>
      <c r="N729" s="33">
        <v>1</v>
      </c>
    </row>
    <row r="730" spans="1:14" ht="81" hidden="1" outlineLevel="2">
      <c r="A730" s="49"/>
      <c r="B730" s="33" t="s">
        <v>279</v>
      </c>
      <c r="C730" s="50" t="s">
        <v>351</v>
      </c>
      <c r="D730" s="51" t="s">
        <v>281</v>
      </c>
      <c r="E730" s="34" t="s">
        <v>572</v>
      </c>
      <c r="F730" s="56" t="s">
        <v>283</v>
      </c>
      <c r="G730" s="34"/>
      <c r="H730" s="396" t="s">
        <v>571</v>
      </c>
      <c r="I730" s="34" t="s">
        <v>98</v>
      </c>
      <c r="J730" s="36" t="s">
        <v>210</v>
      </c>
      <c r="K730" s="49">
        <v>44378</v>
      </c>
      <c r="L730" s="49">
        <v>44408</v>
      </c>
      <c r="M730" s="33" t="s">
        <v>27</v>
      </c>
      <c r="N730" s="33">
        <v>1</v>
      </c>
    </row>
    <row r="731" spans="1:14" ht="60.75" hidden="1" outlineLevel="2">
      <c r="A731" s="187"/>
      <c r="B731" s="33" t="s">
        <v>279</v>
      </c>
      <c r="C731" s="50" t="s">
        <v>351</v>
      </c>
      <c r="D731" s="51" t="s">
        <v>281</v>
      </c>
      <c r="E731" s="34" t="s">
        <v>574</v>
      </c>
      <c r="F731" s="56" t="s">
        <v>283</v>
      </c>
      <c r="G731" s="34"/>
      <c r="H731" s="396" t="s">
        <v>573</v>
      </c>
      <c r="I731" s="34" t="s">
        <v>66</v>
      </c>
      <c r="J731" s="36" t="s">
        <v>210</v>
      </c>
      <c r="K731" s="49">
        <v>44378</v>
      </c>
      <c r="L731" s="49">
        <v>44408</v>
      </c>
      <c r="M731" s="33" t="s">
        <v>27</v>
      </c>
      <c r="N731" s="33">
        <v>1</v>
      </c>
    </row>
    <row r="732" spans="1:14" hidden="1" outlineLevel="2">
      <c r="A732" s="145"/>
      <c r="B732" s="33"/>
      <c r="C732" s="50"/>
      <c r="D732" s="51"/>
      <c r="E732" s="34"/>
      <c r="F732" s="56"/>
      <c r="G732" s="34"/>
      <c r="H732" s="53"/>
      <c r="I732" s="34"/>
      <c r="J732" s="36"/>
      <c r="K732" s="49"/>
      <c r="L732" s="49"/>
      <c r="M732" s="33"/>
      <c r="N732" s="33"/>
    </row>
    <row r="733" spans="1:14" hidden="1" outlineLevel="2">
      <c r="A733" s="49"/>
      <c r="B733" s="33"/>
      <c r="C733" s="50"/>
      <c r="D733" s="51"/>
      <c r="E733" s="34"/>
      <c r="F733" s="52"/>
      <c r="G733" s="34"/>
      <c r="H733" s="53"/>
      <c r="I733" s="34"/>
      <c r="J733" s="36"/>
      <c r="K733" s="36"/>
      <c r="L733" s="36"/>
      <c r="M733" s="33"/>
      <c r="N733" s="145"/>
    </row>
    <row r="734" spans="1:14" s="47" customFormat="1" ht="165.75" customHeight="1" outlineLevel="1" collapsed="1">
      <c r="A734" s="458" t="s">
        <v>595</v>
      </c>
      <c r="B734" s="33" t="s">
        <v>291</v>
      </c>
      <c r="C734" s="50" t="s">
        <v>351</v>
      </c>
      <c r="D734" s="51" t="s">
        <v>281</v>
      </c>
      <c r="E734" s="439"/>
      <c r="F734" s="56"/>
      <c r="G734" s="496"/>
      <c r="H734" s="497" t="s">
        <v>592</v>
      </c>
      <c r="I734" s="56" t="str">
        <f>CONCATENATE(I735," ",N735,M735," ",I736," ",N736,M736," ",I737," ",N737,M737," ",I738," ",N738,M738," ",I739," ",N739,M739," "," ",I740," ",N740,M740," ",I741," ",N741,M741," ",I742," ",N742,M742," ",I743," ",N743,M743)</f>
        <v>Ремонт трансформаторов 35 кВ 1шт. Ремонт трансформаторов 35 кВ 1шт. Ремонт выключателей 35 кВ 1шт. Ремонт разъединителей 35 кВ 7шт. Ремонт разъединителей 35 кВ 2шт.  Ремонт выключателей 6-10 кВ 4шт. Ремонт цепей обогрева 1шт. Ремонт цепей обогрева 1шт. Ремонт освещения  1шт.</v>
      </c>
      <c r="J734" s="56" t="s">
        <v>1093</v>
      </c>
      <c r="K734" s="459">
        <f>MIN(K735:K743)</f>
        <v>44317</v>
      </c>
      <c r="L734" s="459">
        <f>MAX(L735:L743)</f>
        <v>44408</v>
      </c>
      <c r="M734" s="496"/>
      <c r="N734" s="496"/>
    </row>
    <row r="735" spans="1:14" ht="60.75" hidden="1" outlineLevel="2">
      <c r="A735" s="145"/>
      <c r="B735" s="33" t="s">
        <v>279</v>
      </c>
      <c r="C735" s="50" t="s">
        <v>351</v>
      </c>
      <c r="D735" s="51" t="s">
        <v>281</v>
      </c>
      <c r="E735" s="34" t="s">
        <v>594</v>
      </c>
      <c r="F735" s="56" t="s">
        <v>283</v>
      </c>
      <c r="G735" s="34"/>
      <c r="H735" s="53" t="s">
        <v>593</v>
      </c>
      <c r="I735" s="34" t="s">
        <v>63</v>
      </c>
      <c r="J735" s="36" t="s">
        <v>211</v>
      </c>
      <c r="K735" s="49">
        <v>44317</v>
      </c>
      <c r="L735" s="49">
        <v>44347</v>
      </c>
      <c r="M735" s="33" t="s">
        <v>27</v>
      </c>
      <c r="N735" s="33">
        <v>1</v>
      </c>
    </row>
    <row r="736" spans="1:14" ht="60.75" hidden="1" outlineLevel="2">
      <c r="A736" s="49"/>
      <c r="B736" s="33" t="s">
        <v>279</v>
      </c>
      <c r="C736" s="50" t="s">
        <v>351</v>
      </c>
      <c r="D736" s="51" t="s">
        <v>281</v>
      </c>
      <c r="E736" s="34" t="s">
        <v>597</v>
      </c>
      <c r="F736" s="56" t="s">
        <v>283</v>
      </c>
      <c r="G736" s="34"/>
      <c r="H736" s="53" t="s">
        <v>596</v>
      </c>
      <c r="I736" s="34" t="s">
        <v>63</v>
      </c>
      <c r="J736" s="36" t="s">
        <v>211</v>
      </c>
      <c r="K736" s="49">
        <v>44317</v>
      </c>
      <c r="L736" s="49">
        <v>44347</v>
      </c>
      <c r="M736" s="33" t="s">
        <v>27</v>
      </c>
      <c r="N736" s="33">
        <v>1</v>
      </c>
    </row>
    <row r="737" spans="1:14" ht="81" hidden="1" outlineLevel="2">
      <c r="A737" s="187"/>
      <c r="B737" s="33" t="s">
        <v>279</v>
      </c>
      <c r="C737" s="50" t="s">
        <v>351</v>
      </c>
      <c r="D737" s="51" t="s">
        <v>281</v>
      </c>
      <c r="E737" s="34" t="s">
        <v>599</v>
      </c>
      <c r="F737" s="56" t="s">
        <v>283</v>
      </c>
      <c r="G737" s="34"/>
      <c r="H737" s="53" t="s">
        <v>598</v>
      </c>
      <c r="I737" s="34" t="s">
        <v>89</v>
      </c>
      <c r="J737" s="36" t="s">
        <v>211</v>
      </c>
      <c r="K737" s="49">
        <v>44378</v>
      </c>
      <c r="L737" s="49">
        <v>44408</v>
      </c>
      <c r="M737" s="33" t="s">
        <v>27</v>
      </c>
      <c r="N737" s="33">
        <v>1</v>
      </c>
    </row>
    <row r="738" spans="1:14" ht="121.5" hidden="1" outlineLevel="2">
      <c r="A738" s="187"/>
      <c r="B738" s="33" t="s">
        <v>279</v>
      </c>
      <c r="C738" s="50" t="s">
        <v>351</v>
      </c>
      <c r="D738" s="51" t="s">
        <v>281</v>
      </c>
      <c r="E738" s="34" t="s">
        <v>601</v>
      </c>
      <c r="F738" s="56" t="s">
        <v>283</v>
      </c>
      <c r="G738" s="34"/>
      <c r="H738" s="396" t="s">
        <v>600</v>
      </c>
      <c r="I738" s="34" t="s">
        <v>98</v>
      </c>
      <c r="J738" s="36" t="s">
        <v>211</v>
      </c>
      <c r="K738" s="49">
        <v>44378</v>
      </c>
      <c r="L738" s="49">
        <v>44408</v>
      </c>
      <c r="M738" s="33" t="s">
        <v>27</v>
      </c>
      <c r="N738" s="33">
        <v>7</v>
      </c>
    </row>
    <row r="739" spans="1:14" ht="81" hidden="1" outlineLevel="2">
      <c r="A739" s="145"/>
      <c r="B739" s="33" t="s">
        <v>279</v>
      </c>
      <c r="C739" s="50" t="s">
        <v>351</v>
      </c>
      <c r="D739" s="51" t="s">
        <v>281</v>
      </c>
      <c r="E739" s="34" t="s">
        <v>603</v>
      </c>
      <c r="F739" s="56" t="s">
        <v>283</v>
      </c>
      <c r="G739" s="34"/>
      <c r="H739" s="396" t="s">
        <v>602</v>
      </c>
      <c r="I739" s="34" t="s">
        <v>98</v>
      </c>
      <c r="J739" s="36" t="s">
        <v>211</v>
      </c>
      <c r="K739" s="49">
        <v>44378</v>
      </c>
      <c r="L739" s="49">
        <v>44408</v>
      </c>
      <c r="M739" s="33" t="s">
        <v>27</v>
      </c>
      <c r="N739" s="33">
        <v>2</v>
      </c>
    </row>
    <row r="740" spans="1:14" ht="101.25" hidden="1" outlineLevel="2">
      <c r="A740" s="145"/>
      <c r="B740" s="33" t="s">
        <v>311</v>
      </c>
      <c r="C740" s="50" t="s">
        <v>351</v>
      </c>
      <c r="D740" s="51" t="s">
        <v>281</v>
      </c>
      <c r="E740" s="34" t="s">
        <v>611</v>
      </c>
      <c r="F740" s="56" t="s">
        <v>283</v>
      </c>
      <c r="G740" s="34"/>
      <c r="H740" s="396" t="s">
        <v>610</v>
      </c>
      <c r="I740" s="34" t="s">
        <v>90</v>
      </c>
      <c r="J740" s="36" t="s">
        <v>210</v>
      </c>
      <c r="K740" s="49">
        <v>44378</v>
      </c>
      <c r="L740" s="49">
        <v>44408</v>
      </c>
      <c r="M740" s="33" t="s">
        <v>27</v>
      </c>
      <c r="N740" s="33">
        <v>4</v>
      </c>
    </row>
    <row r="741" spans="1:14" ht="60.75" hidden="1" outlineLevel="2">
      <c r="A741" s="145"/>
      <c r="B741" s="33" t="s">
        <v>587</v>
      </c>
      <c r="C741" s="50" t="s">
        <v>351</v>
      </c>
      <c r="D741" s="51" t="s">
        <v>281</v>
      </c>
      <c r="E741" s="34" t="s">
        <v>619</v>
      </c>
      <c r="F741" s="56" t="s">
        <v>283</v>
      </c>
      <c r="G741" s="34"/>
      <c r="H741" s="396" t="s">
        <v>618</v>
      </c>
      <c r="I741" s="34" t="s">
        <v>588</v>
      </c>
      <c r="J741" s="36" t="s">
        <v>211</v>
      </c>
      <c r="K741" s="49">
        <v>44378</v>
      </c>
      <c r="L741" s="49">
        <v>44408</v>
      </c>
      <c r="M741" s="33" t="s">
        <v>27</v>
      </c>
      <c r="N741" s="33">
        <v>1</v>
      </c>
    </row>
    <row r="742" spans="1:14" ht="81" hidden="1" outlineLevel="2">
      <c r="A742" s="145"/>
      <c r="B742" s="33" t="s">
        <v>587</v>
      </c>
      <c r="C742" s="50" t="s">
        <v>351</v>
      </c>
      <c r="D742" s="51" t="s">
        <v>281</v>
      </c>
      <c r="E742" s="34" t="s">
        <v>621</v>
      </c>
      <c r="F742" s="56" t="s">
        <v>283</v>
      </c>
      <c r="G742" s="34"/>
      <c r="H742" s="396" t="s">
        <v>620</v>
      </c>
      <c r="I742" s="34" t="s">
        <v>588</v>
      </c>
      <c r="J742" s="36" t="s">
        <v>211</v>
      </c>
      <c r="K742" s="49">
        <v>44378</v>
      </c>
      <c r="L742" s="49">
        <v>44408</v>
      </c>
      <c r="M742" s="33" t="s">
        <v>27</v>
      </c>
      <c r="N742" s="33">
        <v>1</v>
      </c>
    </row>
    <row r="743" spans="1:14" ht="60.75" hidden="1" outlineLevel="2">
      <c r="A743" s="145"/>
      <c r="B743" s="33" t="s">
        <v>587</v>
      </c>
      <c r="C743" s="50" t="s">
        <v>351</v>
      </c>
      <c r="D743" s="51" t="s">
        <v>281</v>
      </c>
      <c r="E743" s="34" t="s">
        <v>619</v>
      </c>
      <c r="F743" s="56" t="s">
        <v>283</v>
      </c>
      <c r="G743" s="34"/>
      <c r="H743" s="396" t="s">
        <v>622</v>
      </c>
      <c r="I743" s="34" t="s">
        <v>132</v>
      </c>
      <c r="J743" s="36" t="s">
        <v>211</v>
      </c>
      <c r="K743" s="49">
        <v>44378</v>
      </c>
      <c r="L743" s="49">
        <v>44408</v>
      </c>
      <c r="M743" s="33" t="s">
        <v>27</v>
      </c>
      <c r="N743" s="33">
        <v>1</v>
      </c>
    </row>
    <row r="744" spans="1:14" hidden="1" outlineLevel="2">
      <c r="A744" s="49"/>
      <c r="B744" s="33"/>
      <c r="C744" s="50"/>
      <c r="D744" s="51"/>
      <c r="E744" s="34"/>
      <c r="F744" s="52"/>
      <c r="G744" s="34"/>
      <c r="H744" s="53"/>
      <c r="I744" s="34"/>
      <c r="J744" s="36"/>
      <c r="K744" s="36"/>
      <c r="L744" s="36"/>
      <c r="M744" s="33"/>
      <c r="N744" s="145"/>
    </row>
    <row r="745" spans="1:14" s="47" customFormat="1" ht="216.75" customHeight="1" outlineLevel="1" collapsed="1">
      <c r="A745" s="458" t="s">
        <v>649</v>
      </c>
      <c r="B745" s="33" t="s">
        <v>291</v>
      </c>
      <c r="C745" s="50" t="s">
        <v>351</v>
      </c>
      <c r="D745" s="51" t="s">
        <v>281</v>
      </c>
      <c r="E745" s="439"/>
      <c r="F745" s="56"/>
      <c r="G745" s="496"/>
      <c r="H745" s="497" t="s">
        <v>623</v>
      </c>
      <c r="I745" s="56" t="str">
        <f>CONCATENATE(I746," ",N746,M746," ",I747," ",N747,M747," ",I748," ",N748,M748," ",I749," ",N749,M749," ",I750," ",N750,M750," "," ",I751," ",N751,M751," ",I752," ",N752,M752," ",I753," ",N753,M753," ",I754," ",N754,M754," ",I755," ",N755,M755," ",I756," ",N756,M756," ",I757," ",N757,M757," ",I758," ",N758,M758)</f>
        <v xml:space="preserve">Ремонт трансформаторов 35 кВ 1шт. Ремонт трансформаторов 35 кВ 1шт. Ремонт трансформаторов напряжения 35 кВ 1шт. Ремонт трансформаторов напряжения 35 кВ 1шт. Ремонт выключателей 35 кВ 1шт.  Ремонт разъединителей 35 кВ 1шт. Ремонт разъединителей 35 кВ 1шт. Ремонт разъединителей 35 кВ 1шт. Замена опорно-стержневых изоляторов разъединителей 35 кВ 6шт. Ремонт разъединителей 35 кВ 1шт. Замена опорно-стержневых изоляторов разъединителей 35 кВ 6шт. Ремонт разъединителей 35 кВ 2шт.  </v>
      </c>
      <c r="J745" s="56" t="s">
        <v>1093</v>
      </c>
      <c r="K745" s="459">
        <f>MIN(K746:K758)</f>
        <v>44317</v>
      </c>
      <c r="L745" s="459">
        <f>MAX(L746:L758)</f>
        <v>44377</v>
      </c>
      <c r="M745" s="496"/>
      <c r="N745" s="496"/>
    </row>
    <row r="746" spans="1:14" ht="60.75" hidden="1" outlineLevel="2">
      <c r="A746" s="145"/>
      <c r="B746" s="33" t="s">
        <v>279</v>
      </c>
      <c r="C746" s="50" t="s">
        <v>351</v>
      </c>
      <c r="D746" s="51" t="s">
        <v>281</v>
      </c>
      <c r="E746" s="34" t="s">
        <v>625</v>
      </c>
      <c r="F746" s="56" t="s">
        <v>283</v>
      </c>
      <c r="G746" s="34"/>
      <c r="H746" s="53" t="s">
        <v>624</v>
      </c>
      <c r="I746" s="34" t="s">
        <v>63</v>
      </c>
      <c r="J746" s="36" t="s">
        <v>211</v>
      </c>
      <c r="K746" s="49">
        <v>44317</v>
      </c>
      <c r="L746" s="49">
        <v>44347</v>
      </c>
      <c r="M746" s="33" t="s">
        <v>27</v>
      </c>
      <c r="N746" s="33">
        <v>1</v>
      </c>
    </row>
    <row r="747" spans="1:14" ht="60.75" hidden="1" outlineLevel="2">
      <c r="A747" s="49"/>
      <c r="B747" s="33" t="s">
        <v>279</v>
      </c>
      <c r="C747" s="50" t="s">
        <v>351</v>
      </c>
      <c r="D747" s="51" t="s">
        <v>281</v>
      </c>
      <c r="E747" s="34" t="s">
        <v>627</v>
      </c>
      <c r="F747" s="56" t="s">
        <v>283</v>
      </c>
      <c r="G747" s="34"/>
      <c r="H747" s="53" t="s">
        <v>626</v>
      </c>
      <c r="I747" s="34" t="s">
        <v>63</v>
      </c>
      <c r="J747" s="36" t="s">
        <v>211</v>
      </c>
      <c r="K747" s="49">
        <v>44317</v>
      </c>
      <c r="L747" s="49">
        <v>44347</v>
      </c>
      <c r="M747" s="33" t="s">
        <v>27</v>
      </c>
      <c r="N747" s="33">
        <v>1</v>
      </c>
    </row>
    <row r="748" spans="1:14" ht="81" hidden="1" outlineLevel="2">
      <c r="A748" s="187"/>
      <c r="B748" s="33" t="s">
        <v>279</v>
      </c>
      <c r="C748" s="50" t="s">
        <v>351</v>
      </c>
      <c r="D748" s="51" t="s">
        <v>281</v>
      </c>
      <c r="E748" s="34" t="s">
        <v>629</v>
      </c>
      <c r="F748" s="56" t="s">
        <v>283</v>
      </c>
      <c r="G748" s="34"/>
      <c r="H748" s="53" t="s">
        <v>628</v>
      </c>
      <c r="I748" s="34" t="s">
        <v>114</v>
      </c>
      <c r="J748" s="36" t="s">
        <v>211</v>
      </c>
      <c r="K748" s="49">
        <v>44348</v>
      </c>
      <c r="L748" s="49">
        <v>44377</v>
      </c>
      <c r="M748" s="33" t="s">
        <v>27</v>
      </c>
      <c r="N748" s="33">
        <v>1</v>
      </c>
    </row>
    <row r="749" spans="1:14" ht="81" hidden="1" outlineLevel="2">
      <c r="A749" s="187"/>
      <c r="B749" s="33" t="s">
        <v>279</v>
      </c>
      <c r="C749" s="50" t="s">
        <v>351</v>
      </c>
      <c r="D749" s="51" t="s">
        <v>281</v>
      </c>
      <c r="E749" s="34" t="s">
        <v>631</v>
      </c>
      <c r="F749" s="56" t="s">
        <v>283</v>
      </c>
      <c r="G749" s="34"/>
      <c r="H749" s="53" t="s">
        <v>630</v>
      </c>
      <c r="I749" s="34" t="s">
        <v>114</v>
      </c>
      <c r="J749" s="36" t="s">
        <v>211</v>
      </c>
      <c r="K749" s="49">
        <v>44348</v>
      </c>
      <c r="L749" s="49">
        <v>44377</v>
      </c>
      <c r="M749" s="33" t="s">
        <v>27</v>
      </c>
      <c r="N749" s="33">
        <v>1</v>
      </c>
    </row>
    <row r="750" spans="1:14" ht="60.75" hidden="1" outlineLevel="2">
      <c r="A750" s="145"/>
      <c r="B750" s="33" t="s">
        <v>279</v>
      </c>
      <c r="C750" s="50" t="s">
        <v>351</v>
      </c>
      <c r="D750" s="51" t="s">
        <v>281</v>
      </c>
      <c r="E750" s="34" t="s">
        <v>633</v>
      </c>
      <c r="F750" s="56" t="s">
        <v>283</v>
      </c>
      <c r="G750" s="34"/>
      <c r="H750" s="53" t="s">
        <v>632</v>
      </c>
      <c r="I750" s="34" t="s">
        <v>89</v>
      </c>
      <c r="J750" s="36" t="s">
        <v>210</v>
      </c>
      <c r="K750" s="49">
        <v>44348</v>
      </c>
      <c r="L750" s="49">
        <v>44377</v>
      </c>
      <c r="M750" s="33" t="s">
        <v>27</v>
      </c>
      <c r="N750" s="33">
        <v>1</v>
      </c>
    </row>
    <row r="751" spans="1:14" ht="60.75" hidden="1" outlineLevel="2">
      <c r="A751" s="145"/>
      <c r="B751" s="33" t="s">
        <v>279</v>
      </c>
      <c r="C751" s="50" t="s">
        <v>351</v>
      </c>
      <c r="D751" s="51" t="s">
        <v>281</v>
      </c>
      <c r="E751" s="34" t="s">
        <v>638</v>
      </c>
      <c r="F751" s="56" t="s">
        <v>283</v>
      </c>
      <c r="G751" s="34"/>
      <c r="H751" s="53" t="s">
        <v>637</v>
      </c>
      <c r="I751" s="34" t="s">
        <v>98</v>
      </c>
      <c r="J751" s="36" t="s">
        <v>211</v>
      </c>
      <c r="K751" s="49">
        <v>44348</v>
      </c>
      <c r="L751" s="49">
        <v>44377</v>
      </c>
      <c r="M751" s="33" t="s">
        <v>27</v>
      </c>
      <c r="N751" s="33">
        <v>1</v>
      </c>
    </row>
    <row r="752" spans="1:14" ht="60.75" hidden="1" outlineLevel="2">
      <c r="A752" s="145"/>
      <c r="B752" s="33" t="s">
        <v>279</v>
      </c>
      <c r="C752" s="50" t="s">
        <v>351</v>
      </c>
      <c r="D752" s="51" t="s">
        <v>281</v>
      </c>
      <c r="E752" s="34" t="s">
        <v>640</v>
      </c>
      <c r="F752" s="56" t="s">
        <v>283</v>
      </c>
      <c r="G752" s="34"/>
      <c r="H752" s="53" t="s">
        <v>639</v>
      </c>
      <c r="I752" s="34" t="s">
        <v>98</v>
      </c>
      <c r="J752" s="36" t="s">
        <v>211</v>
      </c>
      <c r="K752" s="49">
        <v>44348</v>
      </c>
      <c r="L752" s="49">
        <v>44377</v>
      </c>
      <c r="M752" s="33" t="s">
        <v>27</v>
      </c>
      <c r="N752" s="33">
        <v>1</v>
      </c>
    </row>
    <row r="753" spans="1:14" ht="60.75" hidden="1" outlineLevel="2">
      <c r="A753" s="419"/>
      <c r="B753" s="398" t="s">
        <v>279</v>
      </c>
      <c r="C753" s="399" t="s">
        <v>351</v>
      </c>
      <c r="D753" s="400" t="s">
        <v>281</v>
      </c>
      <c r="E753" s="401" t="s">
        <v>638</v>
      </c>
      <c r="F753" s="402" t="s">
        <v>283</v>
      </c>
      <c r="G753" s="401"/>
      <c r="H753" s="403" t="s">
        <v>641</v>
      </c>
      <c r="I753" s="401" t="s">
        <v>98</v>
      </c>
      <c r="J753" s="404" t="s">
        <v>210</v>
      </c>
      <c r="K753" s="405">
        <v>44348</v>
      </c>
      <c r="L753" s="405">
        <v>44377</v>
      </c>
      <c r="M753" s="398" t="s">
        <v>27</v>
      </c>
      <c r="N753" s="398">
        <v>1</v>
      </c>
    </row>
    <row r="754" spans="1:14" hidden="1" outlineLevel="2">
      <c r="A754" s="415"/>
      <c r="B754" s="406" t="s">
        <v>279</v>
      </c>
      <c r="C754" s="407" t="s">
        <v>351</v>
      </c>
      <c r="D754" s="408" t="s">
        <v>281</v>
      </c>
      <c r="E754" s="409"/>
      <c r="F754" s="410" t="s">
        <v>283</v>
      </c>
      <c r="G754" s="409"/>
      <c r="H754" s="411"/>
      <c r="I754" s="409" t="s">
        <v>100</v>
      </c>
      <c r="J754" s="412" t="s">
        <v>210</v>
      </c>
      <c r="K754" s="413">
        <v>44348</v>
      </c>
      <c r="L754" s="413">
        <v>44377</v>
      </c>
      <c r="M754" s="406" t="s">
        <v>27</v>
      </c>
      <c r="N754" s="406">
        <v>6</v>
      </c>
    </row>
    <row r="755" spans="1:14" ht="60.75" hidden="1" outlineLevel="2">
      <c r="A755" s="429"/>
      <c r="B755" s="398" t="s">
        <v>279</v>
      </c>
      <c r="C755" s="399" t="s">
        <v>351</v>
      </c>
      <c r="D755" s="400" t="s">
        <v>281</v>
      </c>
      <c r="E755" s="401" t="s">
        <v>643</v>
      </c>
      <c r="F755" s="402" t="s">
        <v>283</v>
      </c>
      <c r="G755" s="401"/>
      <c r="H755" s="403" t="s">
        <v>642</v>
      </c>
      <c r="I755" s="401" t="s">
        <v>98</v>
      </c>
      <c r="J755" s="404" t="s">
        <v>210</v>
      </c>
      <c r="K755" s="405">
        <v>44348</v>
      </c>
      <c r="L755" s="405">
        <v>44377</v>
      </c>
      <c r="M755" s="398" t="s">
        <v>27</v>
      </c>
      <c r="N755" s="398">
        <v>1</v>
      </c>
    </row>
    <row r="756" spans="1:14" hidden="1" outlineLevel="2">
      <c r="A756" s="424"/>
      <c r="B756" s="406" t="s">
        <v>279</v>
      </c>
      <c r="C756" s="407" t="s">
        <v>351</v>
      </c>
      <c r="D756" s="408" t="s">
        <v>281</v>
      </c>
      <c r="E756" s="409"/>
      <c r="F756" s="410" t="s">
        <v>283</v>
      </c>
      <c r="G756" s="409"/>
      <c r="H756" s="411"/>
      <c r="I756" s="409" t="s">
        <v>100</v>
      </c>
      <c r="J756" s="412" t="s">
        <v>210</v>
      </c>
      <c r="K756" s="413">
        <v>44348</v>
      </c>
      <c r="L756" s="413">
        <v>44377</v>
      </c>
      <c r="M756" s="406" t="s">
        <v>27</v>
      </c>
      <c r="N756" s="406">
        <v>6</v>
      </c>
    </row>
    <row r="757" spans="1:14" ht="81" hidden="1" outlineLevel="2">
      <c r="A757" s="145"/>
      <c r="B757" s="33" t="s">
        <v>279</v>
      </c>
      <c r="C757" s="50" t="s">
        <v>351</v>
      </c>
      <c r="D757" s="51" t="s">
        <v>281</v>
      </c>
      <c r="E757" s="34" t="s">
        <v>645</v>
      </c>
      <c r="F757" s="56" t="s">
        <v>283</v>
      </c>
      <c r="G757" s="34"/>
      <c r="H757" s="53" t="s">
        <v>644</v>
      </c>
      <c r="I757" s="34" t="s">
        <v>98</v>
      </c>
      <c r="J757" s="36" t="s">
        <v>211</v>
      </c>
      <c r="K757" s="49">
        <v>44348</v>
      </c>
      <c r="L757" s="49">
        <v>44377</v>
      </c>
      <c r="M757" s="33" t="s">
        <v>27</v>
      </c>
      <c r="N757" s="33">
        <v>2</v>
      </c>
    </row>
    <row r="758" spans="1:14" hidden="1" outlineLevel="2">
      <c r="A758" s="145"/>
      <c r="B758" s="33"/>
      <c r="C758" s="50"/>
      <c r="D758" s="51"/>
      <c r="E758" s="34"/>
      <c r="F758" s="56"/>
      <c r="G758" s="34"/>
      <c r="H758" s="53"/>
      <c r="I758" s="34"/>
      <c r="J758" s="36"/>
      <c r="K758" s="49"/>
      <c r="L758" s="49"/>
      <c r="M758" s="33"/>
      <c r="N758" s="33"/>
    </row>
    <row r="759" spans="1:14" hidden="1" outlineLevel="2">
      <c r="A759" s="49"/>
      <c r="B759" s="33"/>
      <c r="C759" s="50"/>
      <c r="D759" s="51"/>
      <c r="E759" s="34"/>
      <c r="F759" s="52"/>
      <c r="G759" s="34"/>
      <c r="H759" s="53"/>
      <c r="I759" s="34"/>
      <c r="J759" s="36"/>
      <c r="K759" s="36"/>
      <c r="L759" s="36"/>
      <c r="M759" s="33"/>
      <c r="N759" s="145"/>
    </row>
    <row r="760" spans="1:14" s="47" customFormat="1" ht="144.75" customHeight="1" outlineLevel="1" collapsed="1">
      <c r="A760" s="458" t="s">
        <v>695</v>
      </c>
      <c r="B760" s="33" t="s">
        <v>291</v>
      </c>
      <c r="C760" s="50" t="s">
        <v>351</v>
      </c>
      <c r="D760" s="51" t="s">
        <v>281</v>
      </c>
      <c r="E760" s="439"/>
      <c r="F760" s="56"/>
      <c r="G760" s="496"/>
      <c r="H760" s="497" t="s">
        <v>692</v>
      </c>
      <c r="I760" s="56" t="str">
        <f>CONCATENATE(I761," ",N761,M761," ",I762," ",N762,M762," ",I763," ",N763,M763," ",I764," ",N764,M764," ",I765," ",N765,M765," ")</f>
        <v xml:space="preserve">Ремонт трансформаторов 35 кВ 1шт. Ремонт трансформаторов 110 кВ 1шт. Ремонт трансформаторов СН 1шт. Ремонт трансформаторов СН 1шт.   </v>
      </c>
      <c r="J760" s="56" t="s">
        <v>1093</v>
      </c>
      <c r="K760" s="459">
        <f>MIN(K761:K765)</f>
        <v>44317</v>
      </c>
      <c r="L760" s="459">
        <f>MAX(L761:L765)</f>
        <v>44347</v>
      </c>
      <c r="M760" s="496"/>
      <c r="N760" s="496"/>
    </row>
    <row r="761" spans="1:14" ht="60.75" hidden="1" outlineLevel="2">
      <c r="A761" s="145"/>
      <c r="B761" s="33" t="s">
        <v>279</v>
      </c>
      <c r="C761" s="50" t="s">
        <v>351</v>
      </c>
      <c r="D761" s="51" t="s">
        <v>281</v>
      </c>
      <c r="E761" s="34" t="s">
        <v>694</v>
      </c>
      <c r="F761" s="56" t="s">
        <v>283</v>
      </c>
      <c r="G761" s="34"/>
      <c r="H761" s="53" t="s">
        <v>693</v>
      </c>
      <c r="I761" s="34" t="s">
        <v>63</v>
      </c>
      <c r="J761" s="36" t="s">
        <v>211</v>
      </c>
      <c r="K761" s="49">
        <v>44317</v>
      </c>
      <c r="L761" s="49">
        <v>44347</v>
      </c>
      <c r="M761" s="33" t="s">
        <v>27</v>
      </c>
      <c r="N761" s="33">
        <v>1</v>
      </c>
    </row>
    <row r="762" spans="1:14" ht="60.75" hidden="1" outlineLevel="2">
      <c r="A762" s="49"/>
      <c r="B762" s="33" t="s">
        <v>279</v>
      </c>
      <c r="C762" s="50" t="s">
        <v>351</v>
      </c>
      <c r="D762" s="51" t="s">
        <v>281</v>
      </c>
      <c r="E762" s="34" t="s">
        <v>694</v>
      </c>
      <c r="F762" s="56" t="s">
        <v>283</v>
      </c>
      <c r="G762" s="34"/>
      <c r="H762" s="53" t="s">
        <v>696</v>
      </c>
      <c r="I762" s="34" t="s">
        <v>60</v>
      </c>
      <c r="J762" s="36" t="s">
        <v>211</v>
      </c>
      <c r="K762" s="49">
        <v>44317</v>
      </c>
      <c r="L762" s="49">
        <v>44347</v>
      </c>
      <c r="M762" s="33" t="s">
        <v>27</v>
      </c>
      <c r="N762" s="33">
        <v>1</v>
      </c>
    </row>
    <row r="763" spans="1:14" ht="60.75" hidden="1" outlineLevel="2">
      <c r="A763" s="187"/>
      <c r="B763" s="33" t="s">
        <v>311</v>
      </c>
      <c r="C763" s="50" t="s">
        <v>351</v>
      </c>
      <c r="D763" s="51" t="s">
        <v>281</v>
      </c>
      <c r="E763" s="34" t="s">
        <v>694</v>
      </c>
      <c r="F763" s="56" t="s">
        <v>283</v>
      </c>
      <c r="G763" s="34"/>
      <c r="H763" s="53" t="s">
        <v>702</v>
      </c>
      <c r="I763" s="34" t="s">
        <v>66</v>
      </c>
      <c r="J763" s="36" t="s">
        <v>211</v>
      </c>
      <c r="K763" s="49">
        <v>44317</v>
      </c>
      <c r="L763" s="49">
        <v>44347</v>
      </c>
      <c r="M763" s="33" t="s">
        <v>27</v>
      </c>
      <c r="N763" s="33">
        <v>1</v>
      </c>
    </row>
    <row r="764" spans="1:14" ht="60.75" hidden="1" outlineLevel="2">
      <c r="A764" s="187"/>
      <c r="B764" s="33" t="s">
        <v>311</v>
      </c>
      <c r="C764" s="50" t="s">
        <v>351</v>
      </c>
      <c r="D764" s="51" t="s">
        <v>281</v>
      </c>
      <c r="E764" s="34" t="s">
        <v>694</v>
      </c>
      <c r="F764" s="56" t="s">
        <v>283</v>
      </c>
      <c r="G764" s="34"/>
      <c r="H764" s="53" t="s">
        <v>703</v>
      </c>
      <c r="I764" s="34" t="s">
        <v>66</v>
      </c>
      <c r="J764" s="36" t="s">
        <v>211</v>
      </c>
      <c r="K764" s="49">
        <v>44317</v>
      </c>
      <c r="L764" s="49">
        <v>44347</v>
      </c>
      <c r="M764" s="33" t="s">
        <v>27</v>
      </c>
      <c r="N764" s="33">
        <v>1</v>
      </c>
    </row>
    <row r="765" spans="1:14" hidden="1" outlineLevel="2">
      <c r="A765" s="145"/>
      <c r="B765" s="33"/>
      <c r="C765" s="50"/>
      <c r="D765" s="51"/>
      <c r="E765" s="34"/>
      <c r="F765" s="56"/>
      <c r="G765" s="34"/>
      <c r="H765" s="53"/>
      <c r="I765" s="34"/>
      <c r="J765" s="36"/>
      <c r="K765" s="49"/>
      <c r="L765" s="49"/>
      <c r="M765" s="33"/>
      <c r="N765" s="33"/>
    </row>
    <row r="766" spans="1:14" hidden="1" outlineLevel="2">
      <c r="A766" s="49"/>
      <c r="B766" s="33"/>
      <c r="C766" s="50"/>
      <c r="D766" s="51"/>
      <c r="E766" s="34"/>
      <c r="F766" s="52"/>
      <c r="G766" s="34"/>
      <c r="H766" s="53"/>
      <c r="I766" s="34"/>
      <c r="J766" s="36"/>
      <c r="K766" s="36"/>
      <c r="L766" s="36"/>
      <c r="M766" s="33"/>
      <c r="N766" s="145"/>
    </row>
    <row r="767" spans="1:14" s="47" customFormat="1" ht="40.5" outlineLevel="1" collapsed="1">
      <c r="A767" s="458" t="s">
        <v>710</v>
      </c>
      <c r="B767" s="33" t="s">
        <v>291</v>
      </c>
      <c r="C767" s="50" t="s">
        <v>351</v>
      </c>
      <c r="D767" s="51" t="s">
        <v>281</v>
      </c>
      <c r="E767" s="439"/>
      <c r="F767" s="56"/>
      <c r="G767" s="496"/>
      <c r="H767" s="497" t="s">
        <v>711</v>
      </c>
      <c r="I767" s="56" t="str">
        <f>CONCATENATE(I768," ",N768,M768," ",I769," ",N769,M769," ",I770," ",N770,M770," ")</f>
        <v xml:space="preserve">Ремонт трансформаторов 35 кВ 1шт. Ремонт трансформаторов 35 кВ 1шт.   </v>
      </c>
      <c r="J767" s="56" t="s">
        <v>1104</v>
      </c>
      <c r="K767" s="459">
        <f>MIN(K768:K770)</f>
        <v>44317</v>
      </c>
      <c r="L767" s="459">
        <f>MAX(L768:L770)</f>
        <v>44347</v>
      </c>
      <c r="M767" s="496"/>
      <c r="N767" s="496"/>
    </row>
    <row r="768" spans="1:14" ht="60.75" hidden="1" outlineLevel="2">
      <c r="A768" s="145"/>
      <c r="B768" s="33" t="s">
        <v>279</v>
      </c>
      <c r="C768" s="50" t="s">
        <v>351</v>
      </c>
      <c r="D768" s="51" t="s">
        <v>281</v>
      </c>
      <c r="E768" s="34" t="s">
        <v>709</v>
      </c>
      <c r="F768" s="56" t="s">
        <v>283</v>
      </c>
      <c r="G768" s="34"/>
      <c r="H768" s="53" t="s">
        <v>708</v>
      </c>
      <c r="I768" s="34" t="s">
        <v>63</v>
      </c>
      <c r="J768" s="36" t="s">
        <v>211</v>
      </c>
      <c r="K768" s="49">
        <v>44317</v>
      </c>
      <c r="L768" s="49">
        <v>44347</v>
      </c>
      <c r="M768" s="33" t="s">
        <v>27</v>
      </c>
      <c r="N768" s="33">
        <v>1</v>
      </c>
    </row>
    <row r="769" spans="1:14" ht="60.75" hidden="1" outlineLevel="2">
      <c r="A769" s="49"/>
      <c r="B769" s="33" t="s">
        <v>279</v>
      </c>
      <c r="C769" s="50" t="s">
        <v>351</v>
      </c>
      <c r="D769" s="51" t="s">
        <v>281</v>
      </c>
      <c r="E769" s="34" t="s">
        <v>725</v>
      </c>
      <c r="F769" s="56" t="s">
        <v>283</v>
      </c>
      <c r="G769" s="34"/>
      <c r="H769" s="53" t="s">
        <v>724</v>
      </c>
      <c r="I769" s="34" t="s">
        <v>63</v>
      </c>
      <c r="J769" s="36" t="s">
        <v>211</v>
      </c>
      <c r="K769" s="49">
        <v>44317</v>
      </c>
      <c r="L769" s="49">
        <v>44347</v>
      </c>
      <c r="M769" s="33" t="s">
        <v>27</v>
      </c>
      <c r="N769" s="33">
        <v>1</v>
      </c>
    </row>
    <row r="770" spans="1:14" hidden="1" outlineLevel="2">
      <c r="A770" s="145"/>
      <c r="B770" s="33"/>
      <c r="C770" s="50"/>
      <c r="D770" s="51"/>
      <c r="E770" s="34"/>
      <c r="F770" s="56"/>
      <c r="G770" s="34"/>
      <c r="H770" s="53"/>
      <c r="I770" s="34"/>
      <c r="J770" s="36"/>
      <c r="K770" s="49"/>
      <c r="L770" s="49"/>
      <c r="M770" s="33"/>
      <c r="N770" s="33"/>
    </row>
    <row r="771" spans="1:14" hidden="1" outlineLevel="2">
      <c r="A771" s="49"/>
      <c r="B771" s="33"/>
      <c r="C771" s="50"/>
      <c r="D771" s="51"/>
      <c r="E771" s="34"/>
      <c r="F771" s="52"/>
      <c r="G771" s="34"/>
      <c r="H771" s="53"/>
      <c r="I771" s="34"/>
      <c r="J771" s="36"/>
      <c r="K771" s="36"/>
      <c r="L771" s="36"/>
      <c r="M771" s="33"/>
      <c r="N771" s="145"/>
    </row>
    <row r="772" spans="1:14" s="47" customFormat="1" ht="142.5" customHeight="1" outlineLevel="1" collapsed="1">
      <c r="A772" s="458" t="s">
        <v>740</v>
      </c>
      <c r="B772" s="33" t="s">
        <v>291</v>
      </c>
      <c r="C772" s="50" t="s">
        <v>351</v>
      </c>
      <c r="D772" s="51" t="s">
        <v>281</v>
      </c>
      <c r="E772" s="439"/>
      <c r="F772" s="56"/>
      <c r="G772" s="496"/>
      <c r="H772" s="497" t="s">
        <v>739</v>
      </c>
      <c r="I772" s="56" t="str">
        <f>CONCATENATE(I773," ",N773,M773," ",I774," ",N774,M774," ",I775," ",N775,M775," ",I776," ",N776,M776," ",I777," ",N777,M777," ",I778," ",N778,M778," ",I779," ",N779,M779," ")</f>
        <v xml:space="preserve">Ремонт трансформаторов 35 кВ 1шт. Ремонт трансформаторов 35 кВ 1шт. Ремонт выключателей 35 кВ 1шт. Ремонт выключателей 35 кВ 1шт. Ремонт цепей обогрева 1шт.     </v>
      </c>
      <c r="J772" s="56" t="s">
        <v>1093</v>
      </c>
      <c r="K772" s="459">
        <f>MIN(K773:K779)</f>
        <v>44317</v>
      </c>
      <c r="L772" s="459">
        <f>MAX(L773:L779)</f>
        <v>44439</v>
      </c>
      <c r="M772" s="496"/>
      <c r="N772" s="496"/>
    </row>
    <row r="773" spans="1:14" ht="81" hidden="1" outlineLevel="2">
      <c r="A773" s="145"/>
      <c r="B773" s="33" t="s">
        <v>279</v>
      </c>
      <c r="C773" s="50" t="s">
        <v>351</v>
      </c>
      <c r="D773" s="51" t="s">
        <v>281</v>
      </c>
      <c r="E773" s="34" t="s">
        <v>741</v>
      </c>
      <c r="F773" s="56" t="s">
        <v>283</v>
      </c>
      <c r="G773" s="34"/>
      <c r="H773" s="53" t="s">
        <v>742</v>
      </c>
      <c r="I773" s="34" t="s">
        <v>63</v>
      </c>
      <c r="J773" s="36" t="s">
        <v>211</v>
      </c>
      <c r="K773" s="49">
        <v>44317</v>
      </c>
      <c r="L773" s="49">
        <v>44347</v>
      </c>
      <c r="M773" s="33" t="s">
        <v>27</v>
      </c>
      <c r="N773" s="33">
        <v>1</v>
      </c>
    </row>
    <row r="774" spans="1:14" ht="81" hidden="1" outlineLevel="2">
      <c r="A774" s="49"/>
      <c r="B774" s="33" t="s">
        <v>279</v>
      </c>
      <c r="C774" s="50" t="s">
        <v>351</v>
      </c>
      <c r="D774" s="51" t="s">
        <v>281</v>
      </c>
      <c r="E774" s="34" t="s">
        <v>744</v>
      </c>
      <c r="F774" s="56" t="s">
        <v>283</v>
      </c>
      <c r="G774" s="34"/>
      <c r="H774" s="53" t="s">
        <v>743</v>
      </c>
      <c r="I774" s="34" t="s">
        <v>63</v>
      </c>
      <c r="J774" s="36" t="s">
        <v>211</v>
      </c>
      <c r="K774" s="49">
        <v>44317</v>
      </c>
      <c r="L774" s="49">
        <v>44347</v>
      </c>
      <c r="M774" s="33" t="s">
        <v>27</v>
      </c>
      <c r="N774" s="33">
        <v>1</v>
      </c>
    </row>
    <row r="775" spans="1:14" ht="60.75" hidden="1" outlineLevel="2">
      <c r="A775" s="187"/>
      <c r="B775" s="33" t="s">
        <v>279</v>
      </c>
      <c r="C775" s="50" t="s">
        <v>351</v>
      </c>
      <c r="D775" s="51" t="s">
        <v>281</v>
      </c>
      <c r="E775" s="34" t="s">
        <v>746</v>
      </c>
      <c r="F775" s="56" t="s">
        <v>283</v>
      </c>
      <c r="G775" s="34"/>
      <c r="H775" s="53" t="s">
        <v>745</v>
      </c>
      <c r="I775" s="34" t="s">
        <v>89</v>
      </c>
      <c r="J775" s="36" t="s">
        <v>210</v>
      </c>
      <c r="K775" s="49">
        <v>44409</v>
      </c>
      <c r="L775" s="49">
        <v>44439</v>
      </c>
      <c r="M775" s="33" t="s">
        <v>27</v>
      </c>
      <c r="N775" s="33">
        <v>1</v>
      </c>
    </row>
    <row r="776" spans="1:14" ht="60.75" hidden="1" outlineLevel="2">
      <c r="A776" s="187"/>
      <c r="B776" s="33" t="s">
        <v>279</v>
      </c>
      <c r="C776" s="50" t="s">
        <v>351</v>
      </c>
      <c r="D776" s="51" t="s">
        <v>281</v>
      </c>
      <c r="E776" s="34" t="s">
        <v>748</v>
      </c>
      <c r="F776" s="56" t="s">
        <v>283</v>
      </c>
      <c r="G776" s="34"/>
      <c r="H776" s="53" t="s">
        <v>747</v>
      </c>
      <c r="I776" s="34" t="s">
        <v>89</v>
      </c>
      <c r="J776" s="36" t="s">
        <v>210</v>
      </c>
      <c r="K776" s="49">
        <v>44409</v>
      </c>
      <c r="L776" s="49">
        <v>44439</v>
      </c>
      <c r="M776" s="33" t="s">
        <v>27</v>
      </c>
      <c r="N776" s="33">
        <v>1</v>
      </c>
    </row>
    <row r="777" spans="1:14" ht="60.75" hidden="1" outlineLevel="2">
      <c r="A777" s="145"/>
      <c r="B777" s="33" t="s">
        <v>279</v>
      </c>
      <c r="C777" s="50" t="s">
        <v>351</v>
      </c>
      <c r="D777" s="51" t="s">
        <v>281</v>
      </c>
      <c r="E777" s="34" t="s">
        <v>749</v>
      </c>
      <c r="F777" s="56" t="s">
        <v>283</v>
      </c>
      <c r="G777" s="34"/>
      <c r="H777" s="53" t="s">
        <v>750</v>
      </c>
      <c r="I777" s="34" t="s">
        <v>588</v>
      </c>
      <c r="J777" s="36" t="s">
        <v>211</v>
      </c>
      <c r="K777" s="49">
        <v>44409</v>
      </c>
      <c r="L777" s="49">
        <v>44439</v>
      </c>
      <c r="M777" s="33" t="s">
        <v>27</v>
      </c>
      <c r="N777" s="33">
        <v>1</v>
      </c>
    </row>
    <row r="778" spans="1:14" hidden="1" outlineLevel="2">
      <c r="A778" s="145"/>
      <c r="B778" s="33"/>
      <c r="C778" s="50"/>
      <c r="D778" s="51"/>
      <c r="E778" s="34"/>
      <c r="F778" s="56"/>
      <c r="G778" s="34"/>
      <c r="H778" s="53"/>
      <c r="I778" s="34"/>
      <c r="J778" s="36"/>
      <c r="K778" s="49"/>
      <c r="L778" s="49"/>
      <c r="M778" s="33"/>
      <c r="N778" s="33"/>
    </row>
    <row r="779" spans="1:14" hidden="1" outlineLevel="2">
      <c r="A779" s="145"/>
      <c r="B779" s="33"/>
      <c r="C779" s="50"/>
      <c r="D779" s="51"/>
      <c r="E779" s="34"/>
      <c r="F779" s="56"/>
      <c r="G779" s="34"/>
      <c r="H779" s="53"/>
      <c r="I779" s="34"/>
      <c r="J779" s="36"/>
      <c r="K779" s="49"/>
      <c r="L779" s="49"/>
      <c r="M779" s="33"/>
      <c r="N779" s="33"/>
    </row>
    <row r="780" spans="1:14" hidden="1" outlineLevel="2">
      <c r="A780" s="49"/>
      <c r="B780" s="33"/>
      <c r="C780" s="50"/>
      <c r="D780" s="51"/>
      <c r="E780" s="34"/>
      <c r="F780" s="52"/>
      <c r="G780" s="34"/>
      <c r="H780" s="53"/>
      <c r="I780" s="34"/>
      <c r="J780" s="36"/>
      <c r="K780" s="36"/>
      <c r="L780" s="36"/>
      <c r="M780" s="33"/>
      <c r="N780" s="145"/>
    </row>
    <row r="781" spans="1:14" s="47" customFormat="1" ht="105.75" customHeight="1" outlineLevel="1" collapsed="1">
      <c r="A781" s="458" t="s">
        <v>806</v>
      </c>
      <c r="B781" s="33" t="s">
        <v>291</v>
      </c>
      <c r="C781" s="50" t="s">
        <v>547</v>
      </c>
      <c r="D781" s="51" t="s">
        <v>281</v>
      </c>
      <c r="E781" s="439"/>
      <c r="F781" s="56"/>
      <c r="G781" s="496"/>
      <c r="H781" s="497" t="s">
        <v>805</v>
      </c>
      <c r="I781" s="56" t="str">
        <f>CONCATENATE(I782," ",N782,M782," ",I783," ",N783,M783," ",I784," ",N784,M784," ",I785," ",N785,M785," ")</f>
        <v xml:space="preserve">Ремонт трансформаторов 35 кВ 1шт. Ремонт трансформаторов СН 1шт. Ремонт выключателей 6-10 кВ 1шт.   </v>
      </c>
      <c r="J781" s="56" t="s">
        <v>1104</v>
      </c>
      <c r="K781" s="459">
        <f>MIN(K782:K785)</f>
        <v>44317</v>
      </c>
      <c r="L781" s="459">
        <f>MAX(L782:L785)</f>
        <v>44408</v>
      </c>
      <c r="M781" s="496"/>
      <c r="N781" s="496"/>
    </row>
    <row r="782" spans="1:14" ht="81" hidden="1" outlineLevel="2">
      <c r="A782" s="145"/>
      <c r="B782" s="33" t="s">
        <v>279</v>
      </c>
      <c r="C782" s="50" t="s">
        <v>547</v>
      </c>
      <c r="D782" s="51" t="s">
        <v>281</v>
      </c>
      <c r="E782" s="34" t="s">
        <v>808</v>
      </c>
      <c r="F782" s="56" t="s">
        <v>283</v>
      </c>
      <c r="G782" s="34"/>
      <c r="H782" s="396" t="s">
        <v>807</v>
      </c>
      <c r="I782" s="34" t="s">
        <v>63</v>
      </c>
      <c r="J782" s="36" t="s">
        <v>211</v>
      </c>
      <c r="K782" s="49">
        <v>44317</v>
      </c>
      <c r="L782" s="49">
        <v>44347</v>
      </c>
      <c r="M782" s="33" t="s">
        <v>27</v>
      </c>
      <c r="N782" s="33">
        <v>1</v>
      </c>
    </row>
    <row r="783" spans="1:14" ht="60.75" hidden="1" outlineLevel="2">
      <c r="A783" s="49"/>
      <c r="B783" s="33" t="s">
        <v>279</v>
      </c>
      <c r="C783" s="50" t="s">
        <v>547</v>
      </c>
      <c r="D783" s="51" t="s">
        <v>281</v>
      </c>
      <c r="E783" s="34" t="s">
        <v>810</v>
      </c>
      <c r="F783" s="56" t="s">
        <v>283</v>
      </c>
      <c r="G783" s="34"/>
      <c r="H783" s="53" t="s">
        <v>809</v>
      </c>
      <c r="I783" s="34" t="s">
        <v>66</v>
      </c>
      <c r="J783" s="36" t="s">
        <v>211</v>
      </c>
      <c r="K783" s="49">
        <v>44378</v>
      </c>
      <c r="L783" s="49">
        <v>44408</v>
      </c>
      <c r="M783" s="33" t="s">
        <v>27</v>
      </c>
      <c r="N783" s="33">
        <v>1</v>
      </c>
    </row>
    <row r="784" spans="1:14" ht="60.75" hidden="1" outlineLevel="2">
      <c r="A784" s="187"/>
      <c r="B784" s="33" t="s">
        <v>311</v>
      </c>
      <c r="C784" s="50" t="s">
        <v>547</v>
      </c>
      <c r="D784" s="51" t="s">
        <v>281</v>
      </c>
      <c r="E784" s="34" t="s">
        <v>810</v>
      </c>
      <c r="F784" s="56" t="s">
        <v>283</v>
      </c>
      <c r="G784" s="34"/>
      <c r="H784" s="53" t="s">
        <v>811</v>
      </c>
      <c r="I784" s="34" t="s">
        <v>90</v>
      </c>
      <c r="J784" s="36" t="s">
        <v>211</v>
      </c>
      <c r="K784" s="49">
        <v>44378</v>
      </c>
      <c r="L784" s="49">
        <v>44408</v>
      </c>
      <c r="M784" s="33" t="s">
        <v>27</v>
      </c>
      <c r="N784" s="33">
        <v>1</v>
      </c>
    </row>
    <row r="785" spans="1:14" hidden="1" outlineLevel="2">
      <c r="A785" s="145"/>
      <c r="B785" s="33"/>
      <c r="C785" s="50"/>
      <c r="D785" s="51"/>
      <c r="E785" s="34"/>
      <c r="F785" s="56"/>
      <c r="G785" s="34"/>
      <c r="H785" s="53"/>
      <c r="I785" s="34"/>
      <c r="J785" s="36"/>
      <c r="K785" s="49"/>
      <c r="L785" s="49"/>
      <c r="M785" s="33"/>
      <c r="N785" s="33"/>
    </row>
    <row r="786" spans="1:14" hidden="1" outlineLevel="2">
      <c r="A786" s="49"/>
      <c r="B786" s="33"/>
      <c r="C786" s="50"/>
      <c r="D786" s="51"/>
      <c r="E786" s="34"/>
      <c r="F786" s="52"/>
      <c r="G786" s="34"/>
      <c r="H786" s="53"/>
      <c r="I786" s="34"/>
      <c r="J786" s="36"/>
      <c r="K786" s="36"/>
      <c r="L786" s="36"/>
      <c r="M786" s="33"/>
      <c r="N786" s="145"/>
    </row>
    <row r="787" spans="1:14" s="47" customFormat="1" ht="122.25" customHeight="1" outlineLevel="1" collapsed="1">
      <c r="A787" s="458" t="s">
        <v>815</v>
      </c>
      <c r="B787" s="33" t="s">
        <v>291</v>
      </c>
      <c r="C787" s="50" t="s">
        <v>547</v>
      </c>
      <c r="D787" s="51" t="s">
        <v>281</v>
      </c>
      <c r="E787" s="439"/>
      <c r="F787" s="56"/>
      <c r="G787" s="496"/>
      <c r="H787" s="497" t="s">
        <v>812</v>
      </c>
      <c r="I787" s="56" t="str">
        <f>CONCATENATE(I788," ",N788,M788," ",I789," ",N789,M789," ",I790," ",N790,M790," ",I791," ",N791,M791," ",I792," ",N792,M792," ")</f>
        <v xml:space="preserve">Ремонт трансформаторов 35 кВ 1шт. Ремонт трансформаторов СН 1шт. Ремонт выключателей 35 кВ 1шт. Ремонт выключателей 6-10 кВ 1шт. Восстановление контура заземления 1шт. </v>
      </c>
      <c r="J787" s="56" t="s">
        <v>1104</v>
      </c>
      <c r="K787" s="459">
        <f>MIN(K788:K793)</f>
        <v>44317</v>
      </c>
      <c r="L787" s="459">
        <f>MAX(L788:L793)</f>
        <v>44439</v>
      </c>
      <c r="M787" s="496"/>
      <c r="N787" s="496"/>
    </row>
    <row r="788" spans="1:14" ht="81" hidden="1" outlineLevel="2">
      <c r="A788" s="145"/>
      <c r="B788" s="33" t="s">
        <v>279</v>
      </c>
      <c r="C788" s="50" t="s">
        <v>547</v>
      </c>
      <c r="D788" s="51" t="s">
        <v>281</v>
      </c>
      <c r="E788" s="34" t="s">
        <v>814</v>
      </c>
      <c r="F788" s="56" t="s">
        <v>283</v>
      </c>
      <c r="G788" s="34"/>
      <c r="H788" s="53" t="s">
        <v>813</v>
      </c>
      <c r="I788" s="34" t="s">
        <v>63</v>
      </c>
      <c r="J788" s="36" t="s">
        <v>211</v>
      </c>
      <c r="K788" s="49">
        <v>44317</v>
      </c>
      <c r="L788" s="49">
        <v>44347</v>
      </c>
      <c r="M788" s="33" t="s">
        <v>27</v>
      </c>
      <c r="N788" s="33">
        <v>1</v>
      </c>
    </row>
    <row r="789" spans="1:14" ht="60.75" hidden="1" outlineLevel="2">
      <c r="A789" s="49"/>
      <c r="B789" s="33" t="s">
        <v>279</v>
      </c>
      <c r="C789" s="50" t="s">
        <v>547</v>
      </c>
      <c r="D789" s="51" t="s">
        <v>281</v>
      </c>
      <c r="E789" s="34" t="s">
        <v>817</v>
      </c>
      <c r="F789" s="56" t="s">
        <v>283</v>
      </c>
      <c r="G789" s="34"/>
      <c r="H789" s="53" t="s">
        <v>816</v>
      </c>
      <c r="I789" s="34" t="s">
        <v>66</v>
      </c>
      <c r="J789" s="36" t="s">
        <v>211</v>
      </c>
      <c r="K789" s="49">
        <v>44348</v>
      </c>
      <c r="L789" s="49">
        <v>44377</v>
      </c>
      <c r="M789" s="33" t="s">
        <v>27</v>
      </c>
      <c r="N789" s="33">
        <v>1</v>
      </c>
    </row>
    <row r="790" spans="1:14" ht="60.75" hidden="1" outlineLevel="2">
      <c r="A790" s="187"/>
      <c r="B790" s="33" t="s">
        <v>311</v>
      </c>
      <c r="C790" s="50" t="s">
        <v>547</v>
      </c>
      <c r="D790" s="51" t="s">
        <v>281</v>
      </c>
      <c r="E790" s="34" t="s">
        <v>819</v>
      </c>
      <c r="F790" s="56" t="s">
        <v>283</v>
      </c>
      <c r="G790" s="34"/>
      <c r="H790" s="53" t="s">
        <v>818</v>
      </c>
      <c r="I790" s="34" t="s">
        <v>89</v>
      </c>
      <c r="J790" s="36" t="s">
        <v>211</v>
      </c>
      <c r="K790" s="49">
        <v>44348</v>
      </c>
      <c r="L790" s="49">
        <v>44377</v>
      </c>
      <c r="M790" s="33" t="s">
        <v>27</v>
      </c>
      <c r="N790" s="33">
        <v>1</v>
      </c>
    </row>
    <row r="791" spans="1:14" ht="81" hidden="1" outlineLevel="2">
      <c r="A791" s="187"/>
      <c r="B791" s="33" t="s">
        <v>311</v>
      </c>
      <c r="C791" s="50" t="s">
        <v>547</v>
      </c>
      <c r="D791" s="51" t="s">
        <v>281</v>
      </c>
      <c r="E791" s="34" t="s">
        <v>819</v>
      </c>
      <c r="F791" s="56" t="s">
        <v>283</v>
      </c>
      <c r="G791" s="34"/>
      <c r="H791" s="53" t="s">
        <v>820</v>
      </c>
      <c r="I791" s="34" t="s">
        <v>90</v>
      </c>
      <c r="J791" s="36" t="s">
        <v>211</v>
      </c>
      <c r="K791" s="49">
        <v>44378</v>
      </c>
      <c r="L791" s="49">
        <v>44408</v>
      </c>
      <c r="M791" s="33" t="s">
        <v>27</v>
      </c>
      <c r="N791" s="33">
        <v>1</v>
      </c>
    </row>
    <row r="792" spans="1:14" ht="60" hidden="1" outlineLevel="2">
      <c r="A792" s="145"/>
      <c r="B792" s="33" t="s">
        <v>279</v>
      </c>
      <c r="C792" s="50" t="s">
        <v>547</v>
      </c>
      <c r="D792" s="51" t="s">
        <v>281</v>
      </c>
      <c r="E792" s="34"/>
      <c r="F792" s="56" t="s">
        <v>380</v>
      </c>
      <c r="G792" s="417" t="s">
        <v>1102</v>
      </c>
      <c r="H792" s="53" t="s">
        <v>1101</v>
      </c>
      <c r="I792" s="34" t="s">
        <v>1103</v>
      </c>
      <c r="J792" s="36" t="s">
        <v>210</v>
      </c>
      <c r="K792" s="49">
        <v>44378</v>
      </c>
      <c r="L792" s="49">
        <v>44439</v>
      </c>
      <c r="M792" s="33" t="s">
        <v>27</v>
      </c>
      <c r="N792" s="33">
        <v>1</v>
      </c>
    </row>
    <row r="793" spans="1:14" hidden="1" outlineLevel="2">
      <c r="A793" s="145"/>
      <c r="B793" s="33"/>
      <c r="C793" s="50"/>
      <c r="D793" s="51"/>
      <c r="E793" s="34"/>
      <c r="F793" s="56"/>
      <c r="G793" s="34"/>
      <c r="H793" s="53"/>
      <c r="I793" s="34"/>
      <c r="J793" s="36"/>
      <c r="K793" s="49"/>
      <c r="L793" s="49"/>
      <c r="M793" s="33"/>
      <c r="N793" s="33"/>
    </row>
    <row r="794" spans="1:14" hidden="1" outlineLevel="2">
      <c r="A794" s="49"/>
      <c r="B794" s="33"/>
      <c r="C794" s="50"/>
      <c r="D794" s="51"/>
      <c r="E794" s="34"/>
      <c r="F794" s="52"/>
      <c r="G794" s="34"/>
      <c r="H794" s="53"/>
      <c r="I794" s="34"/>
      <c r="J794" s="36"/>
      <c r="K794" s="36"/>
      <c r="L794" s="36"/>
      <c r="M794" s="33"/>
      <c r="N794" s="145"/>
    </row>
    <row r="795" spans="1:14" s="47" customFormat="1" ht="92.25" customHeight="1" outlineLevel="1" collapsed="1">
      <c r="A795" s="458" t="s">
        <v>823</v>
      </c>
      <c r="B795" s="33" t="s">
        <v>291</v>
      </c>
      <c r="C795" s="50" t="s">
        <v>547</v>
      </c>
      <c r="D795" s="51" t="s">
        <v>281</v>
      </c>
      <c r="E795" s="439"/>
      <c r="F795" s="56"/>
      <c r="G795" s="496"/>
      <c r="H795" s="497" t="s">
        <v>821</v>
      </c>
      <c r="I795" s="56" t="str">
        <f>CONCATENATE(I796," ",N796,M796," ",I797," ",N797,M797," ",I798," ",N798,M798," ",I799," ",N799,M799," ")</f>
        <v xml:space="preserve">Ремонт трансформаторов 35 кВ 1шт. Ремонт трансформаторов 35 кВ 1шт. Ремонт выключателей 35 кВ 1шт.   </v>
      </c>
      <c r="J795" s="56" t="s">
        <v>1093</v>
      </c>
      <c r="K795" s="459">
        <f>MIN(K796:K799)</f>
        <v>44348</v>
      </c>
      <c r="L795" s="459">
        <f>MAX(L796:L799)</f>
        <v>44439</v>
      </c>
      <c r="M795" s="496"/>
      <c r="N795" s="496"/>
    </row>
    <row r="796" spans="1:14" ht="81" hidden="1" outlineLevel="2">
      <c r="A796" s="145"/>
      <c r="B796" s="33" t="s">
        <v>279</v>
      </c>
      <c r="C796" s="50" t="s">
        <v>547</v>
      </c>
      <c r="D796" s="51" t="s">
        <v>281</v>
      </c>
      <c r="E796" s="34" t="s">
        <v>824</v>
      </c>
      <c r="F796" s="56" t="s">
        <v>283</v>
      </c>
      <c r="G796" s="34"/>
      <c r="H796" s="53" t="s">
        <v>822</v>
      </c>
      <c r="I796" s="34" t="s">
        <v>63</v>
      </c>
      <c r="J796" s="36" t="s">
        <v>211</v>
      </c>
      <c r="K796" s="49">
        <v>44409</v>
      </c>
      <c r="L796" s="49">
        <v>44439</v>
      </c>
      <c r="M796" s="33" t="s">
        <v>27</v>
      </c>
      <c r="N796" s="33">
        <v>1</v>
      </c>
    </row>
    <row r="797" spans="1:14" ht="81" hidden="1" outlineLevel="2">
      <c r="A797" s="49"/>
      <c r="B797" s="33" t="s">
        <v>279</v>
      </c>
      <c r="C797" s="50" t="s">
        <v>547</v>
      </c>
      <c r="D797" s="51" t="s">
        <v>281</v>
      </c>
      <c r="E797" s="34" t="s">
        <v>826</v>
      </c>
      <c r="F797" s="56" t="s">
        <v>283</v>
      </c>
      <c r="G797" s="34"/>
      <c r="H797" s="53" t="s">
        <v>825</v>
      </c>
      <c r="I797" s="34" t="s">
        <v>63</v>
      </c>
      <c r="J797" s="36" t="s">
        <v>211</v>
      </c>
      <c r="K797" s="49">
        <v>44348</v>
      </c>
      <c r="L797" s="49">
        <v>44377</v>
      </c>
      <c r="M797" s="33" t="s">
        <v>27</v>
      </c>
      <c r="N797" s="33">
        <v>1</v>
      </c>
    </row>
    <row r="798" spans="1:14" ht="60.75" hidden="1" outlineLevel="2">
      <c r="A798" s="187"/>
      <c r="B798" s="33" t="s">
        <v>279</v>
      </c>
      <c r="C798" s="50" t="s">
        <v>547</v>
      </c>
      <c r="D798" s="51" t="s">
        <v>281</v>
      </c>
      <c r="E798" s="34" t="s">
        <v>828</v>
      </c>
      <c r="F798" s="56" t="s">
        <v>283</v>
      </c>
      <c r="G798" s="34"/>
      <c r="H798" s="53" t="s">
        <v>827</v>
      </c>
      <c r="I798" s="34" t="s">
        <v>89</v>
      </c>
      <c r="J798" s="36" t="s">
        <v>210</v>
      </c>
      <c r="K798" s="49">
        <v>44378</v>
      </c>
      <c r="L798" s="49">
        <v>44408</v>
      </c>
      <c r="M798" s="33" t="s">
        <v>27</v>
      </c>
      <c r="N798" s="33">
        <v>1</v>
      </c>
    </row>
    <row r="799" spans="1:14" hidden="1" outlineLevel="2">
      <c r="A799" s="145"/>
      <c r="B799" s="33" t="s">
        <v>279</v>
      </c>
      <c r="C799" s="50" t="s">
        <v>547</v>
      </c>
      <c r="D799" s="51" t="s">
        <v>281</v>
      </c>
      <c r="E799" s="34"/>
      <c r="F799" s="56" t="s">
        <v>380</v>
      </c>
      <c r="G799" s="417"/>
      <c r="H799" s="53"/>
      <c r="I799" s="34"/>
      <c r="J799" s="36"/>
      <c r="K799" s="49"/>
      <c r="L799" s="49"/>
      <c r="M799" s="33"/>
      <c r="N799" s="33"/>
    </row>
    <row r="800" spans="1:14" hidden="1" outlineLevel="2">
      <c r="A800" s="49"/>
      <c r="B800" s="33"/>
      <c r="C800" s="50"/>
      <c r="D800" s="51"/>
      <c r="E800" s="34"/>
      <c r="F800" s="52"/>
      <c r="G800" s="34"/>
      <c r="H800" s="53"/>
      <c r="I800" s="34"/>
      <c r="J800" s="36"/>
      <c r="K800" s="36"/>
      <c r="L800" s="36"/>
      <c r="M800" s="33"/>
      <c r="N800" s="145"/>
    </row>
    <row r="801" spans="1:14" s="47" customFormat="1" ht="144.75" customHeight="1" outlineLevel="1" collapsed="1">
      <c r="A801" s="458" t="s">
        <v>832</v>
      </c>
      <c r="B801" s="33" t="s">
        <v>291</v>
      </c>
      <c r="C801" s="50" t="s">
        <v>547</v>
      </c>
      <c r="D801" s="51" t="s">
        <v>281</v>
      </c>
      <c r="E801" s="439"/>
      <c r="F801" s="56"/>
      <c r="G801" s="496"/>
      <c r="H801" s="497" t="s">
        <v>829</v>
      </c>
      <c r="I801" s="56" t="str">
        <f>CONCATENATE(I802," ",N802,M802," ",I803," ",N803,M803," ",I804," ",N804,M804," ",I805," ",N805,M805," ",I806," ",N806,M806," ")</f>
        <v xml:space="preserve">Ремонт трансформаторов 35 кВ 1шт. Ремонт трансформаторов 35 кВ 1шт. Ремонт трансформаторов СН 1шт. Ремонт выключателей 6-10 кВ 3шт.   </v>
      </c>
      <c r="J801" s="56" t="s">
        <v>1093</v>
      </c>
      <c r="K801" s="459">
        <f>MIN(K802:K806)</f>
        <v>44348</v>
      </c>
      <c r="L801" s="459">
        <f>MAX(L802:L806)</f>
        <v>44439</v>
      </c>
      <c r="M801" s="496"/>
      <c r="N801" s="496"/>
    </row>
    <row r="802" spans="1:14" ht="60.75" hidden="1" outlineLevel="2">
      <c r="A802" s="145"/>
      <c r="B802" s="33" t="s">
        <v>279</v>
      </c>
      <c r="C802" s="50" t="s">
        <v>547</v>
      </c>
      <c r="D802" s="51" t="s">
        <v>281</v>
      </c>
      <c r="E802" s="34" t="s">
        <v>831</v>
      </c>
      <c r="F802" s="56" t="s">
        <v>283</v>
      </c>
      <c r="G802" s="34"/>
      <c r="H802" s="53" t="s">
        <v>830</v>
      </c>
      <c r="I802" s="34" t="s">
        <v>63</v>
      </c>
      <c r="J802" s="36" t="s">
        <v>211</v>
      </c>
      <c r="K802" s="49">
        <v>44378</v>
      </c>
      <c r="L802" s="49">
        <v>44408</v>
      </c>
      <c r="M802" s="33" t="s">
        <v>27</v>
      </c>
      <c r="N802" s="33">
        <v>1</v>
      </c>
    </row>
    <row r="803" spans="1:14" ht="60.75" hidden="1" outlineLevel="2">
      <c r="A803" s="49"/>
      <c r="B803" s="33" t="s">
        <v>279</v>
      </c>
      <c r="C803" s="50" t="s">
        <v>547</v>
      </c>
      <c r="D803" s="51" t="s">
        <v>281</v>
      </c>
      <c r="E803" s="34" t="s">
        <v>834</v>
      </c>
      <c r="F803" s="56" t="s">
        <v>283</v>
      </c>
      <c r="G803" s="34"/>
      <c r="H803" s="53" t="s">
        <v>833</v>
      </c>
      <c r="I803" s="34" t="s">
        <v>63</v>
      </c>
      <c r="J803" s="36" t="s">
        <v>211</v>
      </c>
      <c r="K803" s="49">
        <v>44348</v>
      </c>
      <c r="L803" s="49">
        <v>44377</v>
      </c>
      <c r="M803" s="33" t="s">
        <v>27</v>
      </c>
      <c r="N803" s="33">
        <v>1</v>
      </c>
    </row>
    <row r="804" spans="1:14" ht="60.75" hidden="1" outlineLevel="2">
      <c r="A804" s="187"/>
      <c r="B804" s="33" t="s">
        <v>279</v>
      </c>
      <c r="C804" s="50" t="s">
        <v>547</v>
      </c>
      <c r="D804" s="51" t="s">
        <v>281</v>
      </c>
      <c r="E804" s="34" t="s">
        <v>836</v>
      </c>
      <c r="F804" s="56" t="s">
        <v>283</v>
      </c>
      <c r="G804" s="34"/>
      <c r="H804" s="53" t="s">
        <v>835</v>
      </c>
      <c r="I804" s="34" t="s">
        <v>66</v>
      </c>
      <c r="J804" s="36" t="s">
        <v>211</v>
      </c>
      <c r="K804" s="49">
        <v>44409</v>
      </c>
      <c r="L804" s="49">
        <v>44439</v>
      </c>
      <c r="M804" s="33" t="s">
        <v>27</v>
      </c>
      <c r="N804" s="33">
        <v>1</v>
      </c>
    </row>
    <row r="805" spans="1:14" ht="60.75" hidden="1" outlineLevel="2">
      <c r="A805" s="187"/>
      <c r="B805" s="33" t="s">
        <v>311</v>
      </c>
      <c r="C805" s="50" t="s">
        <v>547</v>
      </c>
      <c r="D805" s="51" t="s">
        <v>281</v>
      </c>
      <c r="E805" s="34" t="s">
        <v>838</v>
      </c>
      <c r="F805" s="56" t="s">
        <v>283</v>
      </c>
      <c r="G805" s="34"/>
      <c r="H805" s="53" t="s">
        <v>837</v>
      </c>
      <c r="I805" s="34" t="s">
        <v>90</v>
      </c>
      <c r="J805" s="36" t="s">
        <v>210</v>
      </c>
      <c r="K805" s="49">
        <v>44378</v>
      </c>
      <c r="L805" s="49">
        <v>44439</v>
      </c>
      <c r="M805" s="33" t="s">
        <v>27</v>
      </c>
      <c r="N805" s="33">
        <v>3</v>
      </c>
    </row>
    <row r="806" spans="1:14" hidden="1" outlineLevel="2">
      <c r="A806" s="145"/>
      <c r="B806" s="33"/>
      <c r="C806" s="50"/>
      <c r="D806" s="51"/>
      <c r="E806" s="34"/>
      <c r="F806" s="56"/>
      <c r="G806" s="34"/>
      <c r="H806" s="53"/>
      <c r="I806" s="34"/>
      <c r="J806" s="36"/>
      <c r="K806" s="49"/>
      <c r="L806" s="49"/>
      <c r="M806" s="33"/>
      <c r="N806" s="33"/>
    </row>
    <row r="807" spans="1:14" hidden="1" outlineLevel="2">
      <c r="A807" s="49"/>
      <c r="B807" s="33"/>
      <c r="C807" s="50"/>
      <c r="D807" s="51"/>
      <c r="E807" s="34"/>
      <c r="F807" s="52"/>
      <c r="G807" s="34"/>
      <c r="H807" s="53"/>
      <c r="I807" s="34"/>
      <c r="J807" s="36"/>
      <c r="K807" s="36"/>
      <c r="L807" s="36"/>
      <c r="M807" s="33"/>
      <c r="N807" s="145"/>
    </row>
    <row r="808" spans="1:14" s="47" customFormat="1" hidden="1" outlineLevel="1" collapsed="1">
      <c r="A808" s="458"/>
      <c r="B808" s="33"/>
      <c r="C808" s="50"/>
      <c r="D808" s="51"/>
      <c r="E808" s="439"/>
      <c r="F808" s="56"/>
      <c r="G808" s="496"/>
      <c r="H808" s="497"/>
      <c r="I808" s="56" t="str">
        <f>CONCATENATE(I809," ",N809,M809," ",I810," ",N810,M810," ",I811," ",N811,M811," ",I812," ",N812,M812," ",I813," ",N813,M813," "," ",I814," ",N814,M814," ",I815," ",N815,M815," ",I816," ",N816,M816," ")</f>
        <v xml:space="preserve">                 </v>
      </c>
      <c r="J808" s="56"/>
      <c r="K808" s="56"/>
      <c r="L808" s="56"/>
      <c r="M808" s="496"/>
      <c r="N808" s="496"/>
    </row>
    <row r="809" spans="1:14" hidden="1" outlineLevel="2">
      <c r="A809" s="145"/>
      <c r="B809" s="33"/>
      <c r="C809" s="50"/>
      <c r="D809" s="51"/>
      <c r="E809" s="34"/>
      <c r="F809" s="56"/>
      <c r="G809" s="34"/>
      <c r="H809" s="53"/>
      <c r="I809" s="34"/>
      <c r="J809" s="36"/>
      <c r="K809" s="49"/>
      <c r="L809" s="49"/>
      <c r="M809" s="33"/>
      <c r="N809" s="33"/>
    </row>
    <row r="810" spans="1:14" hidden="1" outlineLevel="2">
      <c r="A810" s="49"/>
      <c r="B810" s="33"/>
      <c r="C810" s="50"/>
      <c r="D810" s="51"/>
      <c r="E810" s="34"/>
      <c r="F810" s="56"/>
      <c r="G810" s="34"/>
      <c r="H810" s="53"/>
      <c r="I810" s="34"/>
      <c r="J810" s="36"/>
      <c r="K810" s="49"/>
      <c r="L810" s="49"/>
      <c r="M810" s="33"/>
      <c r="N810" s="33"/>
    </row>
    <row r="811" spans="1:14" hidden="1" outlineLevel="2">
      <c r="A811" s="187"/>
      <c r="B811" s="33"/>
      <c r="C811" s="50"/>
      <c r="D811" s="51"/>
      <c r="E811" s="34"/>
      <c r="F811" s="56"/>
      <c r="G811" s="34"/>
      <c r="H811" s="53"/>
      <c r="I811" s="34"/>
      <c r="J811" s="36"/>
      <c r="K811" s="49"/>
      <c r="L811" s="49"/>
      <c r="M811" s="33"/>
      <c r="N811" s="33"/>
    </row>
    <row r="812" spans="1:14" hidden="1" outlineLevel="2">
      <c r="A812" s="187"/>
      <c r="B812" s="33"/>
      <c r="C812" s="50"/>
      <c r="D812" s="51"/>
      <c r="E812" s="34"/>
      <c r="F812" s="56"/>
      <c r="G812" s="34"/>
      <c r="H812" s="53"/>
      <c r="I812" s="34"/>
      <c r="J812" s="36"/>
      <c r="K812" s="49"/>
      <c r="L812" s="49"/>
      <c r="M812" s="33"/>
      <c r="N812" s="33"/>
    </row>
    <row r="813" spans="1:14" hidden="1" outlineLevel="2">
      <c r="A813" s="145"/>
      <c r="B813" s="33"/>
      <c r="C813" s="50"/>
      <c r="D813" s="51"/>
      <c r="E813" s="34"/>
      <c r="F813" s="56"/>
      <c r="G813" s="34"/>
      <c r="H813" s="53"/>
      <c r="I813" s="34"/>
      <c r="J813" s="36"/>
      <c r="K813" s="49"/>
      <c r="L813" s="49"/>
      <c r="M813" s="33"/>
      <c r="N813" s="33"/>
    </row>
    <row r="814" spans="1:14" hidden="1" outlineLevel="2">
      <c r="A814" s="145"/>
      <c r="B814" s="33"/>
      <c r="C814" s="50"/>
      <c r="D814" s="51"/>
      <c r="E814" s="34"/>
      <c r="F814" s="56"/>
      <c r="G814" s="34"/>
      <c r="H814" s="53"/>
      <c r="I814" s="34"/>
      <c r="J814" s="36"/>
      <c r="K814" s="49"/>
      <c r="L814" s="49"/>
      <c r="M814" s="33"/>
      <c r="N814" s="33"/>
    </row>
    <row r="815" spans="1:14" hidden="1" outlineLevel="2">
      <c r="A815" s="145"/>
      <c r="B815" s="33"/>
      <c r="C815" s="50"/>
      <c r="D815" s="51"/>
      <c r="E815" s="34"/>
      <c r="F815" s="56"/>
      <c r="G815" s="34"/>
      <c r="H815" s="53"/>
      <c r="I815" s="34"/>
      <c r="J815" s="36"/>
      <c r="K815" s="49"/>
      <c r="L815" s="49"/>
      <c r="M815" s="33"/>
      <c r="N815" s="33"/>
    </row>
    <row r="816" spans="1:14" hidden="1" outlineLevel="2">
      <c r="A816" s="145"/>
      <c r="B816" s="33"/>
      <c r="C816" s="50"/>
      <c r="D816" s="51"/>
      <c r="E816" s="34"/>
      <c r="F816" s="56"/>
      <c r="G816" s="34"/>
      <c r="H816" s="53"/>
      <c r="I816" s="34"/>
      <c r="J816" s="36"/>
      <c r="K816" s="49"/>
      <c r="L816" s="49"/>
      <c r="M816" s="33"/>
      <c r="N816" s="33"/>
    </row>
    <row r="817" spans="1:14" hidden="1" outlineLevel="2">
      <c r="A817" s="49"/>
      <c r="B817" s="33"/>
      <c r="C817" s="50"/>
      <c r="D817" s="51"/>
      <c r="E817" s="34"/>
      <c r="F817" s="52"/>
      <c r="G817" s="34"/>
      <c r="H817" s="53"/>
      <c r="I817" s="34"/>
      <c r="J817" s="36"/>
      <c r="K817" s="36"/>
      <c r="L817" s="36"/>
      <c r="M817" s="33"/>
      <c r="N817" s="145"/>
    </row>
    <row r="818" spans="1:14" ht="21" thickBot="1">
      <c r="A818" s="473"/>
      <c r="B818" s="474"/>
      <c r="C818" s="475"/>
      <c r="D818" s="476"/>
      <c r="E818" s="477"/>
      <c r="F818" s="478"/>
      <c r="G818" s="477"/>
      <c r="H818" s="479"/>
      <c r="I818" s="477"/>
      <c r="J818" s="480"/>
      <c r="K818" s="480"/>
      <c r="L818" s="480"/>
      <c r="M818" s="474"/>
      <c r="N818" s="481"/>
    </row>
    <row r="819" spans="1:14" ht="21" thickBot="1">
      <c r="A819" s="491" t="s">
        <v>165</v>
      </c>
      <c r="B819" s="492"/>
      <c r="C819" s="492"/>
      <c r="D819" s="492"/>
      <c r="E819" s="493"/>
      <c r="F819" s="494"/>
      <c r="G819" s="495"/>
      <c r="H819" s="493" t="s">
        <v>158</v>
      </c>
      <c r="I819" s="495"/>
      <c r="J819" s="495"/>
      <c r="K819" s="495"/>
      <c r="L819" s="495"/>
      <c r="M819" s="495"/>
      <c r="N819" s="495"/>
    </row>
    <row r="820" spans="1:14" s="47" customFormat="1" ht="74.25" customHeight="1" outlineLevel="1" collapsed="1">
      <c r="A820" s="458" t="s">
        <v>1191</v>
      </c>
      <c r="B820" s="33" t="s">
        <v>311</v>
      </c>
      <c r="C820" s="50" t="s">
        <v>351</v>
      </c>
      <c r="D820" s="51" t="s">
        <v>841</v>
      </c>
      <c r="E820" s="439" t="s">
        <v>873</v>
      </c>
      <c r="F820" s="56"/>
      <c r="G820" s="496"/>
      <c r="H820" s="497" t="s">
        <v>872</v>
      </c>
      <c r="I820" s="56" t="str">
        <f>CONCATENATE(I821," ",N821,M821," ",I822," ",N822,M822," ",I823," ",N823,M823)</f>
        <v xml:space="preserve">Восстановление контура заземления до нормативных характеристик ТП 1шт    </v>
      </c>
      <c r="J820" s="56" t="s">
        <v>210</v>
      </c>
      <c r="K820" s="459">
        <f>MIN(K821:K823)</f>
        <v>44317</v>
      </c>
      <c r="L820" s="459">
        <f>MAX(L821:L823)</f>
        <v>44347</v>
      </c>
      <c r="M820" s="496"/>
      <c r="N820" s="496"/>
    </row>
    <row r="821" spans="1:14" ht="60.75" hidden="1" outlineLevel="2">
      <c r="A821" s="145"/>
      <c r="B821" s="33" t="s">
        <v>311</v>
      </c>
      <c r="C821" s="50" t="s">
        <v>351</v>
      </c>
      <c r="D821" s="51" t="s">
        <v>841</v>
      </c>
      <c r="E821" s="34"/>
      <c r="F821" s="421" t="s">
        <v>420</v>
      </c>
      <c r="G821" s="19" t="s">
        <v>487</v>
      </c>
      <c r="H821" s="53"/>
      <c r="I821" s="34" t="s">
        <v>1100</v>
      </c>
      <c r="J821" s="36" t="s">
        <v>210</v>
      </c>
      <c r="K821" s="49">
        <v>44317</v>
      </c>
      <c r="L821" s="49">
        <v>44347</v>
      </c>
      <c r="M821" s="33" t="s">
        <v>353</v>
      </c>
      <c r="N821" s="33">
        <v>1</v>
      </c>
    </row>
    <row r="822" spans="1:14" hidden="1" outlineLevel="2">
      <c r="A822" s="49"/>
      <c r="B822" s="33"/>
      <c r="C822" s="50"/>
      <c r="D822" s="51"/>
      <c r="E822" s="34"/>
      <c r="F822" s="56"/>
      <c r="G822" s="34"/>
      <c r="H822" s="53"/>
      <c r="I822" s="34"/>
      <c r="J822" s="36"/>
      <c r="K822" s="49"/>
      <c r="L822" s="49"/>
      <c r="M822" s="33"/>
      <c r="N822" s="33"/>
    </row>
    <row r="823" spans="1:14" hidden="1" outlineLevel="2">
      <c r="A823" s="187"/>
      <c r="B823" s="33"/>
      <c r="C823" s="50"/>
      <c r="D823" s="51"/>
      <c r="E823" s="34"/>
      <c r="F823" s="56"/>
      <c r="G823" s="34"/>
      <c r="H823" s="53"/>
      <c r="I823" s="34"/>
      <c r="J823" s="36"/>
      <c r="K823" s="49"/>
      <c r="L823" s="49"/>
      <c r="M823" s="33"/>
      <c r="N823" s="33"/>
    </row>
    <row r="824" spans="1:14" hidden="1" outlineLevel="2">
      <c r="A824" s="49"/>
      <c r="B824" s="33"/>
      <c r="C824" s="50"/>
      <c r="D824" s="51"/>
      <c r="E824" s="34"/>
      <c r="F824" s="52"/>
      <c r="G824" s="34"/>
      <c r="H824" s="53"/>
      <c r="I824" s="34"/>
      <c r="J824" s="36"/>
      <c r="K824" s="36"/>
      <c r="L824" s="36"/>
      <c r="M824" s="33"/>
      <c r="N824" s="145"/>
    </row>
    <row r="825" spans="1:14" s="47" customFormat="1" ht="79.5" customHeight="1" outlineLevel="1" collapsed="1">
      <c r="A825" s="458" t="s">
        <v>1192</v>
      </c>
      <c r="B825" s="33" t="s">
        <v>311</v>
      </c>
      <c r="C825" s="50" t="s">
        <v>351</v>
      </c>
      <c r="D825" s="51" t="s">
        <v>841</v>
      </c>
      <c r="E825" s="439" t="s">
        <v>875</v>
      </c>
      <c r="F825" s="56"/>
      <c r="G825" s="496"/>
      <c r="H825" s="497" t="s">
        <v>874</v>
      </c>
      <c r="I825" s="56" t="str">
        <f>CONCATENATE(I826," ",N826,M826," ",I827," ",N827,M827," ",I828," ",N828,M828)</f>
        <v xml:space="preserve">Восстановление контура заземления до нормативных характеристик ТП 1шт    </v>
      </c>
      <c r="J825" s="56" t="s">
        <v>210</v>
      </c>
      <c r="K825" s="459">
        <f>MIN(K826:K828)</f>
        <v>44409</v>
      </c>
      <c r="L825" s="459">
        <f>MAX(L826:L828)</f>
        <v>44439</v>
      </c>
      <c r="M825" s="496"/>
      <c r="N825" s="496"/>
    </row>
    <row r="826" spans="1:14" ht="60.75" hidden="1" outlineLevel="2">
      <c r="A826" s="145"/>
      <c r="B826" s="33" t="s">
        <v>311</v>
      </c>
      <c r="C826" s="50" t="s">
        <v>351</v>
      </c>
      <c r="D826" s="51" t="s">
        <v>841</v>
      </c>
      <c r="E826" s="33"/>
      <c r="F826" s="421" t="s">
        <v>420</v>
      </c>
      <c r="G826" s="19" t="s">
        <v>487</v>
      </c>
      <c r="H826" s="434"/>
      <c r="I826" s="34" t="s">
        <v>1100</v>
      </c>
      <c r="J826" s="36" t="s">
        <v>210</v>
      </c>
      <c r="K826" s="49">
        <v>44409</v>
      </c>
      <c r="L826" s="49">
        <v>44439</v>
      </c>
      <c r="M826" s="33" t="s">
        <v>353</v>
      </c>
      <c r="N826" s="33">
        <v>1</v>
      </c>
    </row>
    <row r="827" spans="1:14" hidden="1" outlineLevel="2">
      <c r="A827" s="49"/>
      <c r="B827" s="33"/>
      <c r="C827" s="50"/>
      <c r="D827" s="51"/>
      <c r="E827" s="33"/>
      <c r="F827" s="33"/>
      <c r="G827" s="33"/>
      <c r="H827" s="434"/>
      <c r="I827" s="34"/>
      <c r="J827" s="36"/>
      <c r="K827" s="49"/>
      <c r="L827" s="49"/>
      <c r="M827" s="33"/>
      <c r="N827" s="33"/>
    </row>
    <row r="828" spans="1:14" hidden="1" outlineLevel="2">
      <c r="A828" s="187"/>
      <c r="B828" s="33"/>
      <c r="C828" s="50"/>
      <c r="D828" s="51"/>
      <c r="E828" s="33"/>
      <c r="F828" s="33"/>
      <c r="G828" s="33"/>
      <c r="H828" s="434"/>
      <c r="I828" s="34"/>
      <c r="J828" s="36"/>
      <c r="K828" s="49"/>
      <c r="L828" s="49"/>
      <c r="M828" s="33"/>
      <c r="N828" s="33"/>
    </row>
    <row r="829" spans="1:14" hidden="1" outlineLevel="2">
      <c r="A829" s="49"/>
      <c r="B829" s="33"/>
      <c r="C829" s="50"/>
      <c r="D829" s="51"/>
      <c r="E829" s="33"/>
      <c r="F829" s="435"/>
      <c r="G829" s="33"/>
      <c r="H829" s="434"/>
      <c r="I829" s="34"/>
      <c r="J829" s="36"/>
      <c r="K829" s="36"/>
      <c r="L829" s="36"/>
      <c r="M829" s="33"/>
      <c r="N829" s="145"/>
    </row>
    <row r="830" spans="1:14" s="47" customFormat="1" ht="78" customHeight="1" outlineLevel="1" collapsed="1">
      <c r="A830" s="458" t="s">
        <v>1193</v>
      </c>
      <c r="B830" s="33" t="s">
        <v>311</v>
      </c>
      <c r="C830" s="50" t="s">
        <v>351</v>
      </c>
      <c r="D830" s="51" t="s">
        <v>841</v>
      </c>
      <c r="E830" s="439" t="s">
        <v>881</v>
      </c>
      <c r="F830" s="56"/>
      <c r="G830" s="496"/>
      <c r="H830" s="497" t="s">
        <v>876</v>
      </c>
      <c r="I830" s="56" t="str">
        <f>CONCATENATE(I831," ",N831,M831," ",I832," ",N832,M832," ",I833," ",N833,M833)</f>
        <v xml:space="preserve">Восстановление контура заземления до нормативных характеристик ТП 1шт    </v>
      </c>
      <c r="J830" s="56" t="s">
        <v>210</v>
      </c>
      <c r="K830" s="459">
        <f>MIN(K831:K833)</f>
        <v>44317</v>
      </c>
      <c r="L830" s="459">
        <f>MAX(L831:L833)</f>
        <v>44347</v>
      </c>
      <c r="M830" s="496"/>
      <c r="N830" s="496"/>
    </row>
    <row r="831" spans="1:14" ht="60.75" hidden="1" outlineLevel="2">
      <c r="A831" s="145"/>
      <c r="B831" s="33" t="s">
        <v>311</v>
      </c>
      <c r="C831" s="50" t="s">
        <v>351</v>
      </c>
      <c r="D831" s="51" t="s">
        <v>841</v>
      </c>
      <c r="E831" s="436"/>
      <c r="F831" s="421" t="s">
        <v>420</v>
      </c>
      <c r="G831" s="19" t="s">
        <v>487</v>
      </c>
      <c r="H831" s="437"/>
      <c r="I831" s="34" t="s">
        <v>1100</v>
      </c>
      <c r="J831" s="36" t="s">
        <v>210</v>
      </c>
      <c r="K831" s="49">
        <v>44317</v>
      </c>
      <c r="L831" s="49">
        <v>44347</v>
      </c>
      <c r="M831" s="33" t="s">
        <v>353</v>
      </c>
      <c r="N831" s="33">
        <v>1</v>
      </c>
    </row>
    <row r="832" spans="1:14" hidden="1" outlineLevel="2">
      <c r="A832" s="49"/>
      <c r="B832" s="33"/>
      <c r="C832" s="50"/>
      <c r="D832" s="51"/>
      <c r="E832" s="436"/>
      <c r="F832" s="44"/>
      <c r="G832" s="436"/>
      <c r="H832" s="437"/>
      <c r="I832" s="34"/>
      <c r="J832" s="36"/>
      <c r="K832" s="49"/>
      <c r="L832" s="49"/>
      <c r="M832" s="33"/>
      <c r="N832" s="33"/>
    </row>
    <row r="833" spans="1:14" hidden="1" outlineLevel="2">
      <c r="A833" s="187"/>
      <c r="B833" s="33"/>
      <c r="C833" s="50"/>
      <c r="D833" s="51"/>
      <c r="E833" s="436"/>
      <c r="F833" s="44"/>
      <c r="G833" s="436"/>
      <c r="H833" s="437"/>
      <c r="I833" s="34"/>
      <c r="J833" s="36"/>
      <c r="K833" s="49"/>
      <c r="L833" s="49"/>
      <c r="M833" s="33"/>
      <c r="N833" s="33"/>
    </row>
    <row r="834" spans="1:14" hidden="1" outlineLevel="2">
      <c r="A834" s="49"/>
      <c r="B834" s="33"/>
      <c r="C834" s="50"/>
      <c r="D834" s="51"/>
      <c r="E834" s="436"/>
      <c r="F834" s="438"/>
      <c r="G834" s="436"/>
      <c r="H834" s="437"/>
      <c r="I834" s="34"/>
      <c r="J834" s="36"/>
      <c r="K834" s="36"/>
      <c r="L834" s="36"/>
      <c r="M834" s="33"/>
      <c r="N834" s="145"/>
    </row>
    <row r="835" spans="1:14" s="47" customFormat="1" ht="68.25" customHeight="1" outlineLevel="1" collapsed="1">
      <c r="A835" s="458" t="s">
        <v>1194</v>
      </c>
      <c r="B835" s="33" t="s">
        <v>311</v>
      </c>
      <c r="C835" s="50" t="s">
        <v>351</v>
      </c>
      <c r="D835" s="51" t="s">
        <v>841</v>
      </c>
      <c r="E835" s="439" t="s">
        <v>877</v>
      </c>
      <c r="F835" s="56"/>
      <c r="G835" s="496"/>
      <c r="H835" s="497" t="s">
        <v>878</v>
      </c>
      <c r="I835" s="56" t="str">
        <f>CONCATENATE(I836," ",N836,M836," ",I837," ",N837,M837," ",I838," ",N838,M838)</f>
        <v xml:space="preserve">Восстановление контура заземления до нормативных характеристик ТП 1шт    </v>
      </c>
      <c r="J835" s="56" t="s">
        <v>210</v>
      </c>
      <c r="K835" s="459">
        <f>MIN(K836:K838)</f>
        <v>44409</v>
      </c>
      <c r="L835" s="459">
        <f>MAX(L836:L838)</f>
        <v>44439</v>
      </c>
      <c r="M835" s="496"/>
      <c r="N835" s="496"/>
    </row>
    <row r="836" spans="1:14" ht="60.75" hidden="1" outlineLevel="2">
      <c r="A836" s="145"/>
      <c r="B836" s="33" t="s">
        <v>311</v>
      </c>
      <c r="C836" s="50" t="s">
        <v>351</v>
      </c>
      <c r="D836" s="51" t="s">
        <v>841</v>
      </c>
      <c r="E836" s="34"/>
      <c r="F836" s="421" t="s">
        <v>420</v>
      </c>
      <c r="G836" s="19" t="s">
        <v>487</v>
      </c>
      <c r="H836" s="53"/>
      <c r="I836" s="34" t="s">
        <v>1100</v>
      </c>
      <c r="J836" s="36" t="s">
        <v>210</v>
      </c>
      <c r="K836" s="49">
        <v>44409</v>
      </c>
      <c r="L836" s="49">
        <v>44439</v>
      </c>
      <c r="M836" s="33" t="s">
        <v>353</v>
      </c>
      <c r="N836" s="33">
        <v>1</v>
      </c>
    </row>
    <row r="837" spans="1:14" hidden="1" outlineLevel="2">
      <c r="A837" s="49"/>
      <c r="B837" s="33"/>
      <c r="C837" s="50"/>
      <c r="D837" s="51"/>
      <c r="E837" s="34"/>
      <c r="F837" s="56"/>
      <c r="G837" s="34"/>
      <c r="H837" s="53"/>
      <c r="I837" s="34"/>
      <c r="J837" s="36"/>
      <c r="K837" s="49"/>
      <c r="L837" s="49"/>
      <c r="M837" s="33"/>
      <c r="N837" s="33"/>
    </row>
    <row r="838" spans="1:14" hidden="1" outlineLevel="2">
      <c r="A838" s="187"/>
      <c r="B838" s="33"/>
      <c r="C838" s="50"/>
      <c r="D838" s="51"/>
      <c r="E838" s="34"/>
      <c r="F838" s="56"/>
      <c r="G838" s="34"/>
      <c r="H838" s="53"/>
      <c r="I838" s="34"/>
      <c r="J838" s="36"/>
      <c r="K838" s="49"/>
      <c r="L838" s="49"/>
      <c r="M838" s="33"/>
      <c r="N838" s="33"/>
    </row>
    <row r="839" spans="1:14" hidden="1" outlineLevel="2">
      <c r="A839" s="49"/>
      <c r="B839" s="33"/>
      <c r="C839" s="50"/>
      <c r="D839" s="51"/>
      <c r="E839" s="34"/>
      <c r="F839" s="52"/>
      <c r="G839" s="34"/>
      <c r="H839" s="53"/>
      <c r="I839" s="34"/>
      <c r="J839" s="36"/>
      <c r="K839" s="36"/>
      <c r="L839" s="36"/>
      <c r="M839" s="33"/>
      <c r="N839" s="145"/>
    </row>
    <row r="840" spans="1:14" s="47" customFormat="1" ht="81.75" customHeight="1" outlineLevel="1" collapsed="1">
      <c r="A840" s="458" t="s">
        <v>1195</v>
      </c>
      <c r="B840" s="33" t="s">
        <v>311</v>
      </c>
      <c r="C840" s="50" t="s">
        <v>351</v>
      </c>
      <c r="D840" s="51" t="s">
        <v>841</v>
      </c>
      <c r="E840" s="439" t="s">
        <v>879</v>
      </c>
      <c r="F840" s="56"/>
      <c r="G840" s="496"/>
      <c r="H840" s="497" t="s">
        <v>880</v>
      </c>
      <c r="I840" s="56" t="str">
        <f>CONCATENATE(I841," ",N841,M841," ",I842," ",N842,M842," ",I843," ",N843,M843)</f>
        <v xml:space="preserve">Восстановление контура заземления до нормативных характеристик ТП 1шт    </v>
      </c>
      <c r="J840" s="56" t="s">
        <v>210</v>
      </c>
      <c r="K840" s="459">
        <f>MIN(K841:K843)</f>
        <v>44317</v>
      </c>
      <c r="L840" s="459">
        <f>MAX(L841:L843)</f>
        <v>44347</v>
      </c>
      <c r="M840" s="496"/>
      <c r="N840" s="496"/>
    </row>
    <row r="841" spans="1:14" ht="60.75" hidden="1" outlineLevel="2">
      <c r="A841" s="145"/>
      <c r="B841" s="33" t="s">
        <v>311</v>
      </c>
      <c r="C841" s="50" t="s">
        <v>351</v>
      </c>
      <c r="D841" s="51" t="s">
        <v>841</v>
      </c>
      <c r="E841" s="34"/>
      <c r="F841" s="421" t="s">
        <v>420</v>
      </c>
      <c r="G841" s="19" t="s">
        <v>430</v>
      </c>
      <c r="H841" s="53"/>
      <c r="I841" s="34" t="s">
        <v>1100</v>
      </c>
      <c r="J841" s="36" t="s">
        <v>210</v>
      </c>
      <c r="K841" s="49">
        <v>44317</v>
      </c>
      <c r="L841" s="49">
        <v>44347</v>
      </c>
      <c r="M841" s="33" t="s">
        <v>353</v>
      </c>
      <c r="N841" s="33">
        <v>1</v>
      </c>
    </row>
    <row r="842" spans="1:14" hidden="1" outlineLevel="2">
      <c r="A842" s="49"/>
      <c r="B842" s="33"/>
      <c r="C842" s="50"/>
      <c r="D842" s="51"/>
      <c r="E842" s="34"/>
      <c r="F842" s="56"/>
      <c r="G842" s="34"/>
      <c r="H842" s="53"/>
      <c r="I842" s="34"/>
      <c r="J842" s="36"/>
      <c r="K842" s="49"/>
      <c r="L842" s="49"/>
      <c r="M842" s="33"/>
      <c r="N842" s="33"/>
    </row>
    <row r="843" spans="1:14" hidden="1" outlineLevel="2">
      <c r="A843" s="187"/>
      <c r="B843" s="33"/>
      <c r="C843" s="50"/>
      <c r="D843" s="51"/>
      <c r="E843" s="34"/>
      <c r="F843" s="56"/>
      <c r="G843" s="34"/>
      <c r="H843" s="53"/>
      <c r="I843" s="34"/>
      <c r="J843" s="36"/>
      <c r="K843" s="49"/>
      <c r="L843" s="49"/>
      <c r="M843" s="33"/>
      <c r="N843" s="33"/>
    </row>
    <row r="844" spans="1:14" hidden="1" outlineLevel="2">
      <c r="A844" s="49"/>
      <c r="B844" s="33"/>
      <c r="C844" s="50"/>
      <c r="D844" s="51"/>
      <c r="E844" s="34"/>
      <c r="F844" s="52"/>
      <c r="G844" s="34"/>
      <c r="H844" s="53"/>
      <c r="I844" s="34"/>
      <c r="J844" s="36"/>
      <c r="K844" s="36"/>
      <c r="L844" s="36"/>
      <c r="M844" s="33"/>
      <c r="N844" s="145"/>
    </row>
    <row r="845" spans="1:14" s="47" customFormat="1" ht="60.75" outlineLevel="1" collapsed="1">
      <c r="A845" s="458" t="s">
        <v>1196</v>
      </c>
      <c r="B845" s="33" t="s">
        <v>311</v>
      </c>
      <c r="C845" s="50" t="s">
        <v>351</v>
      </c>
      <c r="D845" s="51" t="s">
        <v>841</v>
      </c>
      <c r="E845" s="506" t="s">
        <v>1028</v>
      </c>
      <c r="F845" s="56"/>
      <c r="G845" s="496"/>
      <c r="H845" s="507" t="s">
        <v>1027</v>
      </c>
      <c r="I845" s="56" t="str">
        <f>CONCATENATE(I846," ",N846,M846," ",I847," ",N847,M847," ",I848," ",N848,M848)</f>
        <v xml:space="preserve">Замена ТМ 1шт.    </v>
      </c>
      <c r="J845" s="56" t="s">
        <v>210</v>
      </c>
      <c r="K845" s="459">
        <f>MIN(K846:K848)</f>
        <v>44378</v>
      </c>
      <c r="L845" s="459">
        <f>MAX(L846:L848)</f>
        <v>44408</v>
      </c>
      <c r="M845" s="496"/>
      <c r="N845" s="496"/>
    </row>
    <row r="846" spans="1:14" ht="60.75" hidden="1" outlineLevel="2">
      <c r="A846" s="145"/>
      <c r="B846" s="33" t="s">
        <v>311</v>
      </c>
      <c r="C846" s="50" t="s">
        <v>351</v>
      </c>
      <c r="D846" s="51" t="s">
        <v>841</v>
      </c>
      <c r="E846" s="34"/>
      <c r="F846" s="56" t="s">
        <v>420</v>
      </c>
      <c r="G846" s="34" t="s">
        <v>852</v>
      </c>
      <c r="H846" s="53" t="s">
        <v>1096</v>
      </c>
      <c r="I846" s="34" t="s">
        <v>64</v>
      </c>
      <c r="J846" s="36" t="s">
        <v>210</v>
      </c>
      <c r="K846" s="49">
        <v>44378</v>
      </c>
      <c r="L846" s="49">
        <v>44408</v>
      </c>
      <c r="M846" s="33" t="s">
        <v>27</v>
      </c>
      <c r="N846" s="33">
        <v>1</v>
      </c>
    </row>
    <row r="847" spans="1:14" hidden="1" outlineLevel="2">
      <c r="A847" s="49"/>
      <c r="B847" s="33"/>
      <c r="C847" s="50"/>
      <c r="D847" s="51"/>
      <c r="E847" s="34"/>
      <c r="F847" s="56"/>
      <c r="G847" s="34"/>
      <c r="H847" s="53"/>
      <c r="I847" s="34"/>
      <c r="J847" s="36"/>
      <c r="K847" s="49"/>
      <c r="L847" s="49"/>
      <c r="M847" s="33"/>
      <c r="N847" s="33"/>
    </row>
    <row r="848" spans="1:14" hidden="1" outlineLevel="2">
      <c r="A848" s="187"/>
      <c r="B848" s="33"/>
      <c r="C848" s="50"/>
      <c r="D848" s="51"/>
      <c r="E848" s="34"/>
      <c r="F848" s="56"/>
      <c r="G848" s="34"/>
      <c r="H848" s="53"/>
      <c r="I848" s="34"/>
      <c r="J848" s="36"/>
      <c r="K848" s="49"/>
      <c r="L848" s="49"/>
      <c r="M848" s="33"/>
      <c r="N848" s="33"/>
    </row>
    <row r="849" spans="1:14" hidden="1" outlineLevel="2">
      <c r="A849" s="49"/>
      <c r="B849" s="33"/>
      <c r="C849" s="50"/>
      <c r="D849" s="51"/>
      <c r="E849" s="34"/>
      <c r="F849" s="52"/>
      <c r="G849" s="34"/>
      <c r="H849" s="53"/>
      <c r="I849" s="34"/>
      <c r="J849" s="36"/>
      <c r="K849" s="36"/>
      <c r="L849" s="36"/>
      <c r="M849" s="33"/>
      <c r="N849" s="145"/>
    </row>
    <row r="850" spans="1:14" s="47" customFormat="1" ht="40.5" outlineLevel="1" collapsed="1">
      <c r="A850" s="458" t="s">
        <v>1197</v>
      </c>
      <c r="B850" s="33" t="s">
        <v>311</v>
      </c>
      <c r="C850" s="50" t="s">
        <v>351</v>
      </c>
      <c r="D850" s="51" t="s">
        <v>994</v>
      </c>
      <c r="E850" s="439" t="s">
        <v>1098</v>
      </c>
      <c r="F850" s="56"/>
      <c r="G850" s="496"/>
      <c r="H850" s="497" t="s">
        <v>1099</v>
      </c>
      <c r="I850" s="56" t="str">
        <f>CONCATENATE(I851," ",N851,M851," ",I852," ",N852,M852)</f>
        <v xml:space="preserve">Замена ТМ 1шт  </v>
      </c>
      <c r="J850" s="56" t="s">
        <v>210</v>
      </c>
      <c r="K850" s="459">
        <f>MIN(K851:K853)</f>
        <v>44409</v>
      </c>
      <c r="L850" s="459">
        <f>MAX(L851:L853)</f>
        <v>44439</v>
      </c>
      <c r="M850" s="496"/>
      <c r="N850" s="496"/>
    </row>
    <row r="851" spans="1:14" ht="60.75" hidden="1" outlineLevel="2">
      <c r="A851" s="145"/>
      <c r="B851" s="33" t="s">
        <v>311</v>
      </c>
      <c r="C851" s="50" t="s">
        <v>351</v>
      </c>
      <c r="D851" s="51" t="s">
        <v>994</v>
      </c>
      <c r="E851" s="34" t="s">
        <v>1098</v>
      </c>
      <c r="F851" s="56" t="s">
        <v>380</v>
      </c>
      <c r="G851" s="34"/>
      <c r="H851" s="53" t="s">
        <v>1097</v>
      </c>
      <c r="I851" s="34" t="s">
        <v>64</v>
      </c>
      <c r="J851" s="36" t="s">
        <v>210</v>
      </c>
      <c r="K851" s="49">
        <v>44409</v>
      </c>
      <c r="L851" s="49">
        <v>44439</v>
      </c>
      <c r="M851" s="33" t="s">
        <v>353</v>
      </c>
      <c r="N851" s="33">
        <v>1</v>
      </c>
    </row>
    <row r="852" spans="1:14" hidden="1" outlineLevel="2">
      <c r="A852" s="49"/>
      <c r="B852" s="33"/>
      <c r="C852" s="50"/>
      <c r="D852" s="51"/>
      <c r="E852" s="34"/>
      <c r="F852" s="56"/>
      <c r="G852" s="34"/>
      <c r="H852" s="53"/>
      <c r="I852" s="34"/>
      <c r="J852" s="36"/>
      <c r="K852" s="49"/>
      <c r="L852" s="49"/>
      <c r="M852" s="33"/>
      <c r="N852" s="33"/>
    </row>
    <row r="853" spans="1:14" hidden="1" outlineLevel="2">
      <c r="A853" s="187"/>
      <c r="B853" s="33"/>
      <c r="C853" s="50"/>
      <c r="D853" s="51"/>
      <c r="E853" s="34"/>
      <c r="F853" s="56"/>
      <c r="G853" s="34"/>
      <c r="H853" s="53"/>
      <c r="I853" s="34"/>
      <c r="J853" s="36"/>
      <c r="K853" s="49"/>
      <c r="L853" s="49"/>
      <c r="M853" s="33"/>
      <c r="N853" s="33"/>
    </row>
    <row r="854" spans="1:14" hidden="1" outlineLevel="2">
      <c r="A854" s="49"/>
      <c r="B854" s="33"/>
      <c r="C854" s="50"/>
      <c r="D854" s="51"/>
      <c r="E854" s="34"/>
      <c r="F854" s="52"/>
      <c r="G854" s="34"/>
      <c r="H854" s="53"/>
      <c r="I854" s="34"/>
      <c r="J854" s="36"/>
      <c r="K854" s="36"/>
      <c r="L854" s="36"/>
      <c r="M854" s="33"/>
      <c r="N854" s="145"/>
    </row>
    <row r="855" spans="1:14" s="47" customFormat="1" ht="40.5" outlineLevel="1" collapsed="1">
      <c r="A855" s="458" t="s">
        <v>1308</v>
      </c>
      <c r="B855" s="33" t="s">
        <v>311</v>
      </c>
      <c r="C855" s="50" t="s">
        <v>351</v>
      </c>
      <c r="D855" s="51" t="s">
        <v>994</v>
      </c>
      <c r="E855" s="439" t="s">
        <v>1319</v>
      </c>
      <c r="F855" s="56"/>
      <c r="G855" s="496"/>
      <c r="H855" s="497" t="s">
        <v>1321</v>
      </c>
      <c r="I855" s="56" t="str">
        <f>CONCATENATE(I856," ",N856,M856," ",I857," ",N857,M857," ")</f>
        <v xml:space="preserve">Ремонт ТМ 1шт   </v>
      </c>
      <c r="J855" s="56" t="s">
        <v>211</v>
      </c>
      <c r="K855" s="459">
        <f>MIN(K856:K856)</f>
        <v>44378</v>
      </c>
      <c r="L855" s="459">
        <f>MAX(L856:L856)</f>
        <v>44439</v>
      </c>
      <c r="M855" s="496"/>
      <c r="N855" s="496"/>
    </row>
    <row r="856" spans="1:14" ht="40.5" hidden="1" outlineLevel="2">
      <c r="A856" s="145"/>
      <c r="B856" s="33" t="s">
        <v>311</v>
      </c>
      <c r="C856" s="50" t="s">
        <v>351</v>
      </c>
      <c r="D856" s="51" t="s">
        <v>994</v>
      </c>
      <c r="E856" s="34"/>
      <c r="F856" s="56" t="s">
        <v>380</v>
      </c>
      <c r="G856" s="34"/>
      <c r="H856" s="53" t="s">
        <v>1320</v>
      </c>
      <c r="I856" s="34" t="s">
        <v>61</v>
      </c>
      <c r="J856" s="36" t="s">
        <v>211</v>
      </c>
      <c r="K856" s="49">
        <v>44378</v>
      </c>
      <c r="L856" s="49">
        <v>44439</v>
      </c>
      <c r="M856" s="33" t="s">
        <v>353</v>
      </c>
      <c r="N856" s="33">
        <v>1</v>
      </c>
    </row>
    <row r="857" spans="1:14" hidden="1" outlineLevel="2">
      <c r="A857" s="145"/>
      <c r="B857" s="33"/>
      <c r="C857" s="50"/>
      <c r="D857" s="51"/>
      <c r="E857" s="34"/>
      <c r="F857" s="56"/>
      <c r="G857" s="34"/>
      <c r="H857" s="53"/>
      <c r="I857" s="34"/>
      <c r="J857" s="36"/>
      <c r="K857" s="49"/>
      <c r="L857" s="49"/>
      <c r="M857" s="33"/>
      <c r="N857" s="33"/>
    </row>
    <row r="858" spans="1:14" hidden="1" outlineLevel="2">
      <c r="A858" s="49"/>
      <c r="B858" s="33"/>
      <c r="C858" s="50"/>
      <c r="D858" s="51"/>
      <c r="E858" s="34"/>
      <c r="F858" s="52"/>
      <c r="G858" s="34"/>
      <c r="H858" s="53"/>
      <c r="I858" s="34"/>
      <c r="J858" s="36"/>
      <c r="K858" s="36"/>
      <c r="L858" s="36"/>
      <c r="M858" s="33"/>
      <c r="N858" s="145"/>
    </row>
    <row r="859" spans="1:14" s="47" customFormat="1" ht="40.5" outlineLevel="1" collapsed="1">
      <c r="A859" s="458" t="s">
        <v>1309</v>
      </c>
      <c r="B859" s="33" t="s">
        <v>311</v>
      </c>
      <c r="C859" s="50" t="s">
        <v>351</v>
      </c>
      <c r="D859" s="51" t="s">
        <v>994</v>
      </c>
      <c r="E859" s="506" t="s">
        <v>1326</v>
      </c>
      <c r="F859" s="56"/>
      <c r="G859" s="496"/>
      <c r="H859" s="497" t="s">
        <v>1328</v>
      </c>
      <c r="I859" s="56" t="str">
        <f>CONCATENATE(I860," ",N860,M860," ",I862," ",N862,M862," ")</f>
        <v xml:space="preserve">Ремонт ТМ 1шт   </v>
      </c>
      <c r="J859" s="56" t="s">
        <v>211</v>
      </c>
      <c r="K859" s="459">
        <f>MIN(K860:K861)</f>
        <v>44378</v>
      </c>
      <c r="L859" s="459">
        <f>MAX(L860:L861)</f>
        <v>44439</v>
      </c>
      <c r="M859" s="496"/>
      <c r="N859" s="496"/>
    </row>
    <row r="860" spans="1:14" ht="40.5" hidden="1" outlineLevel="2">
      <c r="A860" s="145"/>
      <c r="B860" s="33" t="s">
        <v>311</v>
      </c>
      <c r="C860" s="50" t="s">
        <v>351</v>
      </c>
      <c r="D860" s="51" t="s">
        <v>994</v>
      </c>
      <c r="E860" s="34"/>
      <c r="F860" s="56" t="s">
        <v>380</v>
      </c>
      <c r="G860" s="34"/>
      <c r="H860" s="53" t="s">
        <v>1327</v>
      </c>
      <c r="I860" s="34" t="s">
        <v>61</v>
      </c>
      <c r="J860" s="36" t="s">
        <v>211</v>
      </c>
      <c r="K860" s="49">
        <v>44378</v>
      </c>
      <c r="L860" s="49">
        <v>44439</v>
      </c>
      <c r="M860" s="33" t="s">
        <v>353</v>
      </c>
      <c r="N860" s="33">
        <v>1</v>
      </c>
    </row>
    <row r="861" spans="1:14" hidden="1" outlineLevel="2">
      <c r="A861" s="49"/>
      <c r="B861" s="33"/>
      <c r="C861" s="50"/>
      <c r="D861" s="51"/>
      <c r="E861" s="34"/>
      <c r="F861" s="56"/>
      <c r="G861" s="34"/>
      <c r="H861" s="53"/>
      <c r="I861" s="34"/>
      <c r="J861" s="36"/>
      <c r="K861" s="49"/>
      <c r="L861" s="49"/>
      <c r="M861" s="33"/>
      <c r="N861" s="33"/>
    </row>
    <row r="862" spans="1:14" hidden="1" outlineLevel="2">
      <c r="A862" s="145"/>
      <c r="B862" s="33"/>
      <c r="C862" s="50"/>
      <c r="D862" s="51"/>
      <c r="E862" s="34"/>
      <c r="F862" s="56"/>
      <c r="G862" s="34"/>
      <c r="H862" s="53"/>
      <c r="I862" s="34"/>
      <c r="J862" s="36"/>
      <c r="K862" s="49"/>
      <c r="L862" s="49"/>
      <c r="M862" s="33"/>
      <c r="N862" s="33"/>
    </row>
    <row r="863" spans="1:14" hidden="1" outlineLevel="2">
      <c r="A863" s="49"/>
      <c r="B863" s="33"/>
      <c r="C863" s="50"/>
      <c r="D863" s="51"/>
      <c r="E863" s="34"/>
      <c r="F863" s="52"/>
      <c r="G863" s="34"/>
      <c r="H863" s="53"/>
      <c r="I863" s="34"/>
      <c r="J863" s="36"/>
      <c r="K863" s="36"/>
      <c r="L863" s="36"/>
      <c r="M863" s="33"/>
      <c r="N863" s="145"/>
    </row>
    <row r="864" spans="1:14" s="47" customFormat="1" ht="60.75" outlineLevel="1" collapsed="1">
      <c r="A864" s="458" t="s">
        <v>1310</v>
      </c>
      <c r="B864" s="33" t="s">
        <v>311</v>
      </c>
      <c r="C864" s="50" t="s">
        <v>351</v>
      </c>
      <c r="D864" s="51" t="s">
        <v>994</v>
      </c>
      <c r="E864" s="506" t="s">
        <v>1333</v>
      </c>
      <c r="F864" s="56"/>
      <c r="G864" s="496"/>
      <c r="H864" s="497" t="s">
        <v>1332</v>
      </c>
      <c r="I864" s="56" t="str">
        <f>CONCATENATE(I865," ",N865,M865," ",I866," ",N866,M866," ",I867," ",N867,M867," ")</f>
        <v xml:space="preserve">Ремонт ТМ 1шт     </v>
      </c>
      <c r="J864" s="56" t="s">
        <v>211</v>
      </c>
      <c r="K864" s="459">
        <f>MIN(K865:K866)</f>
        <v>44378</v>
      </c>
      <c r="L864" s="459">
        <f>MAX(L865:L866)</f>
        <v>44439</v>
      </c>
      <c r="M864" s="496"/>
      <c r="N864" s="496"/>
    </row>
    <row r="865" spans="1:14" ht="40.5" hidden="1" outlineLevel="2">
      <c r="A865" s="145"/>
      <c r="B865" s="33" t="s">
        <v>311</v>
      </c>
      <c r="C865" s="50" t="s">
        <v>351</v>
      </c>
      <c r="D865" s="51" t="s">
        <v>994</v>
      </c>
      <c r="E865" s="34"/>
      <c r="F865" s="56" t="s">
        <v>380</v>
      </c>
      <c r="G865" s="34"/>
      <c r="H865" s="53"/>
      <c r="I865" s="34" t="s">
        <v>61</v>
      </c>
      <c r="J865" s="36" t="s">
        <v>211</v>
      </c>
      <c r="K865" s="49">
        <v>44378</v>
      </c>
      <c r="L865" s="49">
        <v>44439</v>
      </c>
      <c r="M865" s="33" t="s">
        <v>353</v>
      </c>
      <c r="N865" s="33">
        <v>1</v>
      </c>
    </row>
    <row r="866" spans="1:14" hidden="1" outlineLevel="2">
      <c r="A866" s="49"/>
      <c r="B866" s="33"/>
      <c r="C866" s="50"/>
      <c r="D866" s="51"/>
      <c r="E866" s="34"/>
      <c r="F866" s="56"/>
      <c r="G866" s="34"/>
      <c r="H866" s="53"/>
      <c r="I866" s="34"/>
      <c r="J866" s="36"/>
      <c r="K866" s="49"/>
      <c r="L866" s="49"/>
      <c r="M866" s="33"/>
      <c r="N866" s="33"/>
    </row>
    <row r="867" spans="1:14" hidden="1" outlineLevel="2">
      <c r="A867" s="145"/>
      <c r="B867" s="33"/>
      <c r="C867" s="50"/>
      <c r="D867" s="51"/>
      <c r="E867" s="34"/>
      <c r="F867" s="56"/>
      <c r="G867" s="34"/>
      <c r="H867" s="53"/>
      <c r="I867" s="34"/>
      <c r="J867" s="36"/>
      <c r="K867" s="49"/>
      <c r="L867" s="49"/>
      <c r="M867" s="33"/>
      <c r="N867" s="33"/>
    </row>
    <row r="868" spans="1:14" hidden="1" outlineLevel="2">
      <c r="A868" s="49"/>
      <c r="B868" s="33"/>
      <c r="C868" s="50"/>
      <c r="D868" s="51"/>
      <c r="E868" s="34"/>
      <c r="F868" s="52"/>
      <c r="G868" s="34"/>
      <c r="H868" s="53"/>
      <c r="I868" s="34"/>
      <c r="J868" s="36"/>
      <c r="K868" s="36"/>
      <c r="L868" s="36"/>
      <c r="M868" s="33"/>
      <c r="N868" s="145"/>
    </row>
    <row r="869" spans="1:14" s="47" customFormat="1" hidden="1" outlineLevel="1" collapsed="1">
      <c r="A869" s="458"/>
      <c r="B869" s="33"/>
      <c r="C869" s="50"/>
      <c r="D869" s="51"/>
      <c r="E869" s="506"/>
      <c r="F869" s="56"/>
      <c r="G869" s="496"/>
      <c r="H869" s="507"/>
      <c r="I869" s="56" t="str">
        <f>CONCATENATE(I870," ",N870,M870," ",I871," ",N871,M871," ",I872," ",N872,M872," ",I873," ",N873,M873," ",I874," ",N874,M874," "," ",I875," ",N875,M875," ",I876," ",N876,M876," ",I877," ",N877,M877," ")</f>
        <v xml:space="preserve">                 </v>
      </c>
      <c r="J869" s="56"/>
      <c r="K869" s="56"/>
      <c r="L869" s="56"/>
      <c r="M869" s="496"/>
      <c r="N869" s="496"/>
    </row>
    <row r="870" spans="1:14" hidden="1" outlineLevel="2">
      <c r="A870" s="145"/>
      <c r="B870" s="33"/>
      <c r="C870" s="50"/>
      <c r="D870" s="51"/>
      <c r="E870" s="34"/>
      <c r="F870" s="56"/>
      <c r="G870" s="34"/>
      <c r="H870" s="53"/>
      <c r="I870" s="34"/>
      <c r="J870" s="36"/>
      <c r="K870" s="49"/>
      <c r="L870" s="49"/>
      <c r="M870" s="33"/>
      <c r="N870" s="33"/>
    </row>
    <row r="871" spans="1:14" hidden="1" outlineLevel="2">
      <c r="A871" s="49"/>
      <c r="B871" s="33"/>
      <c r="C871" s="50"/>
      <c r="D871" s="51"/>
      <c r="E871" s="34"/>
      <c r="F871" s="56"/>
      <c r="G871" s="34"/>
      <c r="H871" s="53"/>
      <c r="I871" s="34"/>
      <c r="J871" s="36"/>
      <c r="K871" s="49"/>
      <c r="L871" s="49"/>
      <c r="M871" s="33"/>
      <c r="N871" s="33"/>
    </row>
    <row r="872" spans="1:14" hidden="1" outlineLevel="2">
      <c r="A872" s="187"/>
      <c r="B872" s="33"/>
      <c r="C872" s="50"/>
      <c r="D872" s="51"/>
      <c r="E872" s="34"/>
      <c r="F872" s="56"/>
      <c r="G872" s="34"/>
      <c r="H872" s="53"/>
      <c r="I872" s="34"/>
      <c r="J872" s="36"/>
      <c r="K872" s="49"/>
      <c r="L872" s="49"/>
      <c r="M872" s="33"/>
      <c r="N872" s="33"/>
    </row>
    <row r="873" spans="1:14" hidden="1" outlineLevel="2">
      <c r="A873" s="187"/>
      <c r="B873" s="33"/>
      <c r="C873" s="50"/>
      <c r="D873" s="51"/>
      <c r="E873" s="34"/>
      <c r="F873" s="56"/>
      <c r="G873" s="34"/>
      <c r="H873" s="53"/>
      <c r="I873" s="34"/>
      <c r="J873" s="36"/>
      <c r="K873" s="49"/>
      <c r="L873" s="49"/>
      <c r="M873" s="33"/>
      <c r="N873" s="33"/>
    </row>
    <row r="874" spans="1:14" hidden="1" outlineLevel="2">
      <c r="A874" s="145"/>
      <c r="B874" s="33"/>
      <c r="C874" s="50"/>
      <c r="D874" s="51"/>
      <c r="E874" s="34"/>
      <c r="F874" s="56"/>
      <c r="G874" s="34"/>
      <c r="H874" s="53"/>
      <c r="I874" s="34"/>
      <c r="J874" s="36"/>
      <c r="K874" s="49"/>
      <c r="L874" s="49"/>
      <c r="M874" s="33"/>
      <c r="N874" s="33"/>
    </row>
    <row r="875" spans="1:14" hidden="1" outlineLevel="2">
      <c r="A875" s="145"/>
      <c r="B875" s="33"/>
      <c r="C875" s="50"/>
      <c r="D875" s="51"/>
      <c r="E875" s="34"/>
      <c r="F875" s="56"/>
      <c r="G875" s="34"/>
      <c r="H875" s="53"/>
      <c r="I875" s="34"/>
      <c r="J875" s="36"/>
      <c r="K875" s="49"/>
      <c r="L875" s="49"/>
      <c r="M875" s="33"/>
      <c r="N875" s="33"/>
    </row>
    <row r="876" spans="1:14" hidden="1" outlineLevel="2">
      <c r="A876" s="145"/>
      <c r="B876" s="33"/>
      <c r="C876" s="50"/>
      <c r="D876" s="51"/>
      <c r="E876" s="34"/>
      <c r="F876" s="56"/>
      <c r="G876" s="34"/>
      <c r="H876" s="53"/>
      <c r="I876" s="34"/>
      <c r="J876" s="36"/>
      <c r="K876" s="49"/>
      <c r="L876" s="49"/>
      <c r="M876" s="33"/>
      <c r="N876" s="33"/>
    </row>
    <row r="877" spans="1:14" hidden="1" outlineLevel="2">
      <c r="A877" s="145"/>
      <c r="B877" s="33"/>
      <c r="C877" s="50"/>
      <c r="D877" s="51"/>
      <c r="E877" s="34"/>
      <c r="F877" s="56"/>
      <c r="G877" s="34"/>
      <c r="H877" s="53"/>
      <c r="I877" s="34"/>
      <c r="J877" s="36"/>
      <c r="K877" s="49"/>
      <c r="L877" s="49"/>
      <c r="M877" s="33"/>
      <c r="N877" s="33"/>
    </row>
    <row r="878" spans="1:14" hidden="1" outlineLevel="2">
      <c r="A878" s="49"/>
      <c r="B878" s="33"/>
      <c r="C878" s="50"/>
      <c r="D878" s="51"/>
      <c r="E878" s="34"/>
      <c r="F878" s="52"/>
      <c r="G878" s="34"/>
      <c r="H878" s="53"/>
      <c r="I878" s="34"/>
      <c r="J878" s="36"/>
      <c r="K878" s="36"/>
      <c r="L878" s="36"/>
      <c r="M878" s="33"/>
      <c r="N878" s="145"/>
    </row>
    <row r="879" spans="1:14" ht="21" thickBot="1">
      <c r="A879" s="473"/>
      <c r="B879" s="474"/>
      <c r="C879" s="475"/>
      <c r="D879" s="476"/>
      <c r="E879" s="477"/>
      <c r="F879" s="478"/>
      <c r="G879" s="477"/>
      <c r="H879" s="479"/>
      <c r="I879" s="477"/>
      <c r="J879" s="480"/>
      <c r="K879" s="480"/>
      <c r="L879" s="480"/>
      <c r="M879" s="474"/>
      <c r="N879" s="481"/>
    </row>
    <row r="880" spans="1:14" ht="21" thickBot="1">
      <c r="A880" s="491" t="s">
        <v>167</v>
      </c>
      <c r="B880" s="492"/>
      <c r="C880" s="492"/>
      <c r="D880" s="492"/>
      <c r="E880" s="493"/>
      <c r="F880" s="494"/>
      <c r="G880" s="495"/>
      <c r="H880" s="493" t="s">
        <v>166</v>
      </c>
      <c r="I880" s="495"/>
      <c r="J880" s="495"/>
      <c r="K880" s="495"/>
      <c r="L880" s="495"/>
      <c r="M880" s="495"/>
      <c r="N880" s="495"/>
    </row>
    <row r="881" spans="1:14" outlineLevel="1" collapsed="1">
      <c r="A881" s="508" t="s">
        <v>168</v>
      </c>
      <c r="B881" s="508"/>
      <c r="C881" s="508"/>
      <c r="D881" s="508"/>
      <c r="E881" s="33"/>
      <c r="F881" s="34"/>
      <c r="G881" s="33"/>
      <c r="H881" s="439" t="s">
        <v>32</v>
      </c>
      <c r="I881" s="33"/>
      <c r="J881" s="56" t="s">
        <v>211</v>
      </c>
      <c r="K881" s="459">
        <f>MIN(K882:K912)</f>
        <v>44348</v>
      </c>
      <c r="L881" s="509">
        <f>MAX(L882:L912)</f>
        <v>44561</v>
      </c>
      <c r="M881" s="33"/>
      <c r="N881" s="33"/>
    </row>
    <row r="882" spans="1:14" ht="85.5" hidden="1" customHeight="1" outlineLevel="2">
      <c r="A882" s="145" t="s">
        <v>169</v>
      </c>
      <c r="B882" s="33"/>
      <c r="C882" s="50" t="s">
        <v>280</v>
      </c>
      <c r="D882" s="51" t="s">
        <v>921</v>
      </c>
      <c r="E882" s="34" t="s">
        <v>920</v>
      </c>
      <c r="F882" s="56" t="s">
        <v>380</v>
      </c>
      <c r="G882" s="34"/>
      <c r="H882" s="53" t="s">
        <v>919</v>
      </c>
      <c r="I882" s="34" t="s">
        <v>1128</v>
      </c>
      <c r="J882" s="36" t="s">
        <v>211</v>
      </c>
      <c r="K882" s="49">
        <v>44378</v>
      </c>
      <c r="L882" s="49">
        <v>44408</v>
      </c>
      <c r="M882" s="33"/>
      <c r="N882" s="33"/>
    </row>
    <row r="883" spans="1:14" ht="40.5" hidden="1" outlineLevel="2">
      <c r="A883" s="145" t="s">
        <v>170</v>
      </c>
      <c r="B883" s="33"/>
      <c r="C883" s="50" t="s">
        <v>280</v>
      </c>
      <c r="D883" s="51" t="s">
        <v>921</v>
      </c>
      <c r="E883" s="34" t="s">
        <v>922</v>
      </c>
      <c r="F883" s="56" t="s">
        <v>380</v>
      </c>
      <c r="G883" s="34"/>
      <c r="H883" s="53" t="s">
        <v>923</v>
      </c>
      <c r="I883" s="34" t="s">
        <v>924</v>
      </c>
      <c r="J883" s="36" t="s">
        <v>211</v>
      </c>
      <c r="K883" s="49">
        <v>44409</v>
      </c>
      <c r="L883" s="49">
        <v>44439</v>
      </c>
      <c r="M883" s="33"/>
      <c r="N883" s="33"/>
    </row>
    <row r="884" spans="1:14" ht="60.75" hidden="1" outlineLevel="2">
      <c r="A884" s="145" t="s">
        <v>1162</v>
      </c>
      <c r="B884" s="33"/>
      <c r="C884" s="50" t="s">
        <v>280</v>
      </c>
      <c r="D884" s="51" t="s">
        <v>921</v>
      </c>
      <c r="E884" s="34" t="s">
        <v>925</v>
      </c>
      <c r="F884" s="56" t="s">
        <v>380</v>
      </c>
      <c r="G884" s="34"/>
      <c r="H884" s="53" t="s">
        <v>926</v>
      </c>
      <c r="I884" s="53" t="s">
        <v>1129</v>
      </c>
      <c r="J884" s="36" t="s">
        <v>211</v>
      </c>
      <c r="K884" s="49">
        <v>44378</v>
      </c>
      <c r="L884" s="49">
        <v>44408</v>
      </c>
      <c r="M884" s="33"/>
      <c r="N884" s="33"/>
    </row>
    <row r="885" spans="1:14" ht="81" hidden="1" outlineLevel="2">
      <c r="A885" s="145" t="s">
        <v>1163</v>
      </c>
      <c r="B885" s="33"/>
      <c r="C885" s="50" t="s">
        <v>280</v>
      </c>
      <c r="D885" s="51" t="s">
        <v>921</v>
      </c>
      <c r="E885" s="34" t="s">
        <v>928</v>
      </c>
      <c r="F885" s="56" t="s">
        <v>380</v>
      </c>
      <c r="G885" s="34"/>
      <c r="H885" s="53" t="s">
        <v>927</v>
      </c>
      <c r="I885" s="34" t="s">
        <v>1130</v>
      </c>
      <c r="J885" s="36" t="s">
        <v>211</v>
      </c>
      <c r="K885" s="49">
        <v>44531</v>
      </c>
      <c r="L885" s="49">
        <v>44561</v>
      </c>
      <c r="M885" s="33"/>
      <c r="N885" s="33"/>
    </row>
    <row r="886" spans="1:14" ht="40.5" hidden="1" outlineLevel="2">
      <c r="A886" s="145" t="s">
        <v>1164</v>
      </c>
      <c r="B886" s="33"/>
      <c r="C886" s="50" t="s">
        <v>280</v>
      </c>
      <c r="D886" s="51" t="s">
        <v>921</v>
      </c>
      <c r="E886" s="34" t="s">
        <v>930</v>
      </c>
      <c r="F886" s="56" t="s">
        <v>380</v>
      </c>
      <c r="G886" s="34"/>
      <c r="H886" s="53" t="s">
        <v>929</v>
      </c>
      <c r="I886" s="34" t="s">
        <v>931</v>
      </c>
      <c r="J886" s="36" t="s">
        <v>211</v>
      </c>
      <c r="K886" s="49">
        <v>44409</v>
      </c>
      <c r="L886" s="49">
        <v>44439</v>
      </c>
      <c r="M886" s="33"/>
      <c r="N886" s="33"/>
    </row>
    <row r="887" spans="1:14" ht="144.75" hidden="1" customHeight="1" outlineLevel="2">
      <c r="A887" s="145" t="s">
        <v>1165</v>
      </c>
      <c r="B887" s="33"/>
      <c r="C887" s="50" t="s">
        <v>280</v>
      </c>
      <c r="D887" s="51" t="s">
        <v>921</v>
      </c>
      <c r="E887" s="34" t="s">
        <v>933</v>
      </c>
      <c r="F887" s="56" t="s">
        <v>380</v>
      </c>
      <c r="G887" s="34"/>
      <c r="H887" s="53" t="s">
        <v>932</v>
      </c>
      <c r="I887" s="34" t="s">
        <v>934</v>
      </c>
      <c r="J887" s="36" t="s">
        <v>211</v>
      </c>
      <c r="K887" s="49">
        <v>44501</v>
      </c>
      <c r="L887" s="49">
        <v>44530</v>
      </c>
      <c r="M887" s="33"/>
      <c r="N887" s="33"/>
    </row>
    <row r="888" spans="1:14" ht="60.75" hidden="1" outlineLevel="2">
      <c r="A888" s="145" t="s">
        <v>1166</v>
      </c>
      <c r="B888" s="33"/>
      <c r="C888" s="50" t="s">
        <v>280</v>
      </c>
      <c r="D888" s="51" t="s">
        <v>921</v>
      </c>
      <c r="E888" s="34" t="s">
        <v>935</v>
      </c>
      <c r="F888" s="56" t="s">
        <v>380</v>
      </c>
      <c r="G888" s="34"/>
      <c r="H888" s="53" t="s">
        <v>936</v>
      </c>
      <c r="I888" s="34" t="s">
        <v>937</v>
      </c>
      <c r="J888" s="36" t="s">
        <v>211</v>
      </c>
      <c r="K888" s="49">
        <v>44440</v>
      </c>
      <c r="L888" s="49">
        <v>44469</v>
      </c>
      <c r="M888" s="33"/>
      <c r="N888" s="33"/>
    </row>
    <row r="889" spans="1:14" ht="216.75" hidden="1" customHeight="1" outlineLevel="2">
      <c r="A889" s="145" t="s">
        <v>1167</v>
      </c>
      <c r="B889" s="33"/>
      <c r="C889" s="50" t="s">
        <v>280</v>
      </c>
      <c r="D889" s="51" t="s">
        <v>921</v>
      </c>
      <c r="E889" s="34" t="s">
        <v>938</v>
      </c>
      <c r="F889" s="56" t="s">
        <v>380</v>
      </c>
      <c r="G889" s="34"/>
      <c r="H889" s="53" t="s">
        <v>939</v>
      </c>
      <c r="I889" s="34" t="s">
        <v>1131</v>
      </c>
      <c r="J889" s="36" t="s">
        <v>211</v>
      </c>
      <c r="K889" s="49">
        <v>44501</v>
      </c>
      <c r="L889" s="49">
        <v>44530</v>
      </c>
      <c r="M889" s="33"/>
      <c r="N889" s="33"/>
    </row>
    <row r="890" spans="1:14" ht="132.75" hidden="1" customHeight="1" outlineLevel="2">
      <c r="A890" s="145" t="s">
        <v>1168</v>
      </c>
      <c r="B890" s="33"/>
      <c r="C890" s="50" t="s">
        <v>280</v>
      </c>
      <c r="D890" s="51" t="s">
        <v>921</v>
      </c>
      <c r="E890" s="34" t="s">
        <v>940</v>
      </c>
      <c r="F890" s="56" t="s">
        <v>380</v>
      </c>
      <c r="G890" s="34"/>
      <c r="H890" s="53" t="s">
        <v>941</v>
      </c>
      <c r="I890" s="34" t="s">
        <v>1132</v>
      </c>
      <c r="J890" s="36" t="s">
        <v>211</v>
      </c>
      <c r="K890" s="49">
        <v>44348</v>
      </c>
      <c r="L890" s="49">
        <v>44377</v>
      </c>
      <c r="M890" s="33"/>
      <c r="N890" s="33"/>
    </row>
    <row r="891" spans="1:14" ht="99.75" hidden="1" customHeight="1" outlineLevel="2">
      <c r="A891" s="145" t="s">
        <v>1169</v>
      </c>
      <c r="B891" s="33"/>
      <c r="C891" s="50" t="s">
        <v>547</v>
      </c>
      <c r="D891" s="51" t="s">
        <v>921</v>
      </c>
      <c r="E891" s="34" t="s">
        <v>943</v>
      </c>
      <c r="F891" s="56" t="s">
        <v>380</v>
      </c>
      <c r="G891" s="34"/>
      <c r="H891" s="53" t="s">
        <v>942</v>
      </c>
      <c r="I891" s="34" t="s">
        <v>1133</v>
      </c>
      <c r="J891" s="36" t="s">
        <v>211</v>
      </c>
      <c r="K891" s="49">
        <v>44440</v>
      </c>
      <c r="L891" s="49">
        <v>44469</v>
      </c>
      <c r="M891" s="33"/>
      <c r="N891" s="33"/>
    </row>
    <row r="892" spans="1:14" ht="123" hidden="1" customHeight="1" outlineLevel="2">
      <c r="A892" s="145" t="s">
        <v>1170</v>
      </c>
      <c r="B892" s="33"/>
      <c r="C892" s="50" t="s">
        <v>547</v>
      </c>
      <c r="D892" s="51" t="s">
        <v>921</v>
      </c>
      <c r="E892" s="450" t="s">
        <v>944</v>
      </c>
      <c r="F892" s="56" t="s">
        <v>380</v>
      </c>
      <c r="G892" s="34"/>
      <c r="H892" s="53" t="s">
        <v>945</v>
      </c>
      <c r="I892" s="34" t="s">
        <v>946</v>
      </c>
      <c r="J892" s="36" t="s">
        <v>211</v>
      </c>
      <c r="K892" s="49">
        <v>44440</v>
      </c>
      <c r="L892" s="49">
        <v>44469</v>
      </c>
      <c r="M892" s="33"/>
      <c r="N892" s="33"/>
    </row>
    <row r="893" spans="1:14" ht="60.75" hidden="1" outlineLevel="2">
      <c r="A893" s="145" t="s">
        <v>1171</v>
      </c>
      <c r="B893" s="33"/>
      <c r="C893" s="50" t="s">
        <v>547</v>
      </c>
      <c r="D893" s="51" t="s">
        <v>921</v>
      </c>
      <c r="E893" s="302" t="s">
        <v>948</v>
      </c>
      <c r="F893" s="56" t="s">
        <v>380</v>
      </c>
      <c r="G893" s="34"/>
      <c r="H893" s="53" t="s">
        <v>947</v>
      </c>
      <c r="I893" s="34" t="s">
        <v>949</v>
      </c>
      <c r="J893" s="36" t="s">
        <v>211</v>
      </c>
      <c r="K893" s="49">
        <v>44440</v>
      </c>
      <c r="L893" s="49">
        <v>44469</v>
      </c>
      <c r="M893" s="33"/>
      <c r="N893" s="33"/>
    </row>
    <row r="894" spans="1:14" ht="81" hidden="1" outlineLevel="2">
      <c r="A894" s="145" t="s">
        <v>1172</v>
      </c>
      <c r="B894" s="33"/>
      <c r="C894" s="50" t="s">
        <v>547</v>
      </c>
      <c r="D894" s="51" t="s">
        <v>921</v>
      </c>
      <c r="E894" s="302" t="s">
        <v>950</v>
      </c>
      <c r="F894" s="56" t="s">
        <v>380</v>
      </c>
      <c r="G894" s="34"/>
      <c r="H894" s="53" t="s">
        <v>951</v>
      </c>
      <c r="I894" s="34" t="s">
        <v>952</v>
      </c>
      <c r="J894" s="36" t="s">
        <v>211</v>
      </c>
      <c r="K894" s="49">
        <v>44409</v>
      </c>
      <c r="L894" s="49">
        <v>44439</v>
      </c>
      <c r="M894" s="33"/>
      <c r="N894" s="33"/>
    </row>
    <row r="895" spans="1:14" ht="101.25" hidden="1" outlineLevel="2">
      <c r="A895" s="145" t="s">
        <v>1173</v>
      </c>
      <c r="B895" s="33"/>
      <c r="C895" s="50" t="s">
        <v>547</v>
      </c>
      <c r="D895" s="51" t="s">
        <v>921</v>
      </c>
      <c r="E895" s="401" t="s">
        <v>953</v>
      </c>
      <c r="F895" s="56" t="s">
        <v>380</v>
      </c>
      <c r="G895" s="34"/>
      <c r="H895" s="53" t="s">
        <v>954</v>
      </c>
      <c r="I895" s="34" t="s">
        <v>1134</v>
      </c>
      <c r="J895" s="36" t="s">
        <v>211</v>
      </c>
      <c r="K895" s="49">
        <v>44501</v>
      </c>
      <c r="L895" s="49">
        <v>44530</v>
      </c>
      <c r="M895" s="33"/>
      <c r="N895" s="33"/>
    </row>
    <row r="896" spans="1:14" ht="60.75" hidden="1" outlineLevel="2">
      <c r="A896" s="145" t="s">
        <v>1174</v>
      </c>
      <c r="B896" s="33"/>
      <c r="C896" s="50" t="s">
        <v>547</v>
      </c>
      <c r="D896" s="51" t="s">
        <v>921</v>
      </c>
      <c r="E896" s="34" t="s">
        <v>955</v>
      </c>
      <c r="F896" s="56" t="s">
        <v>380</v>
      </c>
      <c r="G896" s="34"/>
      <c r="H896" s="53" t="s">
        <v>956</v>
      </c>
      <c r="I896" s="34" t="s">
        <v>957</v>
      </c>
      <c r="J896" s="36" t="s">
        <v>211</v>
      </c>
      <c r="K896" s="49">
        <v>44470</v>
      </c>
      <c r="L896" s="49">
        <v>44500</v>
      </c>
      <c r="M896" s="33"/>
      <c r="N896" s="33"/>
    </row>
    <row r="897" spans="1:14" ht="40.5" hidden="1" outlineLevel="2">
      <c r="A897" s="145" t="s">
        <v>1175</v>
      </c>
      <c r="B897" s="33"/>
      <c r="C897" s="50" t="s">
        <v>547</v>
      </c>
      <c r="D897" s="51" t="s">
        <v>921</v>
      </c>
      <c r="E897" s="34" t="s">
        <v>964</v>
      </c>
      <c r="F897" s="56" t="s">
        <v>380</v>
      </c>
      <c r="G897" s="34"/>
      <c r="H897" s="53" t="s">
        <v>965</v>
      </c>
      <c r="I897" s="34" t="s">
        <v>1438</v>
      </c>
      <c r="J897" s="36" t="s">
        <v>211</v>
      </c>
      <c r="K897" s="49">
        <v>44470</v>
      </c>
      <c r="L897" s="49">
        <v>44500</v>
      </c>
      <c r="M897" s="33"/>
      <c r="N897" s="33"/>
    </row>
    <row r="898" spans="1:14" ht="40.5" hidden="1" outlineLevel="2">
      <c r="A898" s="145" t="s">
        <v>1176</v>
      </c>
      <c r="B898" s="33"/>
      <c r="C898" s="50" t="s">
        <v>547</v>
      </c>
      <c r="D898" s="51" t="s">
        <v>921</v>
      </c>
      <c r="E898" s="34" t="s">
        <v>966</v>
      </c>
      <c r="F898" s="56" t="s">
        <v>380</v>
      </c>
      <c r="G898" s="34"/>
      <c r="H898" s="53" t="s">
        <v>967</v>
      </c>
      <c r="I898" s="34" t="s">
        <v>968</v>
      </c>
      <c r="J898" s="36" t="s">
        <v>211</v>
      </c>
      <c r="K898" s="49">
        <v>44409</v>
      </c>
      <c r="L898" s="49">
        <v>44439</v>
      </c>
      <c r="M898" s="33"/>
      <c r="N898" s="33"/>
    </row>
    <row r="899" spans="1:14" ht="40.5" hidden="1" outlineLevel="2">
      <c r="A899" s="145" t="s">
        <v>1177</v>
      </c>
      <c r="B899" s="33"/>
      <c r="C899" s="50" t="s">
        <v>547</v>
      </c>
      <c r="D899" s="51" t="s">
        <v>921</v>
      </c>
      <c r="E899" s="34" t="s">
        <v>969</v>
      </c>
      <c r="F899" s="56" t="s">
        <v>380</v>
      </c>
      <c r="G899" s="34"/>
      <c r="H899" s="53" t="s">
        <v>970</v>
      </c>
      <c r="I899" s="34" t="s">
        <v>1439</v>
      </c>
      <c r="J899" s="36" t="s">
        <v>211</v>
      </c>
      <c r="K899" s="49">
        <v>44531</v>
      </c>
      <c r="L899" s="49">
        <v>44561</v>
      </c>
      <c r="M899" s="33"/>
      <c r="N899" s="33"/>
    </row>
    <row r="900" spans="1:14" ht="40.5" hidden="1" outlineLevel="2">
      <c r="A900" s="145" t="s">
        <v>1178</v>
      </c>
      <c r="B900" s="33"/>
      <c r="C900" s="50" t="s">
        <v>547</v>
      </c>
      <c r="D900" s="51" t="s">
        <v>921</v>
      </c>
      <c r="E900" s="34" t="s">
        <v>971</v>
      </c>
      <c r="F900" s="56" t="s">
        <v>380</v>
      </c>
      <c r="G900" s="34"/>
      <c r="H900" s="53" t="s">
        <v>972</v>
      </c>
      <c r="I900" s="34" t="s">
        <v>1135</v>
      </c>
      <c r="J900" s="36" t="s">
        <v>211</v>
      </c>
      <c r="K900" s="49">
        <v>44409</v>
      </c>
      <c r="L900" s="49">
        <v>44439</v>
      </c>
      <c r="M900" s="33"/>
      <c r="N900" s="33"/>
    </row>
    <row r="901" spans="1:14" ht="40.5" hidden="1" outlineLevel="2">
      <c r="A901" s="145" t="s">
        <v>1179</v>
      </c>
      <c r="B901" s="33"/>
      <c r="C901" s="50" t="s">
        <v>547</v>
      </c>
      <c r="D901" s="51" t="s">
        <v>921</v>
      </c>
      <c r="E901" s="34" t="s">
        <v>973</v>
      </c>
      <c r="F901" s="56" t="s">
        <v>380</v>
      </c>
      <c r="G901" s="34"/>
      <c r="H901" s="53" t="s">
        <v>974</v>
      </c>
      <c r="I901" s="34" t="s">
        <v>1440</v>
      </c>
      <c r="J901" s="36" t="s">
        <v>211</v>
      </c>
      <c r="K901" s="49">
        <v>44531</v>
      </c>
      <c r="L901" s="49">
        <v>44561</v>
      </c>
      <c r="M901" s="33"/>
      <c r="N901" s="33"/>
    </row>
    <row r="902" spans="1:14" ht="40.5" hidden="1" outlineLevel="2">
      <c r="A902" s="145" t="s">
        <v>1180</v>
      </c>
      <c r="B902" s="33"/>
      <c r="C902" s="50" t="s">
        <v>351</v>
      </c>
      <c r="D902" s="51" t="s">
        <v>963</v>
      </c>
      <c r="E902" s="34" t="s">
        <v>958</v>
      </c>
      <c r="F902" s="56" t="s">
        <v>380</v>
      </c>
      <c r="G902" s="34"/>
      <c r="H902" s="53" t="s">
        <v>959</v>
      </c>
      <c r="I902" s="34" t="s">
        <v>1136</v>
      </c>
      <c r="J902" s="36" t="s">
        <v>211</v>
      </c>
      <c r="K902" s="49">
        <v>44440</v>
      </c>
      <c r="L902" s="49">
        <v>44469</v>
      </c>
      <c r="M902" s="33"/>
      <c r="N902" s="33"/>
    </row>
    <row r="903" spans="1:14" ht="101.25" hidden="1" outlineLevel="2">
      <c r="A903" s="145" t="s">
        <v>1181</v>
      </c>
      <c r="B903" s="33"/>
      <c r="C903" s="50" t="s">
        <v>351</v>
      </c>
      <c r="D903" s="51" t="s">
        <v>963</v>
      </c>
      <c r="E903" s="34" t="s">
        <v>961</v>
      </c>
      <c r="F903" s="56" t="s">
        <v>380</v>
      </c>
      <c r="G903" s="34"/>
      <c r="H903" s="53" t="s">
        <v>962</v>
      </c>
      <c r="I903" s="34" t="s">
        <v>1137</v>
      </c>
      <c r="J903" s="36" t="s">
        <v>211</v>
      </c>
      <c r="K903" s="49">
        <v>44531</v>
      </c>
      <c r="L903" s="49">
        <v>44561</v>
      </c>
      <c r="M903" s="33"/>
      <c r="N903" s="33"/>
    </row>
    <row r="904" spans="1:14" ht="40.5" hidden="1" outlineLevel="2">
      <c r="A904" s="145" t="s">
        <v>1182</v>
      </c>
      <c r="B904" s="33"/>
      <c r="C904" s="50" t="s">
        <v>351</v>
      </c>
      <c r="D904" s="51" t="s">
        <v>963</v>
      </c>
      <c r="E904" s="34" t="s">
        <v>975</v>
      </c>
      <c r="F904" s="56" t="s">
        <v>380</v>
      </c>
      <c r="G904" s="34"/>
      <c r="H904" s="53" t="s">
        <v>976</v>
      </c>
      <c r="I904" s="34" t="s">
        <v>1138</v>
      </c>
      <c r="J904" s="36" t="s">
        <v>211</v>
      </c>
      <c r="K904" s="49">
        <v>44378</v>
      </c>
      <c r="L904" s="49">
        <v>44408</v>
      </c>
      <c r="M904" s="33"/>
      <c r="N904" s="33"/>
    </row>
    <row r="905" spans="1:14" ht="40.5" hidden="1" outlineLevel="2">
      <c r="A905" s="145" t="s">
        <v>1183</v>
      </c>
      <c r="B905" s="33"/>
      <c r="C905" s="50" t="s">
        <v>351</v>
      </c>
      <c r="D905" s="51" t="s">
        <v>963</v>
      </c>
      <c r="E905" s="34" t="s">
        <v>977</v>
      </c>
      <c r="F905" s="56" t="s">
        <v>380</v>
      </c>
      <c r="G905" s="34"/>
      <c r="H905" s="53" t="s">
        <v>978</v>
      </c>
      <c r="I905" s="34" t="s">
        <v>960</v>
      </c>
      <c r="J905" s="36" t="s">
        <v>211</v>
      </c>
      <c r="K905" s="49">
        <v>44378</v>
      </c>
      <c r="L905" s="49">
        <v>44408</v>
      </c>
      <c r="M905" s="33"/>
      <c r="N905" s="33"/>
    </row>
    <row r="906" spans="1:14" ht="81.75" hidden="1" customHeight="1" outlineLevel="2">
      <c r="A906" s="145" t="s">
        <v>1184</v>
      </c>
      <c r="B906" s="33"/>
      <c r="C906" s="50" t="s">
        <v>351</v>
      </c>
      <c r="D906" s="51" t="s">
        <v>963</v>
      </c>
      <c r="E906" s="34" t="s">
        <v>979</v>
      </c>
      <c r="F906" s="56" t="s">
        <v>380</v>
      </c>
      <c r="G906" s="34"/>
      <c r="H906" s="53" t="s">
        <v>980</v>
      </c>
      <c r="I906" s="34" t="s">
        <v>981</v>
      </c>
      <c r="J906" s="36" t="s">
        <v>211</v>
      </c>
      <c r="K906" s="49">
        <v>44470</v>
      </c>
      <c r="L906" s="49">
        <v>44500</v>
      </c>
      <c r="M906" s="33"/>
      <c r="N906" s="33"/>
    </row>
    <row r="907" spans="1:14" ht="141.75" hidden="1" outlineLevel="2">
      <c r="A907" s="145" t="s">
        <v>1185</v>
      </c>
      <c r="B907" s="33"/>
      <c r="C907" s="50" t="s">
        <v>351</v>
      </c>
      <c r="D907" s="51" t="s">
        <v>963</v>
      </c>
      <c r="E907" s="34" t="s">
        <v>982</v>
      </c>
      <c r="F907" s="56" t="s">
        <v>380</v>
      </c>
      <c r="G907" s="34"/>
      <c r="H907" s="53" t="s">
        <v>983</v>
      </c>
      <c r="I907" s="34" t="s">
        <v>1139</v>
      </c>
      <c r="J907" s="36" t="s">
        <v>211</v>
      </c>
      <c r="K907" s="49">
        <v>44531</v>
      </c>
      <c r="L907" s="49">
        <v>44561</v>
      </c>
      <c r="M907" s="33"/>
      <c r="N907" s="33"/>
    </row>
    <row r="908" spans="1:14" ht="101.25" hidden="1" outlineLevel="2">
      <c r="A908" s="145" t="s">
        <v>1186</v>
      </c>
      <c r="B908" s="33"/>
      <c r="C908" s="50" t="s">
        <v>351</v>
      </c>
      <c r="D908" s="51" t="s">
        <v>963</v>
      </c>
      <c r="E908" s="34" t="s">
        <v>984</v>
      </c>
      <c r="F908" s="56" t="s">
        <v>380</v>
      </c>
      <c r="G908" s="34"/>
      <c r="H908" s="53" t="s">
        <v>985</v>
      </c>
      <c r="I908" s="34" t="s">
        <v>1441</v>
      </c>
      <c r="J908" s="36" t="s">
        <v>211</v>
      </c>
      <c r="K908" s="49">
        <v>44531</v>
      </c>
      <c r="L908" s="49">
        <v>44561</v>
      </c>
      <c r="M908" s="33"/>
      <c r="N908" s="33"/>
    </row>
    <row r="909" spans="1:14" ht="81" hidden="1" outlineLevel="2">
      <c r="A909" s="145" t="s">
        <v>1187</v>
      </c>
      <c r="B909" s="33"/>
      <c r="C909" s="50" t="s">
        <v>351</v>
      </c>
      <c r="D909" s="51" t="s">
        <v>963</v>
      </c>
      <c r="E909" s="34" t="s">
        <v>986</v>
      </c>
      <c r="F909" s="56" t="s">
        <v>380</v>
      </c>
      <c r="G909" s="34"/>
      <c r="H909" s="53" t="s">
        <v>987</v>
      </c>
      <c r="I909" s="34" t="s">
        <v>988</v>
      </c>
      <c r="J909" s="36" t="s">
        <v>211</v>
      </c>
      <c r="K909" s="49">
        <v>44501</v>
      </c>
      <c r="L909" s="49">
        <v>44530</v>
      </c>
      <c r="M909" s="33"/>
      <c r="N909" s="33"/>
    </row>
    <row r="910" spans="1:14" ht="40.5" hidden="1" outlineLevel="2">
      <c r="A910" s="145" t="s">
        <v>1188</v>
      </c>
      <c r="B910" s="33"/>
      <c r="C910" s="50" t="s">
        <v>351</v>
      </c>
      <c r="D910" s="51" t="s">
        <v>963</v>
      </c>
      <c r="E910" s="34" t="s">
        <v>989</v>
      </c>
      <c r="F910" s="56" t="s">
        <v>380</v>
      </c>
      <c r="G910" s="34"/>
      <c r="H910" s="53" t="s">
        <v>990</v>
      </c>
      <c r="I910" s="34" t="s">
        <v>991</v>
      </c>
      <c r="J910" s="36" t="s">
        <v>211</v>
      </c>
      <c r="K910" s="49">
        <v>44409</v>
      </c>
      <c r="L910" s="49">
        <v>44439</v>
      </c>
      <c r="M910" s="33"/>
      <c r="N910" s="33"/>
    </row>
    <row r="911" spans="1:14" ht="60.75" hidden="1" outlineLevel="2">
      <c r="A911" s="145" t="s">
        <v>1189</v>
      </c>
      <c r="B911" s="33"/>
      <c r="C911" s="50" t="s">
        <v>351</v>
      </c>
      <c r="D911" s="51" t="s">
        <v>963</v>
      </c>
      <c r="E911" s="24" t="s">
        <v>993</v>
      </c>
      <c r="F911" s="56" t="s">
        <v>380</v>
      </c>
      <c r="G911" s="34"/>
      <c r="H911" s="53" t="s">
        <v>992</v>
      </c>
      <c r="I911" s="34" t="s">
        <v>1140</v>
      </c>
      <c r="J911" s="36" t="s">
        <v>211</v>
      </c>
      <c r="K911" s="49">
        <v>44440</v>
      </c>
      <c r="L911" s="49">
        <v>44469</v>
      </c>
      <c r="M911" s="33"/>
      <c r="N911" s="33"/>
    </row>
    <row r="912" spans="1:14" hidden="1" outlineLevel="2">
      <c r="A912" s="145"/>
      <c r="B912" s="33"/>
      <c r="C912" s="50"/>
      <c r="D912" s="51"/>
      <c r="E912" s="34"/>
      <c r="F912" s="56"/>
      <c r="G912" s="34"/>
      <c r="H912" s="53"/>
      <c r="I912" s="34"/>
      <c r="J912" s="36"/>
      <c r="K912" s="49"/>
      <c r="L912" s="49"/>
      <c r="M912" s="33"/>
      <c r="N912" s="33"/>
    </row>
    <row r="913" spans="1:14" outlineLevel="1">
      <c r="A913" s="298"/>
      <c r="B913" s="299"/>
      <c r="C913" s="300"/>
      <c r="D913" s="301"/>
      <c r="E913" s="302"/>
      <c r="F913" s="303"/>
      <c r="G913" s="302"/>
      <c r="H913" s="304"/>
      <c r="I913" s="302"/>
      <c r="J913" s="305"/>
      <c r="K913" s="305"/>
      <c r="L913" s="305"/>
      <c r="M913" s="299"/>
      <c r="N913" s="306"/>
    </row>
    <row r="914" spans="1:14" outlineLevel="1" collapsed="1">
      <c r="A914" s="508" t="s">
        <v>171</v>
      </c>
      <c r="B914" s="508"/>
      <c r="C914" s="508"/>
      <c r="D914" s="508"/>
      <c r="E914" s="33"/>
      <c r="F914" s="34"/>
      <c r="G914" s="33"/>
      <c r="H914" s="439" t="s">
        <v>33</v>
      </c>
      <c r="I914" s="33"/>
      <c r="J914" s="56"/>
      <c r="K914" s="459"/>
      <c r="L914" s="459"/>
      <c r="M914" s="33"/>
      <c r="N914" s="33"/>
    </row>
    <row r="915" spans="1:14" s="47" customFormat="1" ht="117.75" hidden="1" customHeight="1" outlineLevel="2" collapsed="1">
      <c r="A915" s="458" t="s">
        <v>172</v>
      </c>
      <c r="B915" s="33" t="s">
        <v>587</v>
      </c>
      <c r="C915" s="50" t="s">
        <v>547</v>
      </c>
      <c r="D915" s="51"/>
      <c r="E915" s="510" t="s">
        <v>1087</v>
      </c>
      <c r="F915" s="56"/>
      <c r="G915" s="496"/>
      <c r="H915" s="497" t="s">
        <v>1086</v>
      </c>
      <c r="I915" s="56" t="str">
        <f>CONCATENATE(I916," ",N916,M916," ",I917," ",N917,M917," "," ",I918," ",N918,M918," ",I919," ",N919,M919)</f>
        <v xml:space="preserve">Замена электросчетчиков РиМ 189.12 ВК2 89 Замена электросчетчиков РиМ 489.18 ВК2 4     </v>
      </c>
      <c r="J915" s="56" t="s">
        <v>210</v>
      </c>
      <c r="K915" s="459">
        <f>MIN(K916:K919)</f>
        <v>44378</v>
      </c>
      <c r="L915" s="459">
        <f>MAX(L916:L919)</f>
        <v>44439</v>
      </c>
      <c r="M915" s="496"/>
      <c r="N915" s="496"/>
    </row>
    <row r="916" spans="1:14" hidden="1" outlineLevel="3">
      <c r="A916" s="429"/>
      <c r="B916" s="398" t="s">
        <v>587</v>
      </c>
      <c r="C916" s="399" t="s">
        <v>547</v>
      </c>
      <c r="D916" s="400"/>
      <c r="E916" s="401"/>
      <c r="F916" s="402"/>
      <c r="G916" s="401"/>
      <c r="H916" s="403" t="s">
        <v>1091</v>
      </c>
      <c r="I916" s="401" t="s">
        <v>1088</v>
      </c>
      <c r="J916" s="404" t="s">
        <v>210</v>
      </c>
      <c r="K916" s="484">
        <v>44378</v>
      </c>
      <c r="L916" s="484">
        <v>44439</v>
      </c>
      <c r="M916" s="398"/>
      <c r="N916" s="398">
        <v>89</v>
      </c>
    </row>
    <row r="917" spans="1:14" hidden="1" outlineLevel="3">
      <c r="A917" s="424"/>
      <c r="B917" s="406" t="s">
        <v>587</v>
      </c>
      <c r="C917" s="407" t="s">
        <v>547</v>
      </c>
      <c r="D917" s="408"/>
      <c r="E917" s="409"/>
      <c r="F917" s="410"/>
      <c r="G917" s="409"/>
      <c r="H917" s="411"/>
      <c r="I917" s="409" t="s">
        <v>1089</v>
      </c>
      <c r="J917" s="412" t="s">
        <v>210</v>
      </c>
      <c r="K917" s="413"/>
      <c r="L917" s="413"/>
      <c r="M917" s="406"/>
      <c r="N917" s="406">
        <v>4</v>
      </c>
    </row>
    <row r="918" spans="1:14" hidden="1" outlineLevel="3">
      <c r="A918" s="187"/>
      <c r="B918" s="33"/>
      <c r="C918" s="50"/>
      <c r="D918" s="51"/>
      <c r="E918" s="34"/>
      <c r="F918" s="56"/>
      <c r="G918" s="34"/>
      <c r="H918" s="53"/>
      <c r="I918" s="34"/>
      <c r="J918" s="36"/>
      <c r="K918" s="49"/>
      <c r="L918" s="49"/>
      <c r="M918" s="33"/>
      <c r="N918" s="33"/>
    </row>
    <row r="919" spans="1:14" hidden="1" outlineLevel="3">
      <c r="A919" s="187"/>
      <c r="B919" s="33"/>
      <c r="C919" s="50"/>
      <c r="D919" s="51"/>
      <c r="E919" s="34"/>
      <c r="F919" s="56"/>
      <c r="G919" s="34"/>
      <c r="H919" s="53"/>
      <c r="I919" s="34"/>
      <c r="J919" s="36"/>
      <c r="K919" s="49"/>
      <c r="L919" s="49"/>
      <c r="M919" s="33"/>
      <c r="N919" s="33"/>
    </row>
    <row r="920" spans="1:14" hidden="1" outlineLevel="3">
      <c r="A920" s="49"/>
      <c r="B920" s="33"/>
      <c r="C920" s="50"/>
      <c r="D920" s="51"/>
      <c r="E920" s="34"/>
      <c r="F920" s="55"/>
      <c r="G920" s="34"/>
      <c r="H920" s="53"/>
      <c r="I920" s="34"/>
      <c r="J920" s="36"/>
      <c r="K920" s="36"/>
      <c r="L920" s="36"/>
      <c r="M920" s="33"/>
      <c r="N920" s="145"/>
    </row>
    <row r="921" spans="1:14" s="47" customFormat="1" ht="101.25" hidden="1" outlineLevel="2" collapsed="1">
      <c r="A921" s="458" t="s">
        <v>276</v>
      </c>
      <c r="B921" s="33" t="s">
        <v>587</v>
      </c>
      <c r="C921" s="50" t="s">
        <v>351</v>
      </c>
      <c r="D921" s="51"/>
      <c r="E921" s="510" t="s">
        <v>1090</v>
      </c>
      <c r="F921" s="56"/>
      <c r="G921" s="496"/>
      <c r="H921" s="497" t="s">
        <v>1086</v>
      </c>
      <c r="I921" s="56" t="str">
        <f>CONCATENATE(I922," ",N922,M922," ",I923," ",N923,M923," "," ",I924," ",N924,M924," ",I925," ",N925,M925)</f>
        <v xml:space="preserve">Замена электросчетчиков РиМ 189.12 ВК2 35 Замена электросчетчиков РиМ 489.18 ВК2 2     </v>
      </c>
      <c r="J921" s="56" t="s">
        <v>210</v>
      </c>
      <c r="K921" s="459">
        <f>MIN(K922:K925)</f>
        <v>44378</v>
      </c>
      <c r="L921" s="459">
        <f>MAX(L922:L925)</f>
        <v>44439</v>
      </c>
      <c r="M921" s="496"/>
      <c r="N921" s="496"/>
    </row>
    <row r="922" spans="1:14" hidden="1" outlineLevel="3">
      <c r="A922" s="429"/>
      <c r="B922" s="398" t="s">
        <v>587</v>
      </c>
      <c r="C922" s="399" t="s">
        <v>351</v>
      </c>
      <c r="D922" s="400"/>
      <c r="E922" s="401"/>
      <c r="F922" s="402"/>
      <c r="G922" s="401"/>
      <c r="H922" s="403" t="s">
        <v>1092</v>
      </c>
      <c r="I922" s="401" t="s">
        <v>1088</v>
      </c>
      <c r="J922" s="404" t="s">
        <v>210</v>
      </c>
      <c r="K922" s="405">
        <v>44378</v>
      </c>
      <c r="L922" s="405">
        <v>44439</v>
      </c>
      <c r="M922" s="398"/>
      <c r="N922" s="398">
        <v>35</v>
      </c>
    </row>
    <row r="923" spans="1:14" hidden="1" outlineLevel="3">
      <c r="A923" s="424"/>
      <c r="B923" s="406" t="s">
        <v>587</v>
      </c>
      <c r="C923" s="407" t="s">
        <v>351</v>
      </c>
      <c r="D923" s="408"/>
      <c r="E923" s="409"/>
      <c r="F923" s="410"/>
      <c r="G923" s="409"/>
      <c r="H923" s="411"/>
      <c r="I923" s="409" t="s">
        <v>1089</v>
      </c>
      <c r="J923" s="412" t="s">
        <v>210</v>
      </c>
      <c r="K923" s="413"/>
      <c r="L923" s="413"/>
      <c r="M923" s="406"/>
      <c r="N923" s="406">
        <v>2</v>
      </c>
    </row>
    <row r="924" spans="1:14" hidden="1" outlineLevel="3">
      <c r="A924" s="187"/>
      <c r="B924" s="33"/>
      <c r="C924" s="50"/>
      <c r="D924" s="51"/>
      <c r="E924" s="34"/>
      <c r="F924" s="56"/>
      <c r="G924" s="34"/>
      <c r="H924" s="53"/>
      <c r="I924" s="34"/>
      <c r="J924" s="36"/>
      <c r="K924" s="49"/>
      <c r="L924" s="49"/>
      <c r="M924" s="33"/>
      <c r="N924" s="33"/>
    </row>
    <row r="925" spans="1:14" hidden="1" outlineLevel="3">
      <c r="A925" s="187"/>
      <c r="B925" s="33"/>
      <c r="C925" s="50"/>
      <c r="D925" s="51"/>
      <c r="E925" s="34"/>
      <c r="F925" s="56"/>
      <c r="G925" s="34"/>
      <c r="H925" s="53"/>
      <c r="I925" s="34"/>
      <c r="J925" s="36"/>
      <c r="K925" s="49"/>
      <c r="L925" s="49"/>
      <c r="M925" s="33"/>
      <c r="N925" s="33"/>
    </row>
    <row r="926" spans="1:14" hidden="1" outlineLevel="3">
      <c r="A926" s="49"/>
      <c r="B926" s="33"/>
      <c r="C926" s="50"/>
      <c r="D926" s="51"/>
      <c r="E926" s="34"/>
      <c r="F926" s="55"/>
      <c r="G926" s="34"/>
      <c r="H926" s="53"/>
      <c r="I926" s="34"/>
      <c r="J926" s="36"/>
      <c r="K926" s="36"/>
      <c r="L926" s="36"/>
      <c r="M926" s="33"/>
      <c r="N926" s="145"/>
    </row>
    <row r="927" spans="1:14" s="47" customFormat="1" hidden="1" outlineLevel="2" collapsed="1">
      <c r="A927" s="458"/>
      <c r="B927" s="33"/>
      <c r="C927" s="50"/>
      <c r="D927" s="51"/>
      <c r="E927" s="439"/>
      <c r="F927" s="56"/>
      <c r="G927" s="496"/>
      <c r="H927" s="497"/>
      <c r="I927" s="56" t="str">
        <f>CONCATENATE(I928," ",N928,M928," ",I929," ",N929,M929," ",I930," ",N930,M930," ",I931," ",N931,M931," ",I932," ",N932,M932," "," ",I933," ",N933,M933)</f>
        <v xml:space="preserve">            </v>
      </c>
      <c r="J927" s="36"/>
      <c r="K927" s="36"/>
      <c r="L927" s="36"/>
      <c r="M927" s="496"/>
      <c r="N927" s="496"/>
    </row>
    <row r="928" spans="1:14" hidden="1" outlineLevel="3">
      <c r="A928" s="145"/>
      <c r="B928" s="33"/>
      <c r="C928" s="50"/>
      <c r="D928" s="51"/>
      <c r="E928" s="34"/>
      <c r="F928" s="56"/>
      <c r="G928" s="34"/>
      <c r="H928" s="53"/>
      <c r="I928" s="34"/>
      <c r="J928" s="36"/>
      <c r="K928" s="49"/>
      <c r="L928" s="49"/>
      <c r="M928" s="33"/>
      <c r="N928" s="33"/>
    </row>
    <row r="929" spans="1:14" hidden="1" outlineLevel="3">
      <c r="A929" s="145"/>
      <c r="B929" s="33"/>
      <c r="C929" s="50"/>
      <c r="D929" s="51"/>
      <c r="E929" s="34"/>
      <c r="F929" s="56"/>
      <c r="G929" s="34"/>
      <c r="H929" s="53"/>
      <c r="I929" s="34"/>
      <c r="J929" s="36"/>
      <c r="K929" s="49"/>
      <c r="L929" s="49"/>
      <c r="M929" s="33"/>
      <c r="N929" s="33"/>
    </row>
    <row r="930" spans="1:14" hidden="1" outlineLevel="3">
      <c r="A930" s="145"/>
      <c r="B930" s="33"/>
      <c r="C930" s="50"/>
      <c r="D930" s="51"/>
      <c r="E930" s="34"/>
      <c r="F930" s="56"/>
      <c r="G930" s="34"/>
      <c r="H930" s="53"/>
      <c r="I930" s="34"/>
      <c r="J930" s="36"/>
      <c r="K930" s="49"/>
      <c r="L930" s="49"/>
      <c r="M930" s="33"/>
      <c r="N930" s="33"/>
    </row>
    <row r="931" spans="1:14" hidden="1" outlineLevel="3">
      <c r="A931" s="145"/>
      <c r="B931" s="33"/>
      <c r="C931" s="50"/>
      <c r="D931" s="51"/>
      <c r="E931" s="34"/>
      <c r="F931" s="56"/>
      <c r="G931" s="34"/>
      <c r="H931" s="53"/>
      <c r="I931" s="34"/>
      <c r="J931" s="36"/>
      <c r="K931" s="49"/>
      <c r="L931" s="49"/>
      <c r="M931" s="33"/>
      <c r="N931" s="33"/>
    </row>
    <row r="932" spans="1:14" hidden="1" outlineLevel="3">
      <c r="A932" s="145"/>
      <c r="B932" s="33"/>
      <c r="C932" s="50"/>
      <c r="D932" s="51"/>
      <c r="E932" s="34"/>
      <c r="F932" s="56"/>
      <c r="G932" s="34"/>
      <c r="H932" s="53"/>
      <c r="I932" s="34"/>
      <c r="J932" s="36"/>
      <c r="K932" s="49"/>
      <c r="L932" s="49"/>
      <c r="M932" s="33"/>
      <c r="N932" s="33"/>
    </row>
    <row r="933" spans="1:14" hidden="1" outlineLevel="3">
      <c r="A933" s="145"/>
      <c r="B933" s="33"/>
      <c r="C933" s="50"/>
      <c r="D933" s="51"/>
      <c r="E933" s="34"/>
      <c r="F933" s="56"/>
      <c r="G933" s="34"/>
      <c r="H933" s="53"/>
      <c r="I933" s="34"/>
      <c r="J933" s="36"/>
      <c r="K933" s="49"/>
      <c r="L933" s="49"/>
      <c r="M933" s="33"/>
      <c r="N933" s="33"/>
    </row>
    <row r="934" spans="1:14" outlineLevel="1">
      <c r="A934" s="298"/>
      <c r="B934" s="299"/>
      <c r="C934" s="300"/>
      <c r="D934" s="301"/>
      <c r="E934" s="302"/>
      <c r="F934" s="303"/>
      <c r="G934" s="302"/>
      <c r="H934" s="304"/>
      <c r="I934" s="302"/>
      <c r="J934" s="305"/>
      <c r="K934" s="305"/>
      <c r="L934" s="305"/>
      <c r="M934" s="299"/>
      <c r="N934" s="306"/>
    </row>
    <row r="935" spans="1:14" outlineLevel="1" collapsed="1">
      <c r="A935" s="508" t="s">
        <v>173</v>
      </c>
      <c r="B935" s="508"/>
      <c r="C935" s="508"/>
      <c r="D935" s="508"/>
      <c r="E935" s="33"/>
      <c r="F935" s="34"/>
      <c r="G935" s="33"/>
      <c r="H935" s="439" t="s">
        <v>34</v>
      </c>
      <c r="I935" s="33"/>
      <c r="J935" s="56"/>
      <c r="K935" s="459"/>
      <c r="L935" s="459"/>
      <c r="M935" s="33"/>
      <c r="N935" s="33"/>
    </row>
    <row r="936" spans="1:14" ht="29.25" hidden="1" customHeight="1" outlineLevel="2">
      <c r="A936" s="187"/>
      <c r="B936" s="33"/>
      <c r="C936" s="50"/>
      <c r="D936" s="51"/>
      <c r="E936" s="34"/>
      <c r="F936" s="56"/>
      <c r="G936" s="34"/>
      <c r="H936" s="53"/>
      <c r="I936" s="65" t="s">
        <v>34</v>
      </c>
      <c r="J936" s="36"/>
      <c r="K936" s="49">
        <v>44197</v>
      </c>
      <c r="L936" s="49">
        <v>44561</v>
      </c>
      <c r="M936" s="33"/>
      <c r="N936" s="33"/>
    </row>
    <row r="937" spans="1:14" ht="72.75" hidden="1" customHeight="1" outlineLevel="2">
      <c r="A937" s="145"/>
      <c r="B937" s="33" t="s">
        <v>311</v>
      </c>
      <c r="C937" s="50" t="s">
        <v>351</v>
      </c>
      <c r="D937" s="51" t="s">
        <v>994</v>
      </c>
      <c r="E937" s="34"/>
      <c r="F937" s="56"/>
      <c r="G937" s="34"/>
      <c r="H937" s="53"/>
      <c r="I937" s="65" t="s">
        <v>34</v>
      </c>
      <c r="J937" s="36"/>
      <c r="K937" s="49">
        <v>44287</v>
      </c>
      <c r="L937" s="49">
        <v>44561</v>
      </c>
      <c r="M937" s="33"/>
      <c r="N937" s="33"/>
    </row>
    <row r="938" spans="1:14" ht="60.75" hidden="1" customHeight="1" outlineLevel="2">
      <c r="A938" s="145"/>
      <c r="B938" s="33" t="s">
        <v>311</v>
      </c>
      <c r="C938" s="50" t="s">
        <v>351</v>
      </c>
      <c r="D938" s="51" t="s">
        <v>841</v>
      </c>
      <c r="E938" s="34"/>
      <c r="F938" s="56"/>
      <c r="G938" s="34"/>
      <c r="H938" s="53"/>
      <c r="I938" s="65" t="s">
        <v>34</v>
      </c>
      <c r="J938" s="36"/>
      <c r="K938" s="49">
        <v>44287</v>
      </c>
      <c r="L938" s="49">
        <v>44561</v>
      </c>
      <c r="M938" s="33"/>
      <c r="N938" s="33"/>
    </row>
    <row r="939" spans="1:14" ht="60.75" hidden="1" customHeight="1" outlineLevel="2">
      <c r="A939" s="145"/>
      <c r="B939" s="33" t="s">
        <v>311</v>
      </c>
      <c r="C939" s="50" t="s">
        <v>547</v>
      </c>
      <c r="D939" s="51" t="s">
        <v>882</v>
      </c>
      <c r="E939" s="34"/>
      <c r="F939" s="56"/>
      <c r="G939" s="34"/>
      <c r="H939" s="53"/>
      <c r="I939" s="65" t="s">
        <v>34</v>
      </c>
      <c r="J939" s="36"/>
      <c r="K939" s="49">
        <v>44287</v>
      </c>
      <c r="L939" s="49">
        <v>44561</v>
      </c>
      <c r="M939" s="33"/>
      <c r="N939" s="33"/>
    </row>
    <row r="940" spans="1:14" ht="20.25" hidden="1" customHeight="1" outlineLevel="2">
      <c r="A940" s="145"/>
      <c r="B940" s="33" t="s">
        <v>311</v>
      </c>
      <c r="C940" s="50" t="s">
        <v>351</v>
      </c>
      <c r="D940" s="51" t="s">
        <v>352</v>
      </c>
      <c r="E940" s="34"/>
      <c r="F940" s="56"/>
      <c r="G940" s="34"/>
      <c r="H940" s="53"/>
      <c r="I940" s="65" t="s">
        <v>34</v>
      </c>
      <c r="J940" s="36"/>
      <c r="K940" s="49">
        <v>44287</v>
      </c>
      <c r="L940" s="49">
        <v>44561</v>
      </c>
      <c r="M940" s="33"/>
      <c r="N940" s="33"/>
    </row>
    <row r="941" spans="1:14" ht="20.25" hidden="1" customHeight="1" outlineLevel="2">
      <c r="A941" s="187"/>
      <c r="B941" s="33"/>
      <c r="C941" s="50"/>
      <c r="D941" s="51"/>
      <c r="E941" s="34"/>
      <c r="F941" s="56"/>
      <c r="G941" s="34"/>
      <c r="H941" s="53"/>
      <c r="I941" s="34"/>
      <c r="J941" s="36"/>
      <c r="K941" s="49"/>
      <c r="L941" s="49"/>
      <c r="M941" s="33"/>
      <c r="N941" s="33"/>
    </row>
    <row r="942" spans="1:14" ht="21" thickBot="1">
      <c r="A942" s="473"/>
      <c r="B942" s="474"/>
      <c r="C942" s="475"/>
      <c r="D942" s="476"/>
      <c r="E942" s="477"/>
      <c r="F942" s="478"/>
      <c r="G942" s="477"/>
      <c r="H942" s="479"/>
      <c r="I942" s="477"/>
      <c r="J942" s="480"/>
      <c r="K942" s="480"/>
      <c r="L942" s="480"/>
      <c r="M942" s="474"/>
      <c r="N942" s="481"/>
    </row>
    <row r="943" spans="1:14" ht="30" customHeight="1" thickBot="1">
      <c r="A943" s="491" t="s">
        <v>174</v>
      </c>
      <c r="B943" s="492"/>
      <c r="C943" s="492"/>
      <c r="D943" s="492"/>
      <c r="E943" s="493"/>
      <c r="F943" s="494"/>
      <c r="G943" s="495"/>
      <c r="H943" s="493" t="s">
        <v>35</v>
      </c>
      <c r="I943" s="495"/>
      <c r="J943" s="495"/>
      <c r="K943" s="495"/>
      <c r="L943" s="495"/>
      <c r="M943" s="495"/>
      <c r="N943" s="495"/>
    </row>
    <row r="944" spans="1:14" s="47" customFormat="1" ht="20.25" customHeight="1" outlineLevel="1" collapsed="1">
      <c r="A944" s="458" t="s">
        <v>175</v>
      </c>
      <c r="B944" s="33"/>
      <c r="C944" s="50" t="s">
        <v>351</v>
      </c>
      <c r="D944" s="51"/>
      <c r="E944" s="439" t="s">
        <v>1108</v>
      </c>
      <c r="F944" s="56"/>
      <c r="G944" s="496"/>
      <c r="H944" s="497" t="s">
        <v>1107</v>
      </c>
      <c r="I944" s="56" t="str">
        <f>CONCATENATE(I945," ",N945,M945," ",I946," ",N946,M946)</f>
        <v xml:space="preserve">Ремонт внутреней системы отопления. Ремонт внутрених помещений. 1шт.  </v>
      </c>
      <c r="J944" s="56" t="s">
        <v>210</v>
      </c>
      <c r="K944" s="459">
        <f>MIN(K945:K945)</f>
        <v>44348</v>
      </c>
      <c r="L944" s="459">
        <f>MAX(L945:L945)</f>
        <v>44439</v>
      </c>
      <c r="M944" s="496"/>
      <c r="N944" s="496"/>
    </row>
    <row r="945" spans="1:14" ht="40.5" hidden="1" outlineLevel="2">
      <c r="A945" s="187"/>
      <c r="B945" s="33"/>
      <c r="C945" s="50"/>
      <c r="D945" s="51"/>
      <c r="E945" s="34"/>
      <c r="F945" s="56" t="s">
        <v>380</v>
      </c>
      <c r="G945" s="34" t="s">
        <v>1105</v>
      </c>
      <c r="H945" s="53"/>
      <c r="I945" s="34" t="s">
        <v>1109</v>
      </c>
      <c r="J945" s="56" t="s">
        <v>210</v>
      </c>
      <c r="K945" s="49">
        <v>44348</v>
      </c>
      <c r="L945" s="49">
        <v>44439</v>
      </c>
      <c r="M945" s="33" t="s">
        <v>27</v>
      </c>
      <c r="N945" s="33">
        <v>1</v>
      </c>
    </row>
    <row r="946" spans="1:14" hidden="1" outlineLevel="2">
      <c r="A946" s="187"/>
      <c r="B946" s="33"/>
      <c r="C946" s="50"/>
      <c r="D946" s="51"/>
      <c r="E946" s="34"/>
      <c r="F946" s="56"/>
      <c r="G946" s="34"/>
      <c r="H946" s="53"/>
      <c r="I946" s="34"/>
      <c r="J946" s="36"/>
      <c r="K946" s="49"/>
      <c r="L946" s="49"/>
      <c r="M946" s="33"/>
      <c r="N946" s="33"/>
    </row>
    <row r="947" spans="1:14" hidden="1" outlineLevel="2">
      <c r="A947" s="49"/>
      <c r="B947" s="33"/>
      <c r="C947" s="50"/>
      <c r="D947" s="51"/>
      <c r="E947" s="34"/>
      <c r="F947" s="55"/>
      <c r="G947" s="34"/>
      <c r="H947" s="53"/>
      <c r="I947" s="34"/>
      <c r="J947" s="36"/>
      <c r="K947" s="36"/>
      <c r="L947" s="36"/>
      <c r="M947" s="33"/>
      <c r="N947" s="145"/>
    </row>
    <row r="948" spans="1:14" s="47" customFormat="1" ht="40.5" outlineLevel="1" collapsed="1">
      <c r="A948" s="458" t="s">
        <v>176</v>
      </c>
      <c r="B948" s="33"/>
      <c r="C948" s="50" t="s">
        <v>351</v>
      </c>
      <c r="D948" s="51"/>
      <c r="E948" s="439" t="s">
        <v>1111</v>
      </c>
      <c r="F948" s="56"/>
      <c r="G948" s="496"/>
      <c r="H948" s="497" t="s">
        <v>1110</v>
      </c>
      <c r="I948" s="56" t="str">
        <f>CONCATENATE(I949," ",N949,M949," ",I950," ",N950,M950)</f>
        <v xml:space="preserve">Ремонт внутреней системы отопления. Ремонт внутрених помещений. 1шт.  </v>
      </c>
      <c r="J948" s="56" t="s">
        <v>210</v>
      </c>
      <c r="K948" s="459">
        <f>MIN(K949:K949)</f>
        <v>44378</v>
      </c>
      <c r="L948" s="459">
        <f>MAX(L949:L949)</f>
        <v>44439</v>
      </c>
      <c r="M948" s="496"/>
      <c r="N948" s="496"/>
    </row>
    <row r="949" spans="1:14" ht="60.75" hidden="1" outlineLevel="2">
      <c r="A949" s="187"/>
      <c r="B949" s="33"/>
      <c r="C949" s="50"/>
      <c r="D949" s="51"/>
      <c r="E949" s="34"/>
      <c r="F949" s="56" t="s">
        <v>380</v>
      </c>
      <c r="G949" s="34" t="s">
        <v>1106</v>
      </c>
      <c r="H949" s="53"/>
      <c r="I949" s="34" t="s">
        <v>1109</v>
      </c>
      <c r="J949" s="56" t="s">
        <v>210</v>
      </c>
      <c r="K949" s="459">
        <v>44378</v>
      </c>
      <c r="L949" s="459">
        <v>44439</v>
      </c>
      <c r="M949" s="33" t="s">
        <v>27</v>
      </c>
      <c r="N949" s="33">
        <v>1</v>
      </c>
    </row>
    <row r="950" spans="1:14" hidden="1" outlineLevel="2">
      <c r="A950" s="187"/>
      <c r="B950" s="33"/>
      <c r="C950" s="50"/>
      <c r="D950" s="51"/>
      <c r="E950" s="34"/>
      <c r="F950" s="56"/>
      <c r="G950" s="34"/>
      <c r="H950" s="53"/>
      <c r="I950" s="34"/>
      <c r="J950" s="36"/>
      <c r="K950" s="49"/>
      <c r="L950" s="49"/>
      <c r="M950" s="33"/>
      <c r="N950" s="33"/>
    </row>
    <row r="951" spans="1:14" hidden="1" outlineLevel="2">
      <c r="A951" s="49"/>
      <c r="B951" s="33"/>
      <c r="C951" s="50"/>
      <c r="D951" s="51"/>
      <c r="E951" s="34"/>
      <c r="F951" s="55"/>
      <c r="G951" s="34"/>
      <c r="H951" s="53"/>
      <c r="I951" s="34"/>
      <c r="J951" s="36"/>
      <c r="K951" s="36"/>
      <c r="L951" s="36"/>
      <c r="M951" s="33"/>
      <c r="N951" s="145"/>
    </row>
    <row r="952" spans="1:14" s="47" customFormat="1" outlineLevel="1" collapsed="1">
      <c r="A952" s="458" t="s">
        <v>1160</v>
      </c>
      <c r="B952" s="33"/>
      <c r="C952" s="50" t="s">
        <v>351</v>
      </c>
      <c r="D952" s="51"/>
      <c r="E952" s="439" t="s">
        <v>1113</v>
      </c>
      <c r="F952" s="56"/>
      <c r="G952" s="496"/>
      <c r="H952" s="497" t="s">
        <v>1112</v>
      </c>
      <c r="I952" s="56" t="str">
        <f>CONCATENATE(I953," ",N953,M953," ",I954," ",N954,M954)</f>
        <v xml:space="preserve">Замена наружной двери 2шт.  </v>
      </c>
      <c r="J952" s="56" t="s">
        <v>210</v>
      </c>
      <c r="K952" s="459">
        <f>MIN(K953:K954)</f>
        <v>44378</v>
      </c>
      <c r="L952" s="459">
        <f>MAX(L953:L954)</f>
        <v>44408</v>
      </c>
      <c r="M952" s="496"/>
      <c r="N952" s="496"/>
    </row>
    <row r="953" spans="1:14" hidden="1" outlineLevel="2">
      <c r="A953" s="187"/>
      <c r="B953" s="33"/>
      <c r="C953" s="50"/>
      <c r="D953" s="51"/>
      <c r="E953" s="34"/>
      <c r="F953" s="56" t="s">
        <v>420</v>
      </c>
      <c r="G953" s="34"/>
      <c r="H953" s="53"/>
      <c r="I953" s="34" t="s">
        <v>1114</v>
      </c>
      <c r="J953" s="56" t="s">
        <v>210</v>
      </c>
      <c r="K953" s="405">
        <v>44378</v>
      </c>
      <c r="L953" s="405">
        <v>44408</v>
      </c>
      <c r="M953" s="33" t="s">
        <v>27</v>
      </c>
      <c r="N953" s="33">
        <v>2</v>
      </c>
    </row>
    <row r="954" spans="1:14" hidden="1" outlineLevel="2">
      <c r="A954" s="187"/>
      <c r="B954" s="33"/>
      <c r="C954" s="50"/>
      <c r="D954" s="51"/>
      <c r="E954" s="34"/>
      <c r="F954" s="56"/>
      <c r="G954" s="34"/>
      <c r="H954" s="53"/>
      <c r="I954" s="34"/>
      <c r="J954" s="36"/>
      <c r="K954" s="49"/>
      <c r="L954" s="49"/>
      <c r="M954" s="33"/>
      <c r="N954" s="33"/>
    </row>
    <row r="955" spans="1:14" hidden="1" outlineLevel="2">
      <c r="A955" s="49"/>
      <c r="B955" s="33"/>
      <c r="C955" s="50"/>
      <c r="D955" s="51"/>
      <c r="E955" s="34"/>
      <c r="F955" s="55"/>
      <c r="G955" s="34"/>
      <c r="H955" s="53"/>
      <c r="I955" s="34"/>
      <c r="J955" s="36"/>
      <c r="K955" s="36"/>
      <c r="L955" s="36"/>
      <c r="M955" s="33"/>
      <c r="N955" s="145"/>
    </row>
    <row r="956" spans="1:14" s="47" customFormat="1" outlineLevel="1" collapsed="1">
      <c r="A956" s="458" t="s">
        <v>1161</v>
      </c>
      <c r="B956" s="33"/>
      <c r="C956" s="50" t="s">
        <v>547</v>
      </c>
      <c r="D956" s="51"/>
      <c r="E956" s="439" t="s">
        <v>1116</v>
      </c>
      <c r="F956" s="56"/>
      <c r="G956" s="496"/>
      <c r="H956" s="497" t="s">
        <v>1115</v>
      </c>
      <c r="I956" s="56" t="str">
        <f>CONCATENATE(I957," ",N957,M957," ",I958," ",N958,M958)</f>
        <v xml:space="preserve">Замена наружной двери 1шт.  </v>
      </c>
      <c r="J956" s="56" t="s">
        <v>210</v>
      </c>
      <c r="K956" s="459">
        <f>MIN(K957:K958)</f>
        <v>44378</v>
      </c>
      <c r="L956" s="459">
        <f>MAX(L957:L958)</f>
        <v>44408</v>
      </c>
      <c r="M956" s="496"/>
      <c r="N956" s="496"/>
    </row>
    <row r="957" spans="1:14" hidden="1" outlineLevel="2">
      <c r="A957" s="187"/>
      <c r="B957" s="33"/>
      <c r="C957" s="50"/>
      <c r="D957" s="51"/>
      <c r="E957" s="34"/>
      <c r="F957" s="56" t="s">
        <v>420</v>
      </c>
      <c r="G957" s="34"/>
      <c r="H957" s="53"/>
      <c r="I957" s="34" t="s">
        <v>1114</v>
      </c>
      <c r="J957" s="56" t="s">
        <v>210</v>
      </c>
      <c r="K957" s="405">
        <v>44378</v>
      </c>
      <c r="L957" s="405">
        <v>44408</v>
      </c>
      <c r="M957" s="33" t="s">
        <v>27</v>
      </c>
      <c r="N957" s="33">
        <v>1</v>
      </c>
    </row>
    <row r="958" spans="1:14" hidden="1" outlineLevel="2">
      <c r="A958" s="187"/>
      <c r="B958" s="33"/>
      <c r="C958" s="50"/>
      <c r="D958" s="51"/>
      <c r="E958" s="34"/>
      <c r="F958" s="56"/>
      <c r="G958" s="34"/>
      <c r="H958" s="53"/>
      <c r="I958" s="34"/>
      <c r="J958" s="36"/>
      <c r="K958" s="49"/>
      <c r="L958" s="49"/>
      <c r="M958" s="33"/>
      <c r="N958" s="33"/>
    </row>
    <row r="959" spans="1:14" hidden="1" outlineLevel="2">
      <c r="A959" s="49"/>
      <c r="B959" s="33"/>
      <c r="C959" s="50"/>
      <c r="D959" s="51"/>
      <c r="E959" s="34"/>
      <c r="F959" s="55"/>
      <c r="G959" s="34"/>
      <c r="H959" s="53"/>
      <c r="I959" s="34"/>
      <c r="J959" s="36"/>
      <c r="K959" s="36"/>
      <c r="L959" s="36"/>
      <c r="M959" s="33"/>
      <c r="N959" s="145"/>
    </row>
    <row r="960" spans="1:14" s="47" customFormat="1" ht="95.25" customHeight="1" outlineLevel="1" collapsed="1">
      <c r="A960" s="458" t="s">
        <v>1324</v>
      </c>
      <c r="B960" s="33"/>
      <c r="C960" s="50" t="s">
        <v>351</v>
      </c>
      <c r="D960" s="51" t="s">
        <v>994</v>
      </c>
      <c r="E960" s="439" t="s">
        <v>1322</v>
      </c>
      <c r="F960" s="56"/>
      <c r="G960" s="496"/>
      <c r="H960" s="497" t="s">
        <v>1323</v>
      </c>
      <c r="I960" s="56" t="str">
        <f>CONCATENATE(I961," ",N961,M961," ",I962," ",N962,M962)</f>
        <v xml:space="preserve">отделочные работы  1шт.  </v>
      </c>
      <c r="J960" s="56" t="s">
        <v>210</v>
      </c>
      <c r="K960" s="459">
        <f>MIN(K961:K962)</f>
        <v>44378</v>
      </c>
      <c r="L960" s="459">
        <f>MAX(L961:L962)</f>
        <v>44408</v>
      </c>
      <c r="M960" s="496"/>
      <c r="N960" s="496"/>
    </row>
    <row r="961" spans="1:14" ht="40.5" hidden="1" outlineLevel="2">
      <c r="A961" s="187"/>
      <c r="B961" s="33"/>
      <c r="C961" s="50" t="s">
        <v>351</v>
      </c>
      <c r="D961" s="51" t="s">
        <v>994</v>
      </c>
      <c r="E961" s="34"/>
      <c r="F961" s="56" t="s">
        <v>380</v>
      </c>
      <c r="G961" s="34"/>
      <c r="H961" s="53"/>
      <c r="I961" s="34" t="s">
        <v>1325</v>
      </c>
      <c r="J961" s="56" t="s">
        <v>210</v>
      </c>
      <c r="K961" s="405">
        <v>44378</v>
      </c>
      <c r="L961" s="405">
        <v>44408</v>
      </c>
      <c r="M961" s="33" t="s">
        <v>27</v>
      </c>
      <c r="N961" s="33">
        <v>1</v>
      </c>
    </row>
    <row r="962" spans="1:14" hidden="1" outlineLevel="2">
      <c r="A962" s="187"/>
      <c r="B962" s="33"/>
      <c r="C962" s="50"/>
      <c r="D962" s="51"/>
      <c r="E962" s="34"/>
      <c r="F962" s="56"/>
      <c r="G962" s="34"/>
      <c r="H962" s="53"/>
      <c r="I962" s="34"/>
      <c r="J962" s="36"/>
      <c r="K962" s="49"/>
      <c r="L962" s="49"/>
      <c r="M962" s="33"/>
      <c r="N962" s="33"/>
    </row>
    <row r="963" spans="1:14" hidden="1" outlineLevel="2">
      <c r="A963" s="49"/>
      <c r="B963" s="33"/>
      <c r="C963" s="50"/>
      <c r="D963" s="51"/>
      <c r="E963" s="34"/>
      <c r="F963" s="55"/>
      <c r="G963" s="34"/>
      <c r="H963" s="53"/>
      <c r="I963" s="34"/>
      <c r="J963" s="36"/>
      <c r="K963" s="36"/>
      <c r="L963" s="36"/>
      <c r="M963" s="33"/>
      <c r="N963" s="145"/>
    </row>
    <row r="964" spans="1:14" s="47" customFormat="1" ht="81.75" customHeight="1" outlineLevel="1" collapsed="1">
      <c r="A964" s="458" t="s">
        <v>1331</v>
      </c>
      <c r="B964" s="33"/>
      <c r="C964" s="50" t="s">
        <v>351</v>
      </c>
      <c r="D964" s="51" t="s">
        <v>994</v>
      </c>
      <c r="E964" s="439" t="s">
        <v>1329</v>
      </c>
      <c r="F964" s="56"/>
      <c r="G964" s="496"/>
      <c r="H964" s="497" t="s">
        <v>1330</v>
      </c>
      <c r="I964" s="56" t="str">
        <f>CONCATENATE(I965," ",N965,M965," ",I966," ",N966,M966)</f>
        <v xml:space="preserve">отделочные работы  1шт.  </v>
      </c>
      <c r="J964" s="56" t="s">
        <v>210</v>
      </c>
      <c r="K964" s="459">
        <f>MIN(K965:K966)</f>
        <v>44378</v>
      </c>
      <c r="L964" s="459">
        <f>MAX(L965:L966)</f>
        <v>44408</v>
      </c>
      <c r="M964" s="496"/>
      <c r="N964" s="496"/>
    </row>
    <row r="965" spans="1:14" ht="40.5" hidden="1" outlineLevel="2">
      <c r="A965" s="187"/>
      <c r="B965" s="33"/>
      <c r="C965" s="50" t="s">
        <v>351</v>
      </c>
      <c r="D965" s="51" t="s">
        <v>994</v>
      </c>
      <c r="E965" s="34"/>
      <c r="F965" s="56" t="s">
        <v>380</v>
      </c>
      <c r="G965" s="34"/>
      <c r="H965" s="53"/>
      <c r="I965" s="34" t="s">
        <v>1325</v>
      </c>
      <c r="J965" s="56" t="s">
        <v>210</v>
      </c>
      <c r="K965" s="405">
        <v>44378</v>
      </c>
      <c r="L965" s="405">
        <v>44408</v>
      </c>
      <c r="M965" s="33" t="s">
        <v>27</v>
      </c>
      <c r="N965" s="33">
        <v>1</v>
      </c>
    </row>
    <row r="966" spans="1:14" hidden="1" outlineLevel="2">
      <c r="A966" s="187"/>
      <c r="B966" s="33"/>
      <c r="C966" s="50"/>
      <c r="D966" s="51"/>
      <c r="E966" s="34"/>
      <c r="F966" s="56"/>
      <c r="G966" s="34"/>
      <c r="H966" s="53"/>
      <c r="I966" s="34"/>
      <c r="J966" s="36"/>
      <c r="K966" s="49"/>
      <c r="L966" s="49"/>
      <c r="M966" s="33"/>
      <c r="N966" s="33"/>
    </row>
    <row r="967" spans="1:14" hidden="1" outlineLevel="2">
      <c r="A967" s="49"/>
      <c r="B967" s="33"/>
      <c r="C967" s="50"/>
      <c r="D967" s="51"/>
      <c r="E967" s="34"/>
      <c r="F967" s="55"/>
      <c r="G967" s="34"/>
      <c r="H967" s="53"/>
      <c r="I967" s="34"/>
      <c r="J967" s="36"/>
      <c r="K967" s="36"/>
      <c r="L967" s="36"/>
      <c r="M967" s="33"/>
      <c r="N967" s="145"/>
    </row>
    <row r="968" spans="1:14" s="47" customFormat="1" hidden="1" outlineLevel="1" collapsed="1">
      <c r="A968" s="458"/>
      <c r="B968" s="33"/>
      <c r="C968" s="50"/>
      <c r="D968" s="51"/>
      <c r="E968" s="439"/>
      <c r="F968" s="56"/>
      <c r="G968" s="496"/>
      <c r="H968" s="497"/>
      <c r="I968" s="56" t="str">
        <f>CONCATENATE(I969," ",N969,M969," ",I970," ",N970,M970," "," ",I971," ",N971,M971," ",I972," ",N972,M972)</f>
        <v xml:space="preserve">        </v>
      </c>
      <c r="J968" s="36"/>
      <c r="K968" s="36"/>
      <c r="L968" s="36"/>
      <c r="M968" s="496"/>
      <c r="N968" s="496"/>
    </row>
    <row r="969" spans="1:14" hidden="1" outlineLevel="2">
      <c r="A969" s="187"/>
      <c r="B969" s="33"/>
      <c r="C969" s="50"/>
      <c r="D969" s="51"/>
      <c r="E969" s="34"/>
      <c r="F969" s="56"/>
      <c r="G969" s="34"/>
      <c r="H969" s="53"/>
      <c r="I969" s="34"/>
      <c r="J969" s="36"/>
      <c r="K969" s="49"/>
      <c r="L969" s="49"/>
      <c r="M969" s="33"/>
      <c r="N969" s="33"/>
    </row>
    <row r="970" spans="1:14" hidden="1" outlineLevel="2">
      <c r="A970" s="187"/>
      <c r="B970" s="33"/>
      <c r="C970" s="50"/>
      <c r="D970" s="51"/>
      <c r="E970" s="34"/>
      <c r="F970" s="56"/>
      <c r="G970" s="34"/>
      <c r="H970" s="53"/>
      <c r="I970" s="34"/>
      <c r="J970" s="36"/>
      <c r="K970" s="49"/>
      <c r="L970" s="49"/>
      <c r="M970" s="33"/>
      <c r="N970" s="33"/>
    </row>
    <row r="971" spans="1:14" hidden="1" outlineLevel="2">
      <c r="A971" s="187"/>
      <c r="B971" s="33"/>
      <c r="C971" s="50"/>
      <c r="D971" s="51"/>
      <c r="E971" s="34"/>
      <c r="F971" s="56"/>
      <c r="G971" s="34"/>
      <c r="H971" s="53"/>
      <c r="I971" s="34"/>
      <c r="J971" s="36"/>
      <c r="K971" s="49"/>
      <c r="L971" s="49"/>
      <c r="M971" s="33"/>
      <c r="N971" s="33"/>
    </row>
    <row r="972" spans="1:14" hidden="1" outlineLevel="2">
      <c r="A972" s="187"/>
      <c r="B972" s="33"/>
      <c r="C972" s="50"/>
      <c r="D972" s="51"/>
      <c r="E972" s="34"/>
      <c r="F972" s="56"/>
      <c r="G972" s="34"/>
      <c r="H972" s="53"/>
      <c r="I972" s="34"/>
      <c r="J972" s="36"/>
      <c r="K972" s="49"/>
      <c r="L972" s="49"/>
      <c r="M972" s="33"/>
      <c r="N972" s="33"/>
    </row>
    <row r="973" spans="1:14" hidden="1" outlineLevel="2">
      <c r="A973" s="49"/>
      <c r="B973" s="33"/>
      <c r="C973" s="50"/>
      <c r="D973" s="51"/>
      <c r="E973" s="34"/>
      <c r="F973" s="55"/>
      <c r="G973" s="34"/>
      <c r="H973" s="53"/>
      <c r="I973" s="34"/>
      <c r="J973" s="36"/>
      <c r="K973" s="36"/>
      <c r="L973" s="36"/>
      <c r="M973" s="33"/>
      <c r="N973" s="145"/>
    </row>
    <row r="974" spans="1:14" ht="21" thickBot="1">
      <c r="A974" s="473"/>
      <c r="B974" s="474"/>
      <c r="C974" s="475"/>
      <c r="D974" s="476"/>
      <c r="E974" s="477"/>
      <c r="F974" s="478"/>
      <c r="G974" s="477"/>
      <c r="H974" s="479"/>
      <c r="I974" s="477"/>
      <c r="J974" s="480"/>
      <c r="K974" s="480"/>
      <c r="L974" s="480"/>
      <c r="M974" s="474"/>
      <c r="N974" s="481"/>
    </row>
    <row r="975" spans="1:14" ht="32.25" customHeight="1" thickBot="1">
      <c r="A975" s="491" t="s">
        <v>178</v>
      </c>
      <c r="B975" s="542" t="s">
        <v>177</v>
      </c>
      <c r="C975" s="543"/>
      <c r="D975" s="543"/>
      <c r="E975" s="543"/>
      <c r="F975" s="543"/>
      <c r="G975" s="543"/>
      <c r="H975" s="543"/>
      <c r="I975" s="543"/>
      <c r="J975" s="543"/>
      <c r="K975" s="543"/>
      <c r="L975" s="544"/>
      <c r="M975" s="495"/>
      <c r="N975" s="495"/>
    </row>
    <row r="976" spans="1:14" s="47" customFormat="1" ht="46.5" customHeight="1" outlineLevel="1" collapsed="1">
      <c r="A976" s="458" t="s">
        <v>1199</v>
      </c>
      <c r="B976" s="33" t="s">
        <v>311</v>
      </c>
      <c r="C976" s="50" t="s">
        <v>280</v>
      </c>
      <c r="D976" s="510" t="s">
        <v>1198</v>
      </c>
      <c r="E976" s="510"/>
      <c r="F976" s="56"/>
      <c r="G976" s="496"/>
      <c r="H976" s="497" t="s">
        <v>386</v>
      </c>
      <c r="I976" s="56" t="str">
        <f>CONCATENATE(I977," ",N977,M977," ",I978," ",N978,M978," "," ",I979," ",N979,M979)</f>
        <v xml:space="preserve">Замена трансформаторов тока 6-10 кВ. 16шт.     </v>
      </c>
      <c r="J976" s="56" t="s">
        <v>210</v>
      </c>
      <c r="K976" s="459">
        <f>MIN(K977:K979)</f>
        <v>44392</v>
      </c>
      <c r="L976" s="459">
        <f>MAX(L977:L979)</f>
        <v>44469</v>
      </c>
      <c r="M976" s="496"/>
      <c r="N976" s="496"/>
    </row>
    <row r="977" spans="1:14" ht="40.5" hidden="1" outlineLevel="2">
      <c r="A977" s="187"/>
      <c r="B977" s="33"/>
      <c r="C977" s="50"/>
      <c r="D977" s="51"/>
      <c r="E977" s="34"/>
      <c r="F977" s="56" t="s">
        <v>420</v>
      </c>
      <c r="G977" s="34" t="s">
        <v>1209</v>
      </c>
      <c r="H977" s="53"/>
      <c r="I977" s="34" t="s">
        <v>1190</v>
      </c>
      <c r="J977" s="36" t="s">
        <v>210</v>
      </c>
      <c r="K977" s="49">
        <v>44392</v>
      </c>
      <c r="L977" s="49">
        <v>44469</v>
      </c>
      <c r="M977" s="33" t="s">
        <v>27</v>
      </c>
      <c r="N977" s="33">
        <v>16</v>
      </c>
    </row>
    <row r="978" spans="1:14" hidden="1" outlineLevel="2">
      <c r="A978" s="187"/>
      <c r="B978" s="33"/>
      <c r="C978" s="50"/>
      <c r="D978" s="51"/>
      <c r="E978" s="34"/>
      <c r="F978" s="56"/>
      <c r="G978" s="34"/>
      <c r="H978" s="53"/>
      <c r="I978" s="34"/>
      <c r="J978" s="36"/>
      <c r="K978" s="49"/>
      <c r="L978" s="49"/>
      <c r="M978" s="33"/>
      <c r="N978" s="33"/>
    </row>
    <row r="979" spans="1:14" hidden="1" outlineLevel="2">
      <c r="A979" s="187"/>
      <c r="B979" s="33"/>
      <c r="C979" s="50"/>
      <c r="D979" s="51"/>
      <c r="E979" s="34"/>
      <c r="F979" s="56"/>
      <c r="G979" s="34"/>
      <c r="H979" s="53"/>
      <c r="I979" s="34"/>
      <c r="J979" s="36"/>
      <c r="K979" s="49"/>
      <c r="L979" s="49"/>
      <c r="M979" s="33"/>
      <c r="N979" s="33"/>
    </row>
    <row r="980" spans="1:14" hidden="1" outlineLevel="2">
      <c r="A980" s="49"/>
      <c r="B980" s="33"/>
      <c r="C980" s="50"/>
      <c r="D980" s="51"/>
      <c r="E980" s="34"/>
      <c r="F980" s="55"/>
      <c r="G980" s="34"/>
      <c r="H980" s="53"/>
      <c r="I980" s="34"/>
      <c r="J980" s="36"/>
      <c r="K980" s="36"/>
      <c r="L980" s="36"/>
      <c r="M980" s="33"/>
      <c r="N980" s="145"/>
    </row>
    <row r="981" spans="1:14" s="47" customFormat="1" outlineLevel="1" collapsed="1">
      <c r="A981" s="458" t="s">
        <v>1200</v>
      </c>
      <c r="B981" s="33" t="s">
        <v>311</v>
      </c>
      <c r="C981" s="50" t="s">
        <v>280</v>
      </c>
      <c r="D981" s="451" t="s">
        <v>1198</v>
      </c>
      <c r="E981" s="510"/>
      <c r="F981" s="56"/>
      <c r="G981" s="496"/>
      <c r="H981" s="497" t="s">
        <v>1221</v>
      </c>
      <c r="I981" s="56" t="str">
        <f>CONCATENATE(I982," ",N982,M982," ",I983," ",N983,M983," "," ",I984," ",N984,M984)</f>
        <v xml:space="preserve">Замена трансформаторов тока 6-10 кВ. 9шт.     </v>
      </c>
      <c r="J981" s="56" t="s">
        <v>210</v>
      </c>
      <c r="K981" s="459">
        <f>MIN(K982:K984)</f>
        <v>44392</v>
      </c>
      <c r="L981" s="459">
        <f>MAX(L982:L984)</f>
        <v>44469</v>
      </c>
      <c r="M981" s="496"/>
      <c r="N981" s="496"/>
    </row>
    <row r="982" spans="1:14" ht="40.5" hidden="1" outlineLevel="2">
      <c r="A982" s="187"/>
      <c r="B982" s="33" t="s">
        <v>311</v>
      </c>
      <c r="C982" s="50" t="s">
        <v>280</v>
      </c>
      <c r="D982" s="451" t="s">
        <v>1198</v>
      </c>
      <c r="E982" s="34"/>
      <c r="F982" s="56" t="s">
        <v>420</v>
      </c>
      <c r="G982" s="34" t="s">
        <v>1209</v>
      </c>
      <c r="H982" s="53"/>
      <c r="I982" s="34" t="s">
        <v>1190</v>
      </c>
      <c r="J982" s="36" t="s">
        <v>210</v>
      </c>
      <c r="K982" s="49">
        <v>44392</v>
      </c>
      <c r="L982" s="49">
        <v>44469</v>
      </c>
      <c r="M982" s="33" t="s">
        <v>27</v>
      </c>
      <c r="N982" s="33">
        <v>9</v>
      </c>
    </row>
    <row r="983" spans="1:14" hidden="1" outlineLevel="2">
      <c r="A983" s="187"/>
      <c r="B983" s="33"/>
      <c r="C983" s="50"/>
      <c r="D983" s="451"/>
      <c r="E983" s="34"/>
      <c r="F983" s="56"/>
      <c r="G983" s="34"/>
      <c r="H983" s="53"/>
      <c r="I983" s="34"/>
      <c r="J983" s="36"/>
      <c r="K983" s="49"/>
      <c r="L983" s="49"/>
      <c r="M983" s="33"/>
      <c r="N983" s="33"/>
    </row>
    <row r="984" spans="1:14" hidden="1" outlineLevel="2">
      <c r="A984" s="187"/>
      <c r="B984" s="33"/>
      <c r="C984" s="50"/>
      <c r="D984" s="451"/>
      <c r="E984" s="34"/>
      <c r="F984" s="56"/>
      <c r="G984" s="34"/>
      <c r="H984" s="53"/>
      <c r="I984" s="34"/>
      <c r="J984" s="36"/>
      <c r="K984" s="49"/>
      <c r="L984" s="49"/>
      <c r="M984" s="33"/>
      <c r="N984" s="33"/>
    </row>
    <row r="985" spans="1:14" hidden="1" outlineLevel="2">
      <c r="A985" s="49"/>
      <c r="B985" s="33"/>
      <c r="C985" s="50"/>
      <c r="D985" s="451"/>
      <c r="E985" s="34"/>
      <c r="F985" s="55"/>
      <c r="G985" s="34"/>
      <c r="H985" s="53"/>
      <c r="I985" s="34"/>
      <c r="J985" s="36"/>
      <c r="K985" s="36"/>
      <c r="L985" s="36"/>
      <c r="M985" s="33"/>
      <c r="N985" s="145"/>
    </row>
    <row r="986" spans="1:14" s="47" customFormat="1" outlineLevel="1" collapsed="1">
      <c r="A986" s="458" t="s">
        <v>1201</v>
      </c>
      <c r="B986" s="33" t="s">
        <v>311</v>
      </c>
      <c r="C986" s="50" t="s">
        <v>280</v>
      </c>
      <c r="D986" s="451" t="s">
        <v>1198</v>
      </c>
      <c r="E986" s="510"/>
      <c r="F986" s="56"/>
      <c r="G986" s="496"/>
      <c r="H986" s="497" t="s">
        <v>289</v>
      </c>
      <c r="I986" s="56" t="str">
        <f>CONCATENATE(I987," ",N987,M987," ",I988," ",N988,M988," "," ",I989," ",N989,M989)</f>
        <v xml:space="preserve">Замена трансформаторов тока 6-10 кВ. 22шт.     </v>
      </c>
      <c r="J986" s="56" t="s">
        <v>210</v>
      </c>
      <c r="K986" s="459">
        <f>MIN(K987:K989)</f>
        <v>44392</v>
      </c>
      <c r="L986" s="459">
        <f>MAX(L987:L989)</f>
        <v>44469</v>
      </c>
      <c r="M986" s="496"/>
      <c r="N986" s="496"/>
    </row>
    <row r="987" spans="1:14" ht="40.5" hidden="1" outlineLevel="2">
      <c r="A987" s="187"/>
      <c r="B987" s="33" t="s">
        <v>311</v>
      </c>
      <c r="C987" s="50" t="s">
        <v>280</v>
      </c>
      <c r="D987" s="451" t="s">
        <v>1198</v>
      </c>
      <c r="E987" s="34"/>
      <c r="F987" s="56" t="s">
        <v>420</v>
      </c>
      <c r="G987" s="34" t="s">
        <v>1209</v>
      </c>
      <c r="H987" s="53"/>
      <c r="I987" s="34" t="s">
        <v>1190</v>
      </c>
      <c r="J987" s="36" t="s">
        <v>210</v>
      </c>
      <c r="K987" s="49">
        <v>44392</v>
      </c>
      <c r="L987" s="49">
        <v>44469</v>
      </c>
      <c r="M987" s="33" t="s">
        <v>27</v>
      </c>
      <c r="N987" s="33">
        <v>22</v>
      </c>
    </row>
    <row r="988" spans="1:14" hidden="1" outlineLevel="2">
      <c r="A988" s="187"/>
      <c r="B988" s="33"/>
      <c r="C988" s="50"/>
      <c r="D988" s="451"/>
      <c r="E988" s="34"/>
      <c r="F988" s="56"/>
      <c r="G988" s="34"/>
      <c r="H988" s="53"/>
      <c r="I988" s="34"/>
      <c r="J988" s="36"/>
      <c r="K988" s="49"/>
      <c r="L988" s="49"/>
      <c r="M988" s="33"/>
      <c r="N988" s="33"/>
    </row>
    <row r="989" spans="1:14" hidden="1" outlineLevel="2">
      <c r="A989" s="187"/>
      <c r="B989" s="33"/>
      <c r="C989" s="50"/>
      <c r="D989" s="451"/>
      <c r="E989" s="34"/>
      <c r="F989" s="56"/>
      <c r="G989" s="34"/>
      <c r="H989" s="53"/>
      <c r="I989" s="34"/>
      <c r="J989" s="36"/>
      <c r="K989" s="49"/>
      <c r="L989" s="49"/>
      <c r="M989" s="33"/>
      <c r="N989" s="33"/>
    </row>
    <row r="990" spans="1:14" hidden="1" outlineLevel="2">
      <c r="A990" s="49"/>
      <c r="B990" s="33"/>
      <c r="C990" s="50"/>
      <c r="D990" s="451"/>
      <c r="E990" s="34"/>
      <c r="F990" s="55"/>
      <c r="G990" s="34"/>
      <c r="H990" s="53"/>
      <c r="I990" s="34"/>
      <c r="J990" s="36"/>
      <c r="K990" s="36"/>
      <c r="L990" s="36"/>
      <c r="M990" s="33"/>
      <c r="N990" s="145"/>
    </row>
    <row r="991" spans="1:14" s="47" customFormat="1" ht="40.5" outlineLevel="1" collapsed="1">
      <c r="A991" s="458" t="s">
        <v>1202</v>
      </c>
      <c r="B991" s="33"/>
      <c r="C991" s="50" t="s">
        <v>351</v>
      </c>
      <c r="D991" s="51"/>
      <c r="E991" s="510" t="s">
        <v>1061</v>
      </c>
      <c r="F991" s="56"/>
      <c r="G991" s="496"/>
      <c r="H991" s="497" t="s">
        <v>1066</v>
      </c>
      <c r="I991" s="56" t="str">
        <f>CONCATENATE(I992," ",N992,M992," ",I993," ",N993,M993," "," ",I994," ",N994,M994)</f>
        <v xml:space="preserve">Замена аккумуляторов 15шт     </v>
      </c>
      <c r="J991" s="56" t="s">
        <v>210</v>
      </c>
      <c r="K991" s="459">
        <f>MIN(K992:K994)</f>
        <v>44287</v>
      </c>
      <c r="L991" s="459">
        <f>MAX(L992:L994)</f>
        <v>44316</v>
      </c>
      <c r="M991" s="496"/>
      <c r="N991" s="496"/>
    </row>
    <row r="992" spans="1:14" hidden="1" outlineLevel="2">
      <c r="A992" s="187"/>
      <c r="B992" s="33"/>
      <c r="C992" s="50" t="s">
        <v>351</v>
      </c>
      <c r="D992" s="51"/>
      <c r="E992" s="34"/>
      <c r="F992" s="56" t="s">
        <v>380</v>
      </c>
      <c r="G992" s="34"/>
      <c r="H992" s="53" t="s">
        <v>1062</v>
      </c>
      <c r="I992" s="34" t="s">
        <v>1063</v>
      </c>
      <c r="J992" s="36" t="s">
        <v>210</v>
      </c>
      <c r="K992" s="49">
        <v>44287</v>
      </c>
      <c r="L992" s="49">
        <v>44316</v>
      </c>
      <c r="M992" s="33" t="s">
        <v>353</v>
      </c>
      <c r="N992" s="33">
        <v>15</v>
      </c>
    </row>
    <row r="993" spans="1:14" hidden="1" outlineLevel="2">
      <c r="A993" s="187"/>
      <c r="B993" s="33"/>
      <c r="C993" s="50"/>
      <c r="D993" s="51"/>
      <c r="E993" s="34"/>
      <c r="F993" s="56"/>
      <c r="G993" s="34"/>
      <c r="H993" s="53"/>
      <c r="I993" s="34"/>
      <c r="J993" s="36"/>
      <c r="K993" s="49"/>
      <c r="L993" s="49"/>
      <c r="M993" s="33"/>
      <c r="N993" s="33"/>
    </row>
    <row r="994" spans="1:14" hidden="1" outlineLevel="2">
      <c r="A994" s="187"/>
      <c r="B994" s="33"/>
      <c r="C994" s="50"/>
      <c r="D994" s="51"/>
      <c r="E994" s="34"/>
      <c r="F994" s="56"/>
      <c r="G994" s="34"/>
      <c r="H994" s="53"/>
      <c r="I994" s="34"/>
      <c r="J994" s="36"/>
      <c r="K994" s="49"/>
      <c r="L994" s="49"/>
      <c r="M994" s="33"/>
      <c r="N994" s="33"/>
    </row>
    <row r="995" spans="1:14" hidden="1" outlineLevel="2">
      <c r="A995" s="49"/>
      <c r="B995" s="33"/>
      <c r="C995" s="50"/>
      <c r="D995" s="51"/>
      <c r="E995" s="34"/>
      <c r="F995" s="55"/>
      <c r="G995" s="34"/>
      <c r="H995" s="53"/>
      <c r="I995" s="34"/>
      <c r="J995" s="36"/>
      <c r="K995" s="36"/>
      <c r="L995" s="36"/>
      <c r="M995" s="33"/>
      <c r="N995" s="145"/>
    </row>
    <row r="996" spans="1:14" s="47" customFormat="1" ht="40.5" outlineLevel="1" collapsed="1">
      <c r="A996" s="458" t="s">
        <v>1203</v>
      </c>
      <c r="B996" s="33"/>
      <c r="C996" s="50" t="s">
        <v>351</v>
      </c>
      <c r="D996" s="51"/>
      <c r="E996" s="510" t="s">
        <v>1064</v>
      </c>
      <c r="F996" s="56"/>
      <c r="G996" s="496"/>
      <c r="H996" s="497" t="s">
        <v>1065</v>
      </c>
      <c r="I996" s="56" t="str">
        <f>CONCATENATE(I997," ",N997,M997," ",I998," ",N998,M998," "," ",I999," ",N999,M999)</f>
        <v xml:space="preserve">Замена аккумуляторов 15шт     </v>
      </c>
      <c r="J996" s="56" t="s">
        <v>210</v>
      </c>
      <c r="K996" s="459">
        <f>MIN(K997:K999)</f>
        <v>44287</v>
      </c>
      <c r="L996" s="459">
        <f>MAX(L997:L999)</f>
        <v>44316</v>
      </c>
      <c r="M996" s="496"/>
      <c r="N996" s="496"/>
    </row>
    <row r="997" spans="1:14" hidden="1" outlineLevel="2">
      <c r="A997" s="187"/>
      <c r="B997" s="33"/>
      <c r="C997" s="50" t="s">
        <v>351</v>
      </c>
      <c r="D997" s="51"/>
      <c r="E997" s="34"/>
      <c r="F997" s="56" t="s">
        <v>380</v>
      </c>
      <c r="G997" s="34"/>
      <c r="H997" s="53" t="s">
        <v>1067</v>
      </c>
      <c r="I997" s="34" t="s">
        <v>1063</v>
      </c>
      <c r="J997" s="36" t="s">
        <v>210</v>
      </c>
      <c r="K997" s="49">
        <v>44287</v>
      </c>
      <c r="L997" s="49">
        <v>44316</v>
      </c>
      <c r="M997" s="33" t="s">
        <v>353</v>
      </c>
      <c r="N997" s="33">
        <v>15</v>
      </c>
    </row>
    <row r="998" spans="1:14" hidden="1" outlineLevel="2">
      <c r="A998" s="187"/>
      <c r="B998" s="33"/>
      <c r="C998" s="50"/>
      <c r="D998" s="51"/>
      <c r="E998" s="34"/>
      <c r="F998" s="56"/>
      <c r="G998" s="34"/>
      <c r="H998" s="53"/>
      <c r="I998" s="34"/>
      <c r="J998" s="36"/>
      <c r="K998" s="49"/>
      <c r="L998" s="49"/>
      <c r="M998" s="33"/>
      <c r="N998" s="33"/>
    </row>
    <row r="999" spans="1:14" hidden="1" outlineLevel="2">
      <c r="A999" s="187"/>
      <c r="B999" s="33"/>
      <c r="C999" s="50"/>
      <c r="D999" s="51"/>
      <c r="E999" s="34"/>
      <c r="F999" s="56"/>
      <c r="G999" s="34"/>
      <c r="H999" s="53"/>
      <c r="I999" s="34"/>
      <c r="J999" s="36"/>
      <c r="K999" s="49"/>
      <c r="L999" s="49"/>
      <c r="M999" s="33"/>
      <c r="N999" s="33"/>
    </row>
    <row r="1000" spans="1:14" hidden="1" outlineLevel="2">
      <c r="A1000" s="49"/>
      <c r="B1000" s="33"/>
      <c r="C1000" s="50"/>
      <c r="D1000" s="51"/>
      <c r="E1000" s="34"/>
      <c r="F1000" s="55"/>
      <c r="G1000" s="34"/>
      <c r="H1000" s="53"/>
      <c r="I1000" s="34"/>
      <c r="J1000" s="36"/>
      <c r="K1000" s="36"/>
      <c r="L1000" s="36"/>
      <c r="M1000" s="33"/>
      <c r="N1000" s="145"/>
    </row>
    <row r="1001" spans="1:14" s="47" customFormat="1" ht="40.5" outlineLevel="1" collapsed="1">
      <c r="A1001" s="458" t="s">
        <v>1204</v>
      </c>
      <c r="B1001" s="33"/>
      <c r="C1001" s="50" t="s">
        <v>351</v>
      </c>
      <c r="D1001" s="51"/>
      <c r="E1001" s="510" t="s">
        <v>1068</v>
      </c>
      <c r="F1001" s="56"/>
      <c r="G1001" s="496"/>
      <c r="H1001" s="497" t="s">
        <v>1060</v>
      </c>
      <c r="I1001" s="56" t="str">
        <f>CONCATENATE(I1002," ",N1002,M1002," ",I1003," ",N1003,M1003," "," ",I1004," ",N1004,M1004)</f>
        <v xml:space="preserve">Замена аккумуляторов 15шт     </v>
      </c>
      <c r="J1001" s="56" t="s">
        <v>210</v>
      </c>
      <c r="K1001" s="459">
        <f>MIN(K1002:K1004)</f>
        <v>44287</v>
      </c>
      <c r="L1001" s="459">
        <f>MAX(L1002:L1004)</f>
        <v>44316</v>
      </c>
      <c r="M1001" s="496"/>
      <c r="N1001" s="496"/>
    </row>
    <row r="1002" spans="1:14" ht="45" hidden="1" customHeight="1" outlineLevel="2">
      <c r="A1002" s="187"/>
      <c r="B1002" s="33"/>
      <c r="C1002" s="50" t="s">
        <v>351</v>
      </c>
      <c r="D1002" s="51"/>
      <c r="E1002" s="34"/>
      <c r="F1002" s="56" t="s">
        <v>380</v>
      </c>
      <c r="G1002" s="34"/>
      <c r="H1002" s="53" t="s">
        <v>1069</v>
      </c>
      <c r="I1002" s="34" t="s">
        <v>1063</v>
      </c>
      <c r="J1002" s="36" t="s">
        <v>210</v>
      </c>
      <c r="K1002" s="49">
        <v>44287</v>
      </c>
      <c r="L1002" s="49">
        <v>44316</v>
      </c>
      <c r="M1002" s="33" t="s">
        <v>353</v>
      </c>
      <c r="N1002" s="33">
        <v>15</v>
      </c>
    </row>
    <row r="1003" spans="1:14" hidden="1" outlineLevel="2">
      <c r="A1003" s="187"/>
      <c r="B1003" s="33"/>
      <c r="C1003" s="50"/>
      <c r="D1003" s="51"/>
      <c r="E1003" s="34"/>
      <c r="F1003" s="56"/>
      <c r="G1003" s="34"/>
      <c r="H1003" s="53"/>
      <c r="I1003" s="34"/>
      <c r="J1003" s="36"/>
      <c r="K1003" s="49"/>
      <c r="L1003" s="49"/>
      <c r="M1003" s="33"/>
      <c r="N1003" s="33"/>
    </row>
    <row r="1004" spans="1:14" hidden="1" outlineLevel="2">
      <c r="A1004" s="187"/>
      <c r="B1004" s="33"/>
      <c r="C1004" s="50"/>
      <c r="D1004" s="51"/>
      <c r="E1004" s="34"/>
      <c r="F1004" s="56"/>
      <c r="G1004" s="34"/>
      <c r="H1004" s="53"/>
      <c r="I1004" s="34"/>
      <c r="J1004" s="36"/>
      <c r="K1004" s="49"/>
      <c r="L1004" s="49"/>
      <c r="M1004" s="33"/>
      <c r="N1004" s="33"/>
    </row>
    <row r="1005" spans="1:14" hidden="1" outlineLevel="2">
      <c r="A1005" s="49"/>
      <c r="B1005" s="33"/>
      <c r="C1005" s="50"/>
      <c r="D1005" s="51"/>
      <c r="E1005" s="34"/>
      <c r="F1005" s="55"/>
      <c r="G1005" s="34"/>
      <c r="H1005" s="53"/>
      <c r="I1005" s="34"/>
      <c r="J1005" s="36"/>
      <c r="K1005" s="36"/>
      <c r="L1005" s="36"/>
      <c r="M1005" s="33"/>
      <c r="N1005" s="145"/>
    </row>
    <row r="1006" spans="1:14" s="47" customFormat="1" ht="96" customHeight="1" outlineLevel="1" collapsed="1">
      <c r="A1006" s="458" t="s">
        <v>1205</v>
      </c>
      <c r="B1006" s="33"/>
      <c r="C1006" s="50" t="s">
        <v>351</v>
      </c>
      <c r="D1006" s="51"/>
      <c r="E1006" s="510" t="s">
        <v>1071</v>
      </c>
      <c r="F1006" s="56"/>
      <c r="G1006" s="496"/>
      <c r="H1006" s="497" t="s">
        <v>1070</v>
      </c>
      <c r="I1006" s="56" t="str">
        <f>CONCATENATE(I1007," ",N1007,M1007," ",I1008," ",N1008,M1008," "," ",I1009," ",N1009,M1009)</f>
        <v xml:space="preserve">Замена выпрямительного модуля 2шт     </v>
      </c>
      <c r="J1006" s="56" t="s">
        <v>210</v>
      </c>
      <c r="K1006" s="459">
        <f>MIN(K1007:K1009)</f>
        <v>44287</v>
      </c>
      <c r="L1006" s="459">
        <f>MAX(L1007:L1009)</f>
        <v>44316</v>
      </c>
      <c r="M1006" s="496"/>
      <c r="N1006" s="496"/>
    </row>
    <row r="1007" spans="1:14" hidden="1" outlineLevel="2">
      <c r="A1007" s="187"/>
      <c r="B1007" s="33"/>
      <c r="C1007" s="50" t="s">
        <v>351</v>
      </c>
      <c r="D1007" s="51"/>
      <c r="E1007" s="34"/>
      <c r="F1007" s="56"/>
      <c r="G1007" s="34"/>
      <c r="H1007" s="53" t="s">
        <v>1072</v>
      </c>
      <c r="I1007" s="34" t="s">
        <v>1073</v>
      </c>
      <c r="J1007" s="36" t="s">
        <v>210</v>
      </c>
      <c r="K1007" s="49">
        <v>44287</v>
      </c>
      <c r="L1007" s="49">
        <v>44316</v>
      </c>
      <c r="M1007" s="33" t="s">
        <v>353</v>
      </c>
      <c r="N1007" s="33">
        <v>2</v>
      </c>
    </row>
    <row r="1008" spans="1:14" hidden="1" outlineLevel="2">
      <c r="A1008" s="187"/>
      <c r="B1008" s="33"/>
      <c r="C1008" s="50"/>
      <c r="D1008" s="51"/>
      <c r="E1008" s="34"/>
      <c r="F1008" s="56"/>
      <c r="G1008" s="34"/>
      <c r="H1008" s="53"/>
      <c r="I1008" s="34"/>
      <c r="J1008" s="36"/>
      <c r="K1008" s="49"/>
      <c r="L1008" s="49"/>
      <c r="M1008" s="33"/>
      <c r="N1008" s="33"/>
    </row>
    <row r="1009" spans="1:14" hidden="1" outlineLevel="2">
      <c r="A1009" s="187"/>
      <c r="B1009" s="33"/>
      <c r="C1009" s="50"/>
      <c r="D1009" s="51"/>
      <c r="E1009" s="34"/>
      <c r="F1009" s="56"/>
      <c r="G1009" s="34"/>
      <c r="H1009" s="53"/>
      <c r="I1009" s="34"/>
      <c r="J1009" s="36"/>
      <c r="K1009" s="49"/>
      <c r="L1009" s="49"/>
      <c r="M1009" s="33"/>
      <c r="N1009" s="33"/>
    </row>
    <row r="1010" spans="1:14" hidden="1" outlineLevel="2">
      <c r="A1010" s="49"/>
      <c r="B1010" s="33"/>
      <c r="C1010" s="50"/>
      <c r="D1010" s="51"/>
      <c r="E1010" s="34"/>
      <c r="F1010" s="55"/>
      <c r="G1010" s="34"/>
      <c r="H1010" s="53"/>
      <c r="I1010" s="34"/>
      <c r="J1010" s="36"/>
      <c r="K1010" s="36"/>
      <c r="L1010" s="36"/>
      <c r="M1010" s="33"/>
      <c r="N1010" s="145"/>
    </row>
    <row r="1011" spans="1:14" s="47" customFormat="1" ht="40.5" outlineLevel="1" collapsed="1">
      <c r="A1011" s="458" t="s">
        <v>1206</v>
      </c>
      <c r="B1011" s="33"/>
      <c r="C1011" s="50" t="s">
        <v>351</v>
      </c>
      <c r="D1011" s="51"/>
      <c r="E1011" s="510" t="s">
        <v>1075</v>
      </c>
      <c r="F1011" s="56"/>
      <c r="G1011" s="496"/>
      <c r="H1011" s="497" t="s">
        <v>1074</v>
      </c>
      <c r="I1011" s="56" t="str">
        <f>CONCATENATE(I1012," ",N1012,M1012," ",I1013," ",N1013,M1013," "," ",I1014," ",N1014,M1014)</f>
        <v xml:space="preserve">Замена выпрямительного модуля 1шт     </v>
      </c>
      <c r="J1011" s="56" t="s">
        <v>210</v>
      </c>
      <c r="K1011" s="459">
        <f>MIN(K1012:K1014)</f>
        <v>44287</v>
      </c>
      <c r="L1011" s="459">
        <f>MAX(L1012:L1014)</f>
        <v>44316</v>
      </c>
      <c r="M1011" s="496"/>
      <c r="N1011" s="496"/>
    </row>
    <row r="1012" spans="1:14" hidden="1" outlineLevel="2">
      <c r="A1012" s="187"/>
      <c r="B1012" s="33"/>
      <c r="C1012" s="50" t="s">
        <v>351</v>
      </c>
      <c r="D1012" s="51"/>
      <c r="E1012" s="34"/>
      <c r="F1012" s="56"/>
      <c r="G1012" s="34"/>
      <c r="H1012" s="53" t="s">
        <v>1076</v>
      </c>
      <c r="I1012" s="34" t="s">
        <v>1073</v>
      </c>
      <c r="J1012" s="36" t="s">
        <v>210</v>
      </c>
      <c r="K1012" s="49">
        <v>44287</v>
      </c>
      <c r="L1012" s="49">
        <v>44316</v>
      </c>
      <c r="M1012" s="33" t="s">
        <v>353</v>
      </c>
      <c r="N1012" s="33">
        <v>1</v>
      </c>
    </row>
    <row r="1013" spans="1:14" hidden="1" outlineLevel="2">
      <c r="A1013" s="187"/>
      <c r="B1013" s="33"/>
      <c r="C1013" s="50"/>
      <c r="D1013" s="51"/>
      <c r="E1013" s="34"/>
      <c r="F1013" s="56"/>
      <c r="G1013" s="34"/>
      <c r="H1013" s="53"/>
      <c r="I1013" s="34"/>
      <c r="J1013" s="36"/>
      <c r="K1013" s="49"/>
      <c r="L1013" s="49"/>
      <c r="M1013" s="33"/>
      <c r="N1013" s="33"/>
    </row>
    <row r="1014" spans="1:14" hidden="1" outlineLevel="2">
      <c r="A1014" s="187"/>
      <c r="B1014" s="33"/>
      <c r="C1014" s="50"/>
      <c r="D1014" s="51"/>
      <c r="E1014" s="34"/>
      <c r="F1014" s="56"/>
      <c r="G1014" s="34"/>
      <c r="H1014" s="53"/>
      <c r="I1014" s="34"/>
      <c r="J1014" s="36"/>
      <c r="K1014" s="49"/>
      <c r="L1014" s="49"/>
      <c r="M1014" s="33"/>
      <c r="N1014" s="33"/>
    </row>
    <row r="1015" spans="1:14" hidden="1" outlineLevel="2">
      <c r="A1015" s="49"/>
      <c r="B1015" s="33"/>
      <c r="C1015" s="50"/>
      <c r="D1015" s="51"/>
      <c r="E1015" s="34"/>
      <c r="F1015" s="55"/>
      <c r="G1015" s="34"/>
      <c r="H1015" s="53"/>
      <c r="I1015" s="34"/>
      <c r="J1015" s="36"/>
      <c r="K1015" s="36"/>
      <c r="L1015" s="36"/>
      <c r="M1015" s="33"/>
      <c r="N1015" s="145"/>
    </row>
    <row r="1016" spans="1:14" s="47" customFormat="1" ht="112.5" customHeight="1" outlineLevel="1" collapsed="1">
      <c r="A1016" s="458" t="s">
        <v>1207</v>
      </c>
      <c r="B1016" s="33"/>
      <c r="C1016" s="50" t="s">
        <v>351</v>
      </c>
      <c r="D1016" s="51"/>
      <c r="E1016" s="510" t="s">
        <v>1079</v>
      </c>
      <c r="F1016" s="56"/>
      <c r="G1016" s="496"/>
      <c r="H1016" s="497" t="s">
        <v>1077</v>
      </c>
      <c r="I1016" s="56" t="str">
        <f>CONCATENATE(I1017," ",N1017,M1017," ",I1018," ",N1018,M1018," "," ",I1019," ",N1019,M1019," ",I1020," ",N1020,M1020)</f>
        <v>Замена преобразователей 3шт Замена ионистора 5шт  Замена модуля элемента питания  1шт Замена преобразователей 3шт</v>
      </c>
      <c r="J1016" s="56" t="s">
        <v>210</v>
      </c>
      <c r="K1016" s="459">
        <f>MIN(K1017:K1022)</f>
        <v>44256</v>
      </c>
      <c r="L1016" s="459">
        <f>MAX(L1017:L1022)</f>
        <v>44286</v>
      </c>
      <c r="M1016" s="496"/>
      <c r="N1016" s="496"/>
    </row>
    <row r="1017" spans="1:14" hidden="1" outlineLevel="2">
      <c r="A1017" s="429" t="s">
        <v>1285</v>
      </c>
      <c r="B1017" s="398"/>
      <c r="C1017" s="399" t="s">
        <v>351</v>
      </c>
      <c r="D1017" s="400"/>
      <c r="E1017" s="401"/>
      <c r="F1017" s="402"/>
      <c r="G1017" s="401"/>
      <c r="H1017" s="403" t="s">
        <v>1078</v>
      </c>
      <c r="I1017" s="401" t="s">
        <v>1080</v>
      </c>
      <c r="J1017" s="404" t="s">
        <v>210</v>
      </c>
      <c r="K1017" s="405">
        <v>44256</v>
      </c>
      <c r="L1017" s="405">
        <v>44286</v>
      </c>
      <c r="M1017" s="398" t="s">
        <v>353</v>
      </c>
      <c r="N1017" s="398">
        <v>3</v>
      </c>
    </row>
    <row r="1018" spans="1:14" hidden="1" outlineLevel="2">
      <c r="A1018" s="423"/>
      <c r="B1018" s="487"/>
      <c r="C1018" s="71" t="s">
        <v>351</v>
      </c>
      <c r="D1018" s="72"/>
      <c r="E1018" s="19"/>
      <c r="F1018" s="421"/>
      <c r="G1018" s="19"/>
      <c r="H1018" s="20"/>
      <c r="I1018" s="19" t="s">
        <v>1450</v>
      </c>
      <c r="J1018" s="21" t="s">
        <v>210</v>
      </c>
      <c r="K1018" s="422"/>
      <c r="L1018" s="422"/>
      <c r="M1018" s="487" t="s">
        <v>353</v>
      </c>
      <c r="N1018" s="487">
        <v>5</v>
      </c>
    </row>
    <row r="1019" spans="1:14" hidden="1" outlineLevel="2">
      <c r="A1019" s="424"/>
      <c r="B1019" s="406"/>
      <c r="C1019" s="407" t="s">
        <v>351</v>
      </c>
      <c r="D1019" s="408"/>
      <c r="E1019" s="409"/>
      <c r="F1019" s="410"/>
      <c r="G1019" s="409"/>
      <c r="H1019" s="411"/>
      <c r="I1019" s="409" t="s">
        <v>1082</v>
      </c>
      <c r="J1019" s="412" t="s">
        <v>210</v>
      </c>
      <c r="K1019" s="413"/>
      <c r="L1019" s="413"/>
      <c r="M1019" s="406" t="s">
        <v>353</v>
      </c>
      <c r="N1019" s="406">
        <v>1</v>
      </c>
    </row>
    <row r="1020" spans="1:14" hidden="1" outlineLevel="2">
      <c r="A1020" s="429" t="s">
        <v>1284</v>
      </c>
      <c r="B1020" s="398"/>
      <c r="C1020" s="399" t="s">
        <v>351</v>
      </c>
      <c r="D1020" s="400"/>
      <c r="E1020" s="401"/>
      <c r="F1020" s="402"/>
      <c r="G1020" s="401"/>
      <c r="H1020" s="403" t="s">
        <v>1083</v>
      </c>
      <c r="I1020" s="401" t="s">
        <v>1080</v>
      </c>
      <c r="J1020" s="404" t="s">
        <v>210</v>
      </c>
      <c r="K1020" s="405">
        <v>44256</v>
      </c>
      <c r="L1020" s="405">
        <v>44286</v>
      </c>
      <c r="M1020" s="398" t="s">
        <v>353</v>
      </c>
      <c r="N1020" s="398">
        <v>3</v>
      </c>
    </row>
    <row r="1021" spans="1:14" hidden="1" outlineLevel="2">
      <c r="A1021" s="420"/>
      <c r="B1021" s="487"/>
      <c r="C1021" s="71" t="s">
        <v>351</v>
      </c>
      <c r="D1021" s="72"/>
      <c r="E1021" s="19"/>
      <c r="F1021" s="449"/>
      <c r="G1021" s="19"/>
      <c r="H1021" s="20"/>
      <c r="I1021" s="19" t="s">
        <v>1450</v>
      </c>
      <c r="J1021" s="21" t="s">
        <v>210</v>
      </c>
      <c r="K1021" s="422"/>
      <c r="L1021" s="422"/>
      <c r="M1021" s="487" t="s">
        <v>353</v>
      </c>
      <c r="N1021" s="487">
        <v>5</v>
      </c>
    </row>
    <row r="1022" spans="1:14" hidden="1" outlineLevel="2">
      <c r="A1022" s="415"/>
      <c r="B1022" s="406"/>
      <c r="C1022" s="407" t="s">
        <v>351</v>
      </c>
      <c r="D1022" s="408"/>
      <c r="E1022" s="409"/>
      <c r="F1022" s="442"/>
      <c r="G1022" s="409"/>
      <c r="H1022" s="411"/>
      <c r="I1022" s="409" t="s">
        <v>1082</v>
      </c>
      <c r="J1022" s="412" t="s">
        <v>210</v>
      </c>
      <c r="K1022" s="413"/>
      <c r="L1022" s="413"/>
      <c r="M1022" s="406" t="s">
        <v>353</v>
      </c>
      <c r="N1022" s="406">
        <v>1</v>
      </c>
    </row>
    <row r="1023" spans="1:14" s="47" customFormat="1" ht="40.5" outlineLevel="1" collapsed="1">
      <c r="A1023" s="458" t="s">
        <v>1208</v>
      </c>
      <c r="B1023" s="33"/>
      <c r="C1023" s="50" t="s">
        <v>351</v>
      </c>
      <c r="D1023" s="51"/>
      <c r="E1023" s="510" t="s">
        <v>1085</v>
      </c>
      <c r="F1023" s="56"/>
      <c r="G1023" s="496"/>
      <c r="H1023" s="497" t="s">
        <v>1077</v>
      </c>
      <c r="I1023" s="56" t="str">
        <f>CONCATENATE(I1024," ",N1024,M1024," ",I1025," ",N1025,M1025," "," ",I1026," ",N1026,M1026," ",I1027," ",N1027,M1027)</f>
        <v xml:space="preserve">Замена преобразователей 3шт Замена ионистороа 5шт  Замена модуля элемента питания  1шт  </v>
      </c>
      <c r="J1023" s="56" t="s">
        <v>210</v>
      </c>
      <c r="K1023" s="459">
        <f>MIN(K1024:K1027)</f>
        <v>44256</v>
      </c>
      <c r="L1023" s="459">
        <f>MAX(L1024:L1027)</f>
        <v>44286</v>
      </c>
      <c r="M1023" s="496"/>
      <c r="N1023" s="496"/>
    </row>
    <row r="1024" spans="1:14" hidden="1" outlineLevel="2">
      <c r="A1024" s="429"/>
      <c r="B1024" s="398"/>
      <c r="C1024" s="399" t="s">
        <v>351</v>
      </c>
      <c r="D1024" s="400"/>
      <c r="E1024" s="401"/>
      <c r="F1024" s="402"/>
      <c r="G1024" s="401"/>
      <c r="H1024" s="403" t="s">
        <v>1084</v>
      </c>
      <c r="I1024" s="401" t="s">
        <v>1080</v>
      </c>
      <c r="J1024" s="404" t="s">
        <v>210</v>
      </c>
      <c r="K1024" s="405">
        <v>44256</v>
      </c>
      <c r="L1024" s="405">
        <v>44286</v>
      </c>
      <c r="M1024" s="398" t="s">
        <v>353</v>
      </c>
      <c r="N1024" s="398">
        <v>3</v>
      </c>
    </row>
    <row r="1025" spans="1:14" hidden="1" outlineLevel="2">
      <c r="A1025" s="423"/>
      <c r="B1025" s="487"/>
      <c r="C1025" s="71" t="s">
        <v>351</v>
      </c>
      <c r="D1025" s="72"/>
      <c r="E1025" s="19"/>
      <c r="F1025" s="421"/>
      <c r="G1025" s="19"/>
      <c r="H1025" s="20"/>
      <c r="I1025" s="19" t="s">
        <v>1081</v>
      </c>
      <c r="J1025" s="21" t="s">
        <v>210</v>
      </c>
      <c r="K1025" s="422"/>
      <c r="L1025" s="422"/>
      <c r="M1025" s="487" t="s">
        <v>353</v>
      </c>
      <c r="N1025" s="487">
        <v>5</v>
      </c>
    </row>
    <row r="1026" spans="1:14" hidden="1" outlineLevel="2">
      <c r="A1026" s="424"/>
      <c r="B1026" s="406"/>
      <c r="C1026" s="407" t="s">
        <v>351</v>
      </c>
      <c r="D1026" s="408"/>
      <c r="E1026" s="409"/>
      <c r="F1026" s="410"/>
      <c r="G1026" s="409"/>
      <c r="H1026" s="411"/>
      <c r="I1026" s="409" t="s">
        <v>1082</v>
      </c>
      <c r="J1026" s="412" t="s">
        <v>210</v>
      </c>
      <c r="K1026" s="413"/>
      <c r="L1026" s="413"/>
      <c r="M1026" s="406" t="s">
        <v>353</v>
      </c>
      <c r="N1026" s="406">
        <v>1</v>
      </c>
    </row>
    <row r="1027" spans="1:14" hidden="1" outlineLevel="2">
      <c r="A1027" s="187"/>
      <c r="B1027" s="33"/>
      <c r="C1027" s="50"/>
      <c r="D1027" s="51"/>
      <c r="E1027" s="34"/>
      <c r="F1027" s="56"/>
      <c r="G1027" s="34"/>
      <c r="H1027" s="53"/>
      <c r="I1027" s="34"/>
      <c r="J1027" s="36"/>
      <c r="K1027" s="49"/>
      <c r="L1027" s="49"/>
      <c r="M1027" s="33"/>
      <c r="N1027" s="33"/>
    </row>
    <row r="1028" spans="1:14" hidden="1" outlineLevel="2">
      <c r="A1028" s="49"/>
      <c r="B1028" s="33"/>
      <c r="C1028" s="50"/>
      <c r="D1028" s="51"/>
      <c r="E1028" s="34"/>
      <c r="F1028" s="55"/>
      <c r="G1028" s="34"/>
      <c r="H1028" s="53"/>
      <c r="I1028" s="34"/>
      <c r="J1028" s="36"/>
      <c r="K1028" s="36"/>
      <c r="L1028" s="36"/>
      <c r="M1028" s="33"/>
      <c r="N1028" s="145"/>
    </row>
    <row r="1029" spans="1:14" s="47" customFormat="1" ht="60.75" customHeight="1" outlineLevel="1">
      <c r="A1029" s="458" t="s">
        <v>1447</v>
      </c>
      <c r="B1029" s="33"/>
      <c r="C1029" s="50" t="s">
        <v>351</v>
      </c>
      <c r="D1029" s="51"/>
      <c r="E1029" s="510" t="s">
        <v>1446</v>
      </c>
      <c r="F1029" s="56"/>
      <c r="G1029" s="496"/>
      <c r="H1029" s="497" t="s">
        <v>1448</v>
      </c>
      <c r="I1029" s="56" t="str">
        <f>CONCATENATE(I1030," ",N1030,M1030," ",I1031," ",N1031,M1031," ")</f>
        <v xml:space="preserve">ремонт системы телемеханики 5шт.   </v>
      </c>
      <c r="J1029" s="56" t="s">
        <v>210</v>
      </c>
      <c r="K1029" s="459">
        <f>MIN(K1030:K1031)</f>
        <v>44378</v>
      </c>
      <c r="L1029" s="459">
        <f>MAX(L1030:L1031)</f>
        <v>44408</v>
      </c>
      <c r="M1029" s="496"/>
      <c r="N1029" s="496"/>
    </row>
    <row r="1030" spans="1:14" ht="81" outlineLevel="2">
      <c r="A1030" s="187"/>
      <c r="B1030" s="33"/>
      <c r="C1030" s="50" t="s">
        <v>351</v>
      </c>
      <c r="D1030" s="51"/>
      <c r="E1030" s="34"/>
      <c r="F1030" s="56" t="s">
        <v>420</v>
      </c>
      <c r="G1030" s="34" t="s">
        <v>1452</v>
      </c>
      <c r="H1030" s="53" t="s">
        <v>1449</v>
      </c>
      <c r="I1030" s="488" t="s">
        <v>1451</v>
      </c>
      <c r="J1030" s="36" t="s">
        <v>210</v>
      </c>
      <c r="K1030" s="49">
        <v>44378</v>
      </c>
      <c r="L1030" s="49">
        <v>44408</v>
      </c>
      <c r="M1030" s="33" t="s">
        <v>27</v>
      </c>
      <c r="N1030" s="33">
        <v>5</v>
      </c>
    </row>
    <row r="1031" spans="1:14" outlineLevel="2">
      <c r="A1031" s="187"/>
      <c r="B1031" s="33"/>
      <c r="C1031" s="50"/>
      <c r="D1031" s="51"/>
      <c r="E1031" s="34"/>
      <c r="F1031" s="56"/>
      <c r="G1031" s="34"/>
      <c r="H1031" s="53"/>
      <c r="I1031" s="34"/>
      <c r="J1031" s="36"/>
      <c r="K1031" s="49"/>
      <c r="L1031" s="49"/>
      <c r="M1031" s="33"/>
      <c r="N1031" s="33"/>
    </row>
    <row r="1032" spans="1:14">
      <c r="A1032" s="74"/>
      <c r="B1032" s="12"/>
      <c r="C1032" s="75"/>
      <c r="D1032" s="487"/>
      <c r="E1032" s="487"/>
      <c r="F1032" s="19"/>
      <c r="G1032" s="12"/>
      <c r="H1032" s="20"/>
      <c r="I1032" s="76"/>
      <c r="J1032" s="76"/>
      <c r="K1032" s="76"/>
      <c r="L1032" s="76"/>
      <c r="M1032" s="12"/>
      <c r="N1032" s="12"/>
    </row>
    <row r="1033" spans="1:14">
      <c r="A1033" s="74"/>
      <c r="B1033" s="12"/>
      <c r="C1033" s="75"/>
      <c r="D1033" s="487"/>
      <c r="E1033" s="487"/>
      <c r="F1033" s="19"/>
      <c r="G1033" s="12"/>
      <c r="H1033" s="20"/>
      <c r="I1033" s="76"/>
      <c r="J1033" s="76"/>
      <c r="K1033" s="76"/>
      <c r="L1033" s="76"/>
      <c r="M1033" s="12"/>
      <c r="N1033" s="12"/>
    </row>
    <row r="1034" spans="1:14">
      <c r="A1034" s="74"/>
      <c r="B1034" s="12"/>
      <c r="C1034" s="75"/>
      <c r="D1034" s="487"/>
      <c r="E1034" s="487"/>
      <c r="F1034" s="19"/>
      <c r="G1034" s="12"/>
      <c r="H1034" s="20"/>
      <c r="I1034" s="76"/>
      <c r="J1034" s="76"/>
      <c r="K1034" s="76"/>
      <c r="L1034" s="76"/>
      <c r="M1034" s="12"/>
      <c r="N1034" s="12"/>
    </row>
    <row r="1035" spans="1:14">
      <c r="A1035" s="74"/>
      <c r="B1035" s="12"/>
      <c r="C1035" s="75"/>
      <c r="D1035" s="487"/>
      <c r="E1035" s="487"/>
      <c r="F1035" s="19"/>
      <c r="G1035" s="12"/>
      <c r="H1035" s="20"/>
      <c r="I1035" s="76"/>
      <c r="J1035" s="76"/>
      <c r="K1035" s="76"/>
      <c r="L1035" s="76"/>
      <c r="M1035" s="12"/>
      <c r="N1035" s="12"/>
    </row>
    <row r="1036" spans="1:14">
      <c r="A1036" s="74"/>
      <c r="B1036" s="12"/>
      <c r="C1036" s="75"/>
      <c r="D1036" s="487"/>
      <c r="E1036" s="487"/>
      <c r="F1036" s="19"/>
      <c r="G1036" s="12"/>
      <c r="H1036" s="20"/>
      <c r="I1036" s="76"/>
      <c r="J1036" s="76"/>
      <c r="K1036" s="76"/>
      <c r="L1036" s="76"/>
      <c r="M1036" s="12"/>
      <c r="N1036" s="12"/>
    </row>
    <row r="1037" spans="1:14">
      <c r="A1037" s="74"/>
      <c r="B1037" s="12"/>
      <c r="C1037" s="75"/>
      <c r="D1037" s="487"/>
      <c r="E1037" s="487"/>
      <c r="F1037" s="19"/>
      <c r="G1037" s="12"/>
      <c r="H1037" s="20"/>
      <c r="I1037" s="76"/>
      <c r="J1037" s="76"/>
      <c r="K1037" s="76"/>
      <c r="L1037" s="76"/>
      <c r="M1037" s="12"/>
      <c r="N1037" s="12"/>
    </row>
    <row r="1038" spans="1:14">
      <c r="A1038" s="74"/>
      <c r="B1038" s="12"/>
      <c r="C1038" s="75"/>
      <c r="D1038" s="487"/>
      <c r="E1038" s="487"/>
      <c r="F1038" s="19"/>
      <c r="G1038" s="12"/>
      <c r="H1038" s="20"/>
      <c r="I1038" s="76"/>
      <c r="J1038" s="76"/>
      <c r="K1038" s="76"/>
      <c r="L1038" s="76"/>
      <c r="M1038" s="12"/>
      <c r="N1038" s="12"/>
    </row>
    <row r="1039" spans="1:14">
      <c r="A1039" s="74"/>
      <c r="B1039" s="12"/>
      <c r="C1039" s="75"/>
      <c r="D1039" s="487"/>
      <c r="E1039" s="487"/>
      <c r="F1039" s="19"/>
      <c r="G1039" s="12"/>
      <c r="H1039" s="20"/>
      <c r="I1039" s="76"/>
      <c r="J1039" s="76"/>
      <c r="K1039" s="76"/>
      <c r="L1039" s="76"/>
      <c r="M1039" s="12"/>
      <c r="N1039" s="12"/>
    </row>
    <row r="1040" spans="1:14">
      <c r="A1040" s="74"/>
      <c r="B1040" s="12"/>
      <c r="C1040" s="75"/>
      <c r="D1040" s="487"/>
      <c r="E1040" s="487"/>
      <c r="F1040" s="19"/>
      <c r="G1040" s="12"/>
      <c r="H1040" s="20"/>
      <c r="I1040" s="76"/>
      <c r="J1040" s="76"/>
      <c r="K1040" s="76"/>
      <c r="L1040" s="76"/>
      <c r="M1040" s="12"/>
      <c r="N1040" s="12"/>
    </row>
    <row r="1041" spans="1:14">
      <c r="A1041" s="74"/>
      <c r="B1041" s="12"/>
      <c r="C1041" s="75"/>
      <c r="D1041" s="487"/>
      <c r="E1041" s="487"/>
      <c r="F1041" s="19"/>
      <c r="G1041" s="12"/>
      <c r="H1041" s="20"/>
      <c r="I1041" s="76"/>
      <c r="J1041" s="76"/>
      <c r="K1041" s="76"/>
      <c r="L1041" s="76"/>
      <c r="M1041" s="12"/>
      <c r="N1041" s="12"/>
    </row>
    <row r="1042" spans="1:14">
      <c r="A1042" s="74"/>
      <c r="B1042" s="12"/>
      <c r="C1042" s="75"/>
      <c r="D1042" s="487"/>
      <c r="E1042" s="487"/>
      <c r="F1042" s="19"/>
      <c r="G1042" s="12"/>
      <c r="H1042" s="20"/>
      <c r="I1042" s="76"/>
      <c r="J1042" s="76"/>
      <c r="K1042" s="76"/>
      <c r="L1042" s="76"/>
      <c r="M1042" s="12"/>
      <c r="N1042" s="12"/>
    </row>
    <row r="1043" spans="1:14">
      <c r="A1043" s="74"/>
      <c r="B1043" s="12"/>
      <c r="C1043" s="75"/>
      <c r="D1043" s="487"/>
      <c r="E1043" s="487"/>
      <c r="F1043" s="19"/>
      <c r="G1043" s="12"/>
      <c r="H1043" s="20"/>
      <c r="I1043" s="76"/>
      <c r="J1043" s="76"/>
      <c r="K1043" s="76"/>
      <c r="L1043" s="76"/>
      <c r="M1043" s="12"/>
      <c r="N1043" s="12"/>
    </row>
    <row r="1044" spans="1:14">
      <c r="A1044" s="74"/>
      <c r="B1044" s="12"/>
      <c r="C1044" s="75"/>
      <c r="D1044" s="487"/>
      <c r="E1044" s="487"/>
      <c r="F1044" s="19"/>
      <c r="G1044" s="12"/>
      <c r="H1044" s="20"/>
      <c r="I1044" s="76"/>
      <c r="J1044" s="76"/>
      <c r="K1044" s="76"/>
      <c r="L1044" s="76"/>
      <c r="M1044" s="12"/>
      <c r="N1044" s="12"/>
    </row>
    <row r="1045" spans="1:14">
      <c r="A1045" s="74"/>
      <c r="B1045" s="12"/>
      <c r="C1045" s="75"/>
      <c r="D1045" s="487"/>
      <c r="E1045" s="487"/>
      <c r="F1045" s="19"/>
      <c r="G1045" s="12"/>
      <c r="H1045" s="20"/>
      <c r="I1045" s="76"/>
      <c r="J1045" s="76"/>
      <c r="K1045" s="76"/>
      <c r="L1045" s="76"/>
      <c r="M1045" s="12"/>
      <c r="N1045" s="12"/>
    </row>
    <row r="1046" spans="1:14">
      <c r="A1046" s="74"/>
      <c r="B1046" s="12"/>
      <c r="C1046" s="75"/>
      <c r="D1046" s="487"/>
      <c r="E1046" s="487"/>
      <c r="F1046" s="19"/>
      <c r="G1046" s="12"/>
      <c r="H1046" s="20"/>
      <c r="I1046" s="76"/>
      <c r="J1046" s="76"/>
      <c r="K1046" s="76"/>
      <c r="L1046" s="76"/>
      <c r="M1046" s="12"/>
      <c r="N1046" s="12"/>
    </row>
  </sheetData>
  <dataConsolidate/>
  <customSheetViews>
    <customSheetView guid="{A6591927-B6A0-4F29-ACFB-86D4B856E06A}" scale="40" showPageBreaks="1" fitToPage="1" printArea="1" hiddenRows="1" hiddenColumns="1" view="pageBreakPreview" topLeftCell="A12">
      <pane ySplit="4" topLeftCell="A729" activePane="bottomLeft" state="frozen"/>
      <selection pane="bottomLeft" activeCell="Q999" sqref="Q999"/>
      <rowBreaks count="1" manualBreakCount="1">
        <brk id="1127" max="77" man="1"/>
      </rowBreaks>
      <pageMargins left="0.25" right="0.25" top="0.75" bottom="0.75" header="0.3" footer="0.3"/>
      <pageSetup paperSize="9" scale="17" fitToHeight="0" orientation="landscape" r:id="rId1"/>
    </customSheetView>
    <customSheetView guid="{0943F56E-2267-4333-AC70-CA4FAC995AA9}" scale="55" showPageBreaks="1" fitToPage="1" printArea="1" hiddenRows="1" topLeftCell="A13">
      <pane xSplit="12" ySplit="3" topLeftCell="M867" activePane="bottomRight" state="frozen"/>
      <selection pane="bottomRight" activeCell="J872" sqref="J872"/>
      <pageMargins left="0.25" right="0.25" top="0.75" bottom="0.75" header="0.3" footer="0.3"/>
      <pageSetup paperSize="8" scale="25" fitToHeight="0" orientation="landscape" r:id="rId2"/>
    </customSheetView>
    <customSheetView guid="{D9E74CF5-B41B-4B47-9E59-F86450B63E7A}" scale="40" showPageBreaks="1" fitToPage="1" printArea="1" hiddenRows="1" hiddenColumns="1" view="pageBreakPreview" topLeftCell="A9">
      <pane xSplit="6" ySplit="6" topLeftCell="J389" activePane="bottomRight" state="frozen"/>
      <selection pane="bottomRight" activeCell="AR388" sqref="AR388"/>
      <pageMargins left="0.25" right="0.25" top="0.75" bottom="0.75" header="0.3" footer="0.3"/>
      <pageSetup paperSize="8" scale="34" fitToHeight="0" orientation="landscape" r:id="rId3"/>
    </customSheetView>
    <customSheetView guid="{CB05DF4C-FEDB-43E3-82AB-A00D464DEBAB}" scale="55" showPageBreaks="1" fitToPage="1" printArea="1" view="pageBreakPreview" topLeftCell="B524">
      <selection activeCell="N532" sqref="N532"/>
      <pageMargins left="0.25" right="0.25" top="0.75" bottom="0.75" header="0.3" footer="0.3"/>
      <pageSetup paperSize="8" scale="25" fitToHeight="0" orientation="landscape" r:id="rId4"/>
    </customSheetView>
    <customSheetView guid="{D529A7A1-1933-4765-AA36-44D0FD87D7B1}" scale="85" showPageBreaks="1" fitToPage="1" printArea="1" hiddenRows="1" topLeftCell="B555">
      <selection activeCell="O566" sqref="O566"/>
      <pageMargins left="0.25" right="0.25" top="0.75" bottom="0.75" header="0.3" footer="0.3"/>
      <pageSetup paperSize="8" scale="63" fitToHeight="0" orientation="landscape" r:id="rId5"/>
    </customSheetView>
    <customSheetView guid="{F387C196-EB8F-4F17-8A3D-CFA67F3B2FD1}" scale="55" showPageBreaks="1" fitToPage="1" printArea="1" hiddenRows="1" view="pageBreakPreview" topLeftCell="A12">
      <pane xSplit="11" ySplit="26" topLeftCell="L38" activePane="bottomRight" state="frozen"/>
      <selection pane="bottomRight" activeCell="F227" sqref="F227"/>
      <rowBreaks count="1" manualBreakCount="1">
        <brk id="260" max="25" man="1"/>
      </rowBreaks>
      <pageMargins left="0.25" right="0.25" top="0.75" bottom="0.75" header="0.3" footer="0.3"/>
      <pageSetup paperSize="8" scale="25" fitToHeight="0" orientation="landscape" r:id="rId6"/>
    </customSheetView>
  </customSheetViews>
  <mergeCells count="14">
    <mergeCell ref="B975:L975"/>
    <mergeCell ref="M4:M6"/>
    <mergeCell ref="N4:N6"/>
    <mergeCell ref="A2:N2"/>
    <mergeCell ref="A4:A6"/>
    <mergeCell ref="J4:J5"/>
    <mergeCell ref="K4:L5"/>
    <mergeCell ref="F4:G5"/>
    <mergeCell ref="I4:I6"/>
    <mergeCell ref="H4:H6"/>
    <mergeCell ref="C4:C6"/>
    <mergeCell ref="D4:D6"/>
    <mergeCell ref="E4:E6"/>
    <mergeCell ref="B4:B6"/>
  </mergeCells>
  <dataValidations count="16">
    <dataValidation type="list" allowBlank="1" showInputMessage="1" showErrorMessage="1" sqref="F913 F164:F165 F218 F124 F354 F245 F83 F412 F720 F704 F263 F817 F807 F800 F606 F849 F338 F844 F538 F727 F713 F201 F407 F402 F396 F829 F240 F231 F226 F509 F495 F347 F343 F332 F839 F834 F824 F530 F514 F503 F209 F591 F154 F144 F134 F114 F254 F566 F559 F574 F583 F192 F103 F98 F52 F70 F62 F37 F694 F688 F766 F611 F596 F794 F786 F780 F771 F643 F682 F670 F617 F178 F290 F273 F187 F183 F172 F307 F299 F660 F635 F759 F733 F744 F23 F47 F93 F88 F78 F281 F327 F323 F366 F374 F422 F383 F391 F387 F379 F485 F480 F474 F468 F878 F317:F318 F279 F416 F359 F868 F863 F854 F858 F437:F438">
      <formula1>"- ,Предписание, По состоянию,ПОН,МГ,Аварии,Треб.зав.,Уач. э/э,ППСЛ,"</formula1>
    </dataValidation>
    <dataValidation type="list" allowBlank="1" showInputMessage="1" showErrorMessage="1" sqref="B934 B913 B879 B959 B509 B354 B412 B714 B695 B533 B808 B707 B801 B795 B728 B973:B974 B869 B338 B592 B539 B721 B575 B407 B402 B396 B1021:B1022 B495 B347 B343 B332 B530 B514 B503 B584 B560 B567 B618 B689 B683 B612 B607 B597 B787 B781 B772 B767 B760 B671 B661 B644 B636 B745 B734 B323 B422 B327 B366 B374 B383 B391 B387 B379 B485 B480 B474 B468 B967 B947 B920 B951 B995 B1000 B1005 B1015 B926 B437:B438 B1010 B963 B955 B990 B985 B980 B416 B359 B12:B165 B167:B318 B1028">
      <formula1>"110 кВ.,35 кВ.,"</formula1>
    </dataValidation>
    <dataValidation type="list" allowBlank="1" showInputMessage="1" showErrorMessage="1" sqref="C320:C438 C440:C471 C944:C974 C915:C934 C936:C941 C882:C913 C12:C165 C167:C318 C473:C530 C533:C704 C707:C817 C820:C879 C976:C1031">
      <formula1>"АРЭС, НРЭС, ТРЭС"</formula1>
    </dataValidation>
    <dataValidation type="list" allowBlank="1" showInputMessage="1" showErrorMessage="1" sqref="D973:D974 D990:D991 D320:D438 D1021:D1023 D440:D471 D1010:D1011 D967:D968 D947:D948 D963:D964 D995:D996 D1000:D1001 D1005:D1006 D1015:D1016 D915 D920:D921 D926 D820:D879 D955:D956 D959:D960 D944 D951:D952 D980 D985 D937:D940 D12:D165 D167:D318 D473:D530 D533:D704 D707:D817 D1028:D1029">
      <formula1>"уВС, ГП, Нерюнгринский участок, Центральный участок, Северный участок, Томмотский Участок"</formula1>
    </dataValidation>
    <dataValidation type="list" allowBlank="1" showInputMessage="1" showErrorMessage="1" sqref="B927 B968 B991 B921 B1006 B1001 B996 B475:B479 B496:B502 B423:B436 B388:B390 B380:B382 B515:B529 B510:B513 B360:B365 B367:B373 B375:B378 B384:B386 B320:B322 B324:B326 B328:B331 B333:B337 B339:B342 B344:B346 B348:B353 B355:B358 B392:B395 B397:B401 B403:B406 B408:B411 B413:B415 B1011 B915 B1023 B1016 B440:B467 B469:B473 B481:B484 B486:B494 B417:B421 B948 B820:B821 B825 B830 B835 B840 B845 B850 B964 B1029 B944 B960 B952 B956 B986 B981 B976 B855 B859 B864 B504:B508">
      <formula1>"6-10 кВ., 0,4 кВ.,"</formula1>
    </dataValidation>
    <dataValidation type="list" allowBlank="1" showInputMessage="1" showErrorMessage="1" sqref="B809:B817 B696:B704 B1007:B1009 B928:B933 B969:B972 B992:B994 B922:B925 B997:B999 B534:B538 B708:B713 B1017:B1020 B1002:B1004 B561:B566 B540:B559 B568:B574 B576:B583 B585:B591 B593:B596 B598:B606 B608:B611 B662:B670 B645:B660 B735:B744 B722:B727 B729:B733 B746:B759 B761:B766 B768:B771 B672:B682 B684:B688 B690:B694 B782:B786 B788:B794 B796:B800 B802:B807 B715:B720 B870:B878 B1012:B1014 B916:B919 B1024:B1027 B822:B824 B836:B839 B826:B829 B831:B834 B936:B941 B619:B635 B637:B643 B773:B780 B613:B617 B846:B849 B841:B844 B977:B979 B987:B989 B982:B984 B851:B854 B856:B858 B860:B863 B865:B868 B882:B912 B945:B946 B949:B950 B965:B966 B961:B962 B957:B958 B953:B954 B1030:B1031">
      <formula1>"110 кВ.,35кВ.,6-10 кВ.,0,4 кВ.,"</formula1>
    </dataValidation>
    <dataValidation type="list" errorStyle="warning" allowBlank="1" showInputMessage="1" showErrorMessage="1" sqref="F156:F163 F487:F494 F696:F703 F809:F816 F846:F848 F928:F933 F969:F972 F992:F994 F922:F925 F1007:F1009 F841:F843 F534:F537 F708:F712 F95:F97 F1017:F1020 F997:F999 F146:F153 F136:F143 F126:F133 F265:F272 F561:F565 F540:F558 F568:F573 F576:F582 F585:F590 F39:F46 F593:F595 F598:F605 F608:F610 F662:F669 F292:F298 F283:F289 F768:F770 F309:F316 F619:F634 F645:F659 F722:F726 F729:F732 F746:F758 F761:F765 F672:F681 F684:F687 F690:F693 F782:F785 F796:F799 F802:F806 F715:F719 F424:F436 F389:F390 F385:F386 F516:F529 F441:F467 F361:F365 F368:F373 F376:F378 F381:F382 F321:F322 F325:F326 F329:F331 F334:F337 F340:F342 F345:F346 F349:F353 F356:F358 F393:F395 F398:F401 F404:F406 F409:F411 F414:F415 F49:F51 F64:F69 F72:F77 F80:F82 F85:F87 F90:F92 F116:F123 F470:F471 F870:F877 F836:F838 F1012:F1014 F916:F919 F1024:F1027 F180:F182 F203:F208 F228:F230 F242:F244 F473 F476:F479 F482:F484 F497:F502 F505:F508 F511:F513 F1002:F1004 F821:F823 F826:F828 F831:F833 F788:F793 F25:F36 F418:F421 F637:F642 F735:F743 F613:F616 F275:F278 F280 F851:F853 F301:F306 F256:F262 F247:F253 F233:F239 F220:F225 F211:F217 F194:F200 F174:F177 F168:F171 F185:F186 F982:F984 F977:F979 F100:F102 F105:F113 F54:F61 F882:F912 F987:F989 F936:F941 F856:F857 F860:F862 F865:F867 F13:F22 F189:F191 F773:F779 F945:F946 F949:F950 F965:F966 F961:F962 F957:F958 F953:F954 F1030:F1031">
      <formula1>"- ,Предписание, По состоянию, ЦП,МГ,Аварии,Треб.зав.,"</formula1>
    </dataValidation>
    <dataValidation type="list" allowBlank="1" showInputMessage="1" showErrorMessage="1" sqref="J156:J163 J487:J494 J696:J703 J809:J816 J846:J848 J928:J933 J969:J972 J992:J994 J922:J925 J1007:J1009 J841:J843 J534:J537 J708:J712 J95:J97 J1017:J1022 J1002:J1004 J997:J999 J146:J153 J136:J143 J126:J133 J265:J272 J561:J565 J540:J558 J568:J573 J576:J582 J585:J590 J100:J102 J39:J46 J593:J595 J598:J605 J608:J610 J662:J669 J292:J298 J283:J289 J768:J770 J309:J316 J645:J659 J735:J743 J722:J726 J729:J732 J746:J758 J761:J765 J672:J681 J684:J687 J690:J693 J782:J785 J788:J793 J796:J799 J802:J806 J715:J719 J424:J436 J389:J390 J385:J386 J516:J529 J441:J467 J361:J365 J368:J373 J376:J378 J381:J382 J321:J322 J325:J326 J329:J331 J334:J337 J340:J342 J345:J346 J349:J353 J356:J358 J393:J395 J398:J401 J404:J406 J409:J411 J414:J415 J49:J51 J64:J69 J72:J77 J80:J82 J85:J87 J90:J92 J116:J123 J870:J877 J836:J838 J1012:J1014 J1024:J1027 J180:J182 J203:J208 J228:J230 J242:J244 J470:J473 J476:J479 J482:J484 J497:J502 J505:J508 J511:J513 J916:J919 J821:J823 J826:J828 J831:J833 J25:J36 J619:J634 J637:J642 J773:J779 J613:J616 J275:J278 J280 J851:J853 J301:J306 J256:J262 J247:J253 J233:J239 J220:J225 J211:J217 J194:J200 J174:J177 J168:J171 J185:J186 J982:J984 J977:J979 J105:J113 J54:J61 J13:J22 J987:J989 J936:J941 J856:J857 J860:J862 J865:J867 J882:J912 J189:J191 J418:J421 J946 J962 J958 J954 J950 J1030:J1031 J966">
      <formula1>"- ,ТР, КР, СР"</formula1>
    </dataValidation>
    <dataValidation type="list" allowBlank="1" showInputMessage="1" showErrorMessage="1" sqref="I844 I156:I164 I354 I412 I720 I704 I817 I807 I800 I606 I849 I338 I538 I727 I713 I407 I402 I396 I829 I509 I495 I347 I343 I332 I839 I834 I824 I530 I514 I503 I591 I136:I144 I126:I134 I275:I281 I566 I559 I574 I583 I694 I688 I766 I611 I596 I794 I786 I780 I771 I643 I682 I670 I617 I265:I273 I660 I635 I759 I733 I744 I39:I47 I105:I114 I437 I327 I323 I366 I374 I383 I391 I387 I379 I485 I480 I474 I468 I64:I70 I72:I78 I80:I83 I85:I88 I90:I93 I116:I124 I878 I180:I183 I203:I209 I228:I231 I242:I245 I283:I290 I292:I299 I309:I317 I146:I154 I301:I307 I256:I263 I247:I254 I233:I240 I220:I226 I211:I218 I194:I201 I422 I49:I52 I100:I103 I95:I98 I416 I54:I62 I13:I23 I359 I868 I863 I854 I858 I25:I37 I168:I172 I174:I178 I185:I187 I189:I192">
      <formula1>ВЛ_110_35_кВ.</formula1>
    </dataValidation>
    <dataValidation type="date" allowBlank="1" showInputMessage="1" showErrorMessage="1" sqref="K156:L163 K487:L494 K696:L703 K809:L816 K846:L848 K928:L933 K969:L972 K992:L994 K922:L925 K1007:L1009 K841:L843 K534:L537 K708:L712 K95:L97 K1017:L1020 K1002:L1004 K997:L999 K146:L153 K136:L143 K126:L133 K265:L272 K561:L565 K540:L558 K568:L573 K576:L582 K585:L590 K100:L102 K39:L46 K593:L595 K598:L605 K608:L610 K662:L669 K292:L298 K283:L289 K768:L770 K309:L316 K645:L659 K735:L743 K722:L726 K729:L732 K746:L758 K761:L765 K672:L681 K684:L687 K690:L693 K782:L785 K796:L799 K802:L806 K715:L719 K424:L436 K389:L390 K385:L386 K516:L529 K441:L467 K361:L365 K368:L373 K376:L378 K381:L382 K321:L322 K325:L326 K329:L331 K334:L337 K340:L342 K345:L346 K349:L353 K356:L358 K393:L395 K398:L401 K404:L406 K409:L411 K414:L415 K49:L51 K64:L69 K72:L77 K80:L82 K85:L87 K90:L92 K116:L123 K870:L877 K836:L838 K1012:L1014 K916:L919 K1024:L1027 K180:L182 K203:L208 K228:L230 K242:L244 K470:L473 K476:L479 K482:L484 K497:L502 K505:L508 K511:L513 K821:L823 K826:L828 K831:L833 K788:L793 K25:L36 K619:L634 K637:L642 K773:L779 K613:L616 K275:L278 K280:L280 K851:L853 K301:L306 K256:L262 K247:L253 K233:L239 K220:L225 K211:L217 K194:L200 K174:L177 K168:L171 K185:L186 K982:L984 K977:L979 K54:L61 K105:L113 K13:L22 K987:L989 K936:L941 K856:L857 K860:L862 K865:L867 K882:L912 K189:L191 K418:L421 K945:L946 K949:L950 K965:L966 K961:L962 K957:L958 K953:L954 K1030:L1031">
      <formula1>44197</formula1>
      <formula2>44561</formula2>
    </dataValidation>
    <dataValidation type="list" allowBlank="1" showInputMessage="1" showErrorMessage="1" sqref="I973 I1022 I1028 I985 I990 I959 I955 I963 I980 I926 I1010 I1015 I1005 I1000 I995 I951 I920 I947 I967">
      <formula1>$J$1:$J$7</formula1>
    </dataValidation>
    <dataValidation type="list" allowBlank="1" showInputMessage="1" showErrorMessage="1" sqref="I487:I494 I511:I513 I424:I436 I389:I390 I385:I386 I516:I529 I441:I467 I361:I365 I368:I373 I376:I378 I381:I382 I321:I322 I325:I326 I329:I331 I334:I337 I340:I342 I345:I346 I349:I353 I356:I358 I393:I395 I398:I401 I404:I406 I409:I411 I414:I415 I470:I473 I476:I479 I482:I484 I497:I502 I505:I508 I418:I421">
      <formula1>ВЛ_6_10_кВ.</formula1>
    </dataValidation>
    <dataValidation type="list" allowBlank="1" showInputMessage="1" showErrorMessage="1" sqref="I696:I703 I809:I816 I534:I537 I708:I712 I561:I565 I540:I558 I568:I573 I576:I582 I585:I590 I593:I595 I598:I605 I608:I610 I662:I669 I645:I659 I735:I743 I722:I726 I729:I732 I746:I758 I761:I765 I768:I770 I672:I681 I684:I687 I690:I693 I782:I785 I788:I793 I796:I799 I802:I806 I715:I719 I619:I634 I637:I642 I773:I779 I613:I616">
      <formula1>ПС</formula1>
    </dataValidation>
    <dataValidation allowBlank="1" showInputMessage="1" showErrorMessage="1" sqref="I913 I934 I974 I318 I438 I531 I705 I818 I879 I942"/>
    <dataValidation type="list" allowBlank="1" showInputMessage="1" showErrorMessage="1" sqref="I846:I848 I841:I843 I870:I877 I836:I838 I821:I823 I826:I828 I831:I833 I865:I867 I851:I853 I856:I857 I860:I862">
      <formula1>ТП</formula1>
    </dataValidation>
    <dataValidation type="list" allowBlank="1" showInputMessage="1" showErrorMessage="1" sqref="D928:D933 D936 D941 D882:D912">
      <formula1>"МиХО,СМиТ,"</formula1>
    </dataValidation>
  </dataValidations>
  <pageMargins left="0.23622047244094491" right="0.23622047244094491" top="0.74803149606299213" bottom="0.74803149606299213" header="0.31496062992125984" footer="0.31496062992125984"/>
  <pageSetup paperSize="9" scale="42" fitToHeight="0" orientation="landscape" r:id="rId7"/>
  <rowBreaks count="7" manualBreakCount="7">
    <brk id="93" max="77" man="1"/>
    <brk id="241" max="77" man="1"/>
    <brk id="407" max="77" man="1"/>
    <brk id="574" max="77" man="1"/>
    <brk id="713" max="77" man="1"/>
    <brk id="824" max="77" man="1"/>
    <brk id="1022" max="77"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pageSetUpPr fitToPage="1"/>
  </sheetPr>
  <dimension ref="A1:IG663"/>
  <sheetViews>
    <sheetView view="pageBreakPreview" topLeftCell="A12" zoomScale="50" zoomScaleNormal="55" zoomScaleSheetLayoutView="50" zoomScalePageLayoutView="10" workbookViewId="0">
      <pane ySplit="4" topLeftCell="A16" activePane="bottomLeft" state="frozen"/>
      <selection activeCell="A12" sqref="A12"/>
      <selection pane="bottomLeft" activeCell="CC571" sqref="CC571"/>
    </sheetView>
  </sheetViews>
  <sheetFormatPr defaultColWidth="16.7109375" defaultRowHeight="20.25" outlineLevelRow="3" outlineLevelCol="2"/>
  <cols>
    <col min="1" max="1" width="11.140625" style="5" customWidth="1"/>
    <col min="2" max="2" width="10" style="6" hidden="1" customWidth="1" outlineLevel="1"/>
    <col min="3" max="3" width="8.5703125" style="7" hidden="1" customWidth="1" outlineLevel="1"/>
    <col min="4" max="4" width="14.28515625" style="7" hidden="1" customWidth="1" outlineLevel="1"/>
    <col min="5" max="5" width="14.85546875" style="7" hidden="1" customWidth="1" outlineLevel="1"/>
    <col min="6" max="6" width="16.140625" style="8" customWidth="1" collapsed="1"/>
    <col min="7" max="7" width="13.140625" style="6" customWidth="1"/>
    <col min="8" max="8" width="14.85546875" style="6" customWidth="1"/>
    <col min="9" max="9" width="21.42578125" style="6" customWidth="1"/>
    <col min="10" max="10" width="58.140625" style="9" customWidth="1"/>
    <col min="11" max="11" width="71.85546875" style="6" customWidth="1"/>
    <col min="12" max="12" width="16.5703125" style="6" customWidth="1"/>
    <col min="13" max="13" width="10.5703125" style="6" customWidth="1"/>
    <col min="14" max="14" width="14.7109375" style="6" customWidth="1"/>
    <col min="15" max="15" width="17.140625" style="6" customWidth="1"/>
    <col min="16" max="16" width="18" style="6" customWidth="1"/>
    <col min="17" max="17" width="18.42578125" style="6" hidden="1" customWidth="1" outlineLevel="1"/>
    <col min="18" max="19" width="7" style="6" hidden="1" customWidth="1" outlineLevel="1"/>
    <col min="20" max="20" width="13.5703125" style="6" hidden="1" customWidth="1" outlineLevel="1"/>
    <col min="21" max="21" width="12.7109375" style="5" customWidth="1" collapsed="1"/>
    <col min="22" max="22" width="17.28515625" style="10" customWidth="1"/>
    <col min="23" max="23" width="15" style="10" customWidth="1"/>
    <col min="24" max="24" width="14.140625" style="10" customWidth="1"/>
    <col min="25" max="25" width="13.85546875" style="10" customWidth="1"/>
    <col min="26" max="26" width="10" style="10" customWidth="1"/>
    <col min="27" max="27" width="14.42578125" style="10" hidden="1" customWidth="1" outlineLevel="1"/>
    <col min="28" max="28" width="13.85546875" style="10" hidden="1" customWidth="1" outlineLevel="2"/>
    <col min="29" max="30" width="9.7109375" style="10" hidden="1" customWidth="1" outlineLevel="2"/>
    <col min="31" max="31" width="13.7109375" style="10" hidden="1" customWidth="1" outlineLevel="1"/>
    <col min="32" max="32" width="15.5703125" style="10" hidden="1" customWidth="1" outlineLevel="2"/>
    <col min="33" max="34" width="9.7109375" style="10" hidden="1" customWidth="1" outlineLevel="2"/>
    <col min="35" max="35" width="14.7109375" style="10" hidden="1" customWidth="1" outlineLevel="1"/>
    <col min="36" max="36" width="13.85546875" style="10" hidden="1" customWidth="1" outlineLevel="2"/>
    <col min="37" max="37" width="9" style="10" hidden="1" customWidth="1" outlineLevel="2"/>
    <col min="38" max="38" width="9.7109375" style="10" hidden="1" customWidth="1" outlineLevel="2"/>
    <col min="39" max="39" width="14.42578125" style="10" hidden="1" customWidth="1" outlineLevel="1"/>
    <col min="40" max="40" width="13.42578125" style="10" hidden="1" customWidth="1" outlineLevel="2"/>
    <col min="41" max="41" width="9.7109375" style="10" hidden="1" customWidth="1" outlineLevel="2"/>
    <col min="42" max="42" width="13.28515625" style="10" hidden="1" customWidth="1" outlineLevel="2"/>
    <col min="43" max="43" width="14" style="10" customWidth="1" collapsed="1"/>
    <col min="44" max="45" width="12.85546875" style="10" customWidth="1"/>
    <col min="46" max="46" width="11.5703125" style="10" customWidth="1"/>
    <col min="47" max="47" width="13.7109375" style="10" customWidth="1"/>
    <col min="48" max="48" width="13.42578125" style="10" customWidth="1"/>
    <col min="49" max="49" width="12.85546875" style="10" customWidth="1"/>
    <col min="50" max="50" width="9.7109375" style="11" hidden="1" customWidth="1" outlineLevel="1"/>
    <col min="51" max="52" width="9.7109375" style="11" hidden="1" customWidth="1" outlineLevel="2"/>
    <col min="53" max="53" width="11.5703125" style="11" hidden="1" customWidth="1" outlineLevel="2"/>
    <col min="54" max="56" width="9.7109375" style="11" hidden="1" customWidth="1" outlineLevel="2"/>
    <col min="57" max="57" width="9.7109375" style="11" hidden="1" customWidth="1" outlineLevel="1"/>
    <col min="58" max="59" width="9.7109375" style="11" hidden="1" customWidth="1" outlineLevel="2"/>
    <col min="60" max="60" width="11.85546875" style="11" hidden="1" customWidth="1" outlineLevel="2"/>
    <col min="61" max="61" width="9" style="11" hidden="1" customWidth="1" outlineLevel="2"/>
    <col min="62" max="63" width="9.7109375" style="11" hidden="1" customWidth="1" outlineLevel="2"/>
    <col min="64" max="64" width="9.7109375" style="11" hidden="1" customWidth="1" outlineLevel="1"/>
    <col min="65" max="66" width="9.7109375" style="11" hidden="1" customWidth="1" outlineLevel="2"/>
    <col min="67" max="67" width="11" style="11" hidden="1" customWidth="1" outlineLevel="2"/>
    <col min="68" max="68" width="9.28515625" style="11" hidden="1" customWidth="1" outlineLevel="2"/>
    <col min="69" max="70" width="9.7109375" style="11" hidden="1" customWidth="1" outlineLevel="2"/>
    <col min="71" max="71" width="9.28515625" style="11" hidden="1" customWidth="1" outlineLevel="1"/>
    <col min="72" max="73" width="9.140625" style="12" hidden="1" customWidth="1" outlineLevel="1"/>
    <col min="74" max="74" width="11.42578125" style="12" hidden="1" customWidth="1" outlineLevel="1"/>
    <col min="75" max="75" width="9.28515625" style="12" hidden="1" customWidth="1" outlineLevel="1"/>
    <col min="76" max="76" width="9.140625" style="12" hidden="1" customWidth="1" outlineLevel="1"/>
    <col min="77" max="77" width="9" style="12" hidden="1" customWidth="1" outlineLevel="1"/>
    <col min="78" max="78" width="18.85546875" style="12" customWidth="1" collapsed="1"/>
    <col min="79" max="114" width="14.7109375" style="12" customWidth="1"/>
    <col min="115" max="115" width="13.5703125" style="12" customWidth="1"/>
    <col min="116" max="116" width="14" style="12" customWidth="1"/>
    <col min="117" max="117" width="16.85546875" style="12" customWidth="1"/>
    <col min="118" max="16384" width="16.7109375" style="12"/>
  </cols>
  <sheetData>
    <row r="1" spans="1:117" ht="15.75" hidden="1" customHeight="1"/>
    <row r="2" spans="1:117" ht="19.5" hidden="1" customHeight="1">
      <c r="B2" s="13"/>
      <c r="V2" s="14"/>
      <c r="W2" s="14"/>
      <c r="AQ2" s="146"/>
      <c r="AR2" s="146"/>
      <c r="AS2" s="146"/>
      <c r="AT2" s="146"/>
      <c r="AU2" s="146"/>
      <c r="AV2" s="146"/>
      <c r="AW2" s="146"/>
      <c r="AX2" s="146"/>
      <c r="AY2" s="146"/>
      <c r="AZ2" s="146"/>
      <c r="BA2" s="146"/>
      <c r="BB2" s="146"/>
      <c r="BC2" s="146"/>
      <c r="BD2" s="146"/>
      <c r="BE2" s="146"/>
      <c r="BF2" s="146"/>
      <c r="BG2" s="146"/>
      <c r="BH2" s="146"/>
      <c r="BI2" s="146"/>
      <c r="BJ2" s="146"/>
      <c r="BK2" s="146"/>
      <c r="BL2" s="146"/>
      <c r="BM2" s="146"/>
      <c r="BN2" s="146"/>
      <c r="BO2" s="146"/>
      <c r="BP2" s="146"/>
      <c r="BQ2" s="146"/>
      <c r="BR2" s="146"/>
      <c r="BS2" s="146"/>
      <c r="BT2" s="146"/>
      <c r="BU2" s="146"/>
      <c r="BV2" s="146"/>
      <c r="BW2" s="148" t="s">
        <v>0</v>
      </c>
      <c r="BX2" s="146"/>
      <c r="BY2" s="146"/>
      <c r="BZ2" s="146"/>
    </row>
    <row r="3" spans="1:117" ht="18" hidden="1" customHeight="1">
      <c r="B3" s="13"/>
      <c r="V3" s="14"/>
      <c r="W3" s="14"/>
      <c r="AQ3" s="146"/>
      <c r="AR3" s="146"/>
      <c r="AS3" s="146"/>
      <c r="AT3" s="146"/>
      <c r="AU3" s="146"/>
      <c r="AV3" s="146"/>
      <c r="AW3" s="146"/>
      <c r="AX3" s="146"/>
      <c r="AY3" s="146"/>
      <c r="AZ3" s="146"/>
      <c r="BA3" s="146"/>
      <c r="BB3" s="146"/>
      <c r="BC3" s="146"/>
      <c r="BD3" s="146"/>
      <c r="BE3" s="146"/>
      <c r="BF3" s="146"/>
      <c r="BG3" s="146"/>
      <c r="BH3" s="146"/>
      <c r="BI3" s="146"/>
      <c r="BJ3" s="146"/>
      <c r="BK3" s="146"/>
      <c r="BL3" s="146"/>
      <c r="BM3" s="146"/>
      <c r="BN3" s="146"/>
      <c r="BO3" s="146"/>
      <c r="BP3" s="146"/>
      <c r="BQ3" s="146"/>
      <c r="BR3" s="146"/>
      <c r="BS3" s="146"/>
      <c r="BT3" s="146"/>
      <c r="BU3" s="146"/>
      <c r="BV3" s="146"/>
      <c r="BW3" s="148" t="s">
        <v>1</v>
      </c>
      <c r="BX3" s="146"/>
      <c r="BY3" s="146"/>
      <c r="BZ3" s="146"/>
    </row>
    <row r="4" spans="1:117" ht="19.5" hidden="1" customHeight="1">
      <c r="B4" s="13"/>
      <c r="T4" s="15"/>
      <c r="V4" s="14"/>
      <c r="W4" s="14"/>
      <c r="AQ4" s="146"/>
      <c r="AR4" s="146"/>
      <c r="AS4" s="146"/>
      <c r="AT4" s="146"/>
      <c r="AU4" s="146"/>
      <c r="AV4" s="146"/>
      <c r="AW4" s="146"/>
      <c r="AX4" s="146"/>
      <c r="AY4" s="146"/>
      <c r="AZ4" s="146"/>
      <c r="BA4" s="146"/>
      <c r="BB4" s="146"/>
      <c r="BC4" s="146"/>
      <c r="BD4" s="146"/>
      <c r="BE4" s="146"/>
      <c r="BF4" s="146"/>
      <c r="BG4" s="146"/>
      <c r="BH4" s="146"/>
      <c r="BI4" s="146"/>
      <c r="BJ4" s="146"/>
      <c r="BK4" s="146"/>
      <c r="BL4" s="146"/>
      <c r="BM4" s="146"/>
      <c r="BN4" s="146"/>
      <c r="BO4" s="146"/>
      <c r="BP4" s="146"/>
      <c r="BQ4" s="146"/>
      <c r="BR4" s="146"/>
      <c r="BS4" s="146"/>
      <c r="BT4" s="146"/>
      <c r="BU4" s="146"/>
      <c r="BV4" s="146"/>
      <c r="BW4" s="148" t="s">
        <v>2</v>
      </c>
      <c r="BX4" s="146"/>
      <c r="BY4" s="146"/>
      <c r="BZ4" s="146"/>
    </row>
    <row r="5" spans="1:117" ht="19.5" hidden="1" customHeight="1">
      <c r="B5" s="13"/>
      <c r="G5" s="12"/>
      <c r="H5" s="12"/>
      <c r="I5" s="12"/>
      <c r="J5" s="15"/>
      <c r="K5" s="15"/>
      <c r="L5" s="15"/>
      <c r="M5" s="15"/>
      <c r="N5" s="15"/>
      <c r="O5" s="15"/>
      <c r="P5" s="15"/>
      <c r="Q5" s="16"/>
      <c r="R5" s="16"/>
      <c r="S5" s="16"/>
      <c r="T5" s="15"/>
      <c r="V5" s="14"/>
      <c r="W5" s="14"/>
      <c r="AQ5" s="146"/>
      <c r="AR5" s="146"/>
      <c r="AS5" s="146"/>
      <c r="AT5" s="146"/>
      <c r="AU5" s="146"/>
      <c r="AV5" s="146"/>
      <c r="AW5" s="146"/>
      <c r="AX5" s="146"/>
      <c r="AY5" s="146"/>
      <c r="AZ5" s="146"/>
      <c r="BA5" s="146"/>
      <c r="BB5" s="146"/>
      <c r="BC5" s="146"/>
      <c r="BD5" s="146"/>
      <c r="BE5" s="146"/>
      <c r="BF5" s="146"/>
      <c r="BG5" s="146"/>
      <c r="BH5" s="146"/>
      <c r="BI5" s="146"/>
      <c r="BJ5" s="146"/>
      <c r="BK5" s="146"/>
      <c r="BL5" s="146"/>
      <c r="BM5" s="146"/>
      <c r="BN5" s="146"/>
      <c r="BO5" s="146"/>
      <c r="BP5" s="146"/>
      <c r="BQ5" s="146"/>
      <c r="BR5" s="146"/>
      <c r="BS5" s="146"/>
      <c r="BT5" s="146"/>
      <c r="BU5" s="146"/>
      <c r="BV5" s="146"/>
      <c r="BW5" s="148" t="s">
        <v>3</v>
      </c>
      <c r="BX5" s="146"/>
      <c r="BY5" s="146"/>
      <c r="BZ5" s="146"/>
    </row>
    <row r="6" spans="1:117" ht="18.75" hidden="1" customHeight="1">
      <c r="B6" s="13"/>
      <c r="G6" s="12"/>
      <c r="H6" s="12"/>
      <c r="I6" s="12"/>
      <c r="J6" s="15"/>
      <c r="K6" s="15"/>
      <c r="L6" s="15"/>
      <c r="M6" s="15"/>
      <c r="N6" s="15"/>
      <c r="O6" s="15"/>
      <c r="P6" s="15"/>
      <c r="Q6" s="16"/>
      <c r="R6" s="16"/>
      <c r="S6" s="16"/>
      <c r="T6" s="15"/>
      <c r="V6" s="14"/>
      <c r="W6" s="14"/>
      <c r="AQ6" s="147"/>
      <c r="AR6" s="147"/>
      <c r="AS6" s="147"/>
      <c r="AT6" s="147"/>
      <c r="AU6" s="147"/>
      <c r="AV6" s="147"/>
      <c r="AW6" s="147"/>
      <c r="AX6" s="147"/>
      <c r="AY6" s="147"/>
      <c r="AZ6" s="147"/>
      <c r="BA6" s="147"/>
      <c r="BB6" s="147"/>
      <c r="BC6" s="147"/>
      <c r="BD6" s="147"/>
      <c r="BE6" s="147"/>
      <c r="BF6" s="147"/>
      <c r="BG6" s="147"/>
      <c r="BH6" s="147"/>
      <c r="BI6" s="147"/>
      <c r="BJ6" s="147"/>
      <c r="BK6" s="147"/>
      <c r="BL6" s="147"/>
      <c r="BM6" s="147"/>
      <c r="BN6" s="147"/>
      <c r="BO6" s="147"/>
      <c r="BP6" s="147"/>
      <c r="BQ6" s="147"/>
      <c r="BR6" s="147"/>
      <c r="BS6" s="147"/>
      <c r="BT6" s="147"/>
      <c r="BU6" s="147"/>
      <c r="BV6" s="147"/>
      <c r="BW6" s="149"/>
      <c r="BX6" s="147"/>
      <c r="BY6" s="147"/>
      <c r="BZ6" s="147"/>
    </row>
    <row r="7" spans="1:117" ht="16.5" hidden="1" customHeight="1">
      <c r="B7" s="13"/>
      <c r="G7" s="12"/>
      <c r="H7" s="12"/>
      <c r="I7" s="12"/>
      <c r="J7" s="15"/>
      <c r="K7" s="15"/>
      <c r="L7" s="15"/>
      <c r="M7" s="15"/>
      <c r="N7" s="15"/>
      <c r="O7" s="15"/>
      <c r="P7" s="15"/>
      <c r="Q7" s="16"/>
      <c r="R7" s="16"/>
      <c r="S7" s="16"/>
      <c r="T7" s="15"/>
      <c r="V7" s="14"/>
      <c r="W7" s="14"/>
      <c r="AQ7" s="146"/>
      <c r="AR7" s="146"/>
      <c r="AS7" s="146"/>
      <c r="AT7" s="146"/>
      <c r="AU7" s="146"/>
      <c r="AV7" s="146"/>
      <c r="AW7" s="146"/>
      <c r="AX7" s="146"/>
      <c r="AY7" s="146"/>
      <c r="AZ7" s="146"/>
      <c r="BA7" s="146"/>
      <c r="BB7" s="146"/>
      <c r="BC7" s="146"/>
      <c r="BD7" s="146"/>
      <c r="BE7" s="146"/>
      <c r="BF7" s="146"/>
      <c r="BG7" s="146"/>
      <c r="BH7" s="146"/>
      <c r="BI7" s="146"/>
      <c r="BJ7" s="146"/>
      <c r="BK7" s="146"/>
      <c r="BL7" s="146"/>
      <c r="BM7" s="146"/>
      <c r="BN7" s="146"/>
      <c r="BO7" s="146"/>
      <c r="BP7" s="146"/>
      <c r="BQ7" s="146"/>
      <c r="BR7" s="146"/>
      <c r="BS7" s="146"/>
      <c r="BT7" s="146"/>
      <c r="BU7" s="146"/>
      <c r="BV7" s="146"/>
      <c r="BW7" s="148" t="s">
        <v>141</v>
      </c>
      <c r="BX7" s="146"/>
      <c r="BY7" s="146"/>
      <c r="BZ7" s="146"/>
    </row>
    <row r="8" spans="1:117" ht="24.75" hidden="1" customHeight="1">
      <c r="B8" s="13"/>
      <c r="G8" s="12"/>
      <c r="H8" s="12"/>
      <c r="I8" s="12"/>
      <c r="J8" s="15"/>
      <c r="K8" s="15"/>
      <c r="L8" s="15"/>
      <c r="M8" s="15"/>
      <c r="N8" s="15"/>
      <c r="O8" s="15"/>
      <c r="P8" s="15"/>
      <c r="Q8" s="16"/>
      <c r="R8" s="16"/>
      <c r="S8" s="16"/>
      <c r="V8" s="14"/>
      <c r="W8" s="14"/>
      <c r="AQ8" s="146"/>
      <c r="AR8" s="146"/>
      <c r="AS8" s="146"/>
      <c r="AT8" s="146"/>
      <c r="AU8" s="146"/>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8" t="s">
        <v>4</v>
      </c>
      <c r="BX8" s="146"/>
      <c r="BY8" s="146"/>
      <c r="BZ8" s="146"/>
    </row>
    <row r="9" spans="1:117" ht="15" hidden="1" customHeight="1">
      <c r="B9" s="13"/>
      <c r="V9" s="14"/>
      <c r="W9" s="14"/>
    </row>
    <row r="10" spans="1:117" ht="21" hidden="1" customHeight="1">
      <c r="A10" s="150"/>
      <c r="B10" s="150"/>
      <c r="C10" s="150"/>
      <c r="D10" s="150"/>
      <c r="E10" s="150"/>
      <c r="F10" s="150"/>
      <c r="G10" s="150"/>
      <c r="H10" s="150"/>
      <c r="I10" s="150"/>
      <c r="J10" s="150"/>
      <c r="K10" s="150"/>
      <c r="L10" s="150"/>
      <c r="M10" s="150"/>
      <c r="N10" s="150"/>
      <c r="O10" s="150"/>
      <c r="P10" s="150"/>
      <c r="Q10" s="150"/>
      <c r="R10" s="150"/>
      <c r="S10" s="150"/>
      <c r="T10" s="150" t="s">
        <v>257</v>
      </c>
      <c r="U10" s="150"/>
      <c r="V10" s="150"/>
      <c r="W10" s="150"/>
      <c r="X10" s="150"/>
      <c r="Y10" s="150"/>
      <c r="Z10" s="150"/>
      <c r="AA10" s="150"/>
      <c r="AB10" s="150"/>
      <c r="AC10" s="150"/>
      <c r="AD10" s="150"/>
      <c r="AE10" s="150"/>
      <c r="AF10" s="150"/>
      <c r="AG10" s="150"/>
      <c r="AH10" s="150"/>
      <c r="AI10" s="150"/>
      <c r="AJ10" s="150"/>
      <c r="AK10" s="150"/>
      <c r="AL10" s="150"/>
      <c r="AM10" s="150"/>
      <c r="AN10" s="150"/>
      <c r="AO10" s="150"/>
      <c r="AP10" s="150"/>
      <c r="AQ10" s="150"/>
      <c r="AR10" s="150"/>
      <c r="AS10" s="150"/>
      <c r="AT10" s="150"/>
      <c r="AU10" s="150"/>
      <c r="AV10" s="150"/>
      <c r="AW10" s="150"/>
      <c r="AX10" s="150"/>
      <c r="AY10" s="150"/>
      <c r="AZ10" s="150"/>
      <c r="BA10" s="150"/>
      <c r="BB10" s="150"/>
      <c r="BC10" s="150"/>
      <c r="BD10" s="150"/>
      <c r="BE10" s="150"/>
      <c r="BF10" s="150"/>
      <c r="BG10" s="150"/>
      <c r="BH10" s="150"/>
      <c r="BI10" s="150"/>
      <c r="BJ10" s="150"/>
      <c r="BK10" s="150"/>
      <c r="BL10" s="150"/>
      <c r="BM10" s="150"/>
      <c r="BN10" s="150"/>
      <c r="BO10" s="150"/>
      <c r="BP10" s="150"/>
      <c r="BQ10" s="150"/>
      <c r="BR10" s="150"/>
      <c r="BS10" s="150"/>
      <c r="CA10" s="516" t="s">
        <v>255</v>
      </c>
      <c r="CB10" s="516"/>
      <c r="CC10" s="516"/>
      <c r="CD10" s="516"/>
      <c r="CE10" s="516"/>
      <c r="CF10" s="516"/>
      <c r="CG10" s="516"/>
      <c r="CH10" s="516"/>
      <c r="CI10" s="516"/>
      <c r="CJ10" s="516"/>
      <c r="CK10" s="516"/>
      <c r="CL10" s="516"/>
      <c r="CM10" s="516"/>
      <c r="CN10" s="516"/>
      <c r="CO10" s="516"/>
      <c r="CP10" s="516"/>
      <c r="CQ10" s="516"/>
      <c r="CR10" s="516"/>
      <c r="CS10" s="516"/>
      <c r="CT10" s="516"/>
      <c r="CU10" s="516"/>
      <c r="CV10" s="516"/>
      <c r="CW10" s="516"/>
      <c r="CX10" s="516"/>
      <c r="CY10" s="516"/>
      <c r="CZ10" s="516"/>
      <c r="DA10" s="516"/>
      <c r="DB10" s="516"/>
      <c r="DC10" s="516"/>
      <c r="DD10" s="516"/>
      <c r="DE10" s="516"/>
      <c r="DF10" s="516"/>
      <c r="DG10" s="516"/>
      <c r="DH10" s="516"/>
      <c r="DI10" s="516"/>
      <c r="DJ10" s="516"/>
      <c r="DK10" s="516"/>
      <c r="DL10" s="516"/>
      <c r="DM10" s="516"/>
    </row>
    <row r="11" spans="1:117" ht="15.75" hidden="1" customHeight="1" thickBot="1">
      <c r="A11" s="17"/>
      <c r="B11" s="18"/>
      <c r="C11" s="204"/>
      <c r="D11" s="204"/>
      <c r="E11" s="204"/>
      <c r="F11" s="19"/>
      <c r="G11" s="12"/>
      <c r="H11" s="12"/>
      <c r="I11" s="12"/>
      <c r="J11" s="20"/>
      <c r="S11" s="5"/>
      <c r="T11" s="5"/>
      <c r="V11" s="14"/>
      <c r="W11" s="14"/>
      <c r="X11" s="14"/>
      <c r="Y11" s="14"/>
      <c r="Z11" s="14"/>
      <c r="AA11" s="14"/>
      <c r="AB11" s="14"/>
      <c r="AC11" s="14"/>
      <c r="AD11" s="14"/>
      <c r="AE11" s="14"/>
      <c r="AF11" s="14"/>
      <c r="AG11" s="14"/>
      <c r="AH11" s="14"/>
      <c r="AI11" s="14"/>
      <c r="AJ11" s="14"/>
      <c r="AK11" s="14"/>
      <c r="AL11" s="14"/>
      <c r="AM11" s="14"/>
      <c r="AN11" s="14"/>
      <c r="AO11" s="14"/>
      <c r="AP11" s="14"/>
      <c r="AQ11" s="14"/>
      <c r="AS11" s="14"/>
      <c r="AT11" s="14"/>
      <c r="AU11" s="14"/>
      <c r="AV11" s="21" t="s">
        <v>5</v>
      </c>
      <c r="AW11" s="21"/>
    </row>
    <row r="12" spans="1:117" s="128" customFormat="1" ht="24.75" customHeight="1" thickTop="1">
      <c r="A12" s="527" t="s">
        <v>6</v>
      </c>
      <c r="B12" s="527" t="s">
        <v>7</v>
      </c>
      <c r="C12" s="527" t="s">
        <v>8</v>
      </c>
      <c r="D12" s="527" t="s">
        <v>9</v>
      </c>
      <c r="E12" s="538" t="s">
        <v>10</v>
      </c>
      <c r="F12" s="538" t="s">
        <v>12</v>
      </c>
      <c r="G12" s="538"/>
      <c r="H12" s="538"/>
      <c r="I12" s="538"/>
      <c r="J12" s="539" t="s">
        <v>11</v>
      </c>
      <c r="K12" s="527" t="s">
        <v>13</v>
      </c>
      <c r="L12" s="525" t="s">
        <v>142</v>
      </c>
      <c r="M12" s="525"/>
      <c r="N12" s="525"/>
      <c r="O12" s="525" t="s">
        <v>223</v>
      </c>
      <c r="P12" s="525"/>
      <c r="Q12" s="526" t="s">
        <v>143</v>
      </c>
      <c r="R12" s="527" t="s">
        <v>14</v>
      </c>
      <c r="S12" s="527" t="s">
        <v>15</v>
      </c>
      <c r="T12" s="527" t="s">
        <v>237</v>
      </c>
      <c r="U12" s="527" t="s">
        <v>16</v>
      </c>
      <c r="V12" s="520" t="s">
        <v>258</v>
      </c>
      <c r="W12" s="530" t="s">
        <v>17</v>
      </c>
      <c r="X12" s="531"/>
      <c r="Y12" s="531"/>
      <c r="Z12" s="531"/>
      <c r="AA12" s="531"/>
      <c r="AB12" s="531"/>
      <c r="AC12" s="531"/>
      <c r="AD12" s="531"/>
      <c r="AE12" s="531"/>
      <c r="AF12" s="531"/>
      <c r="AG12" s="531"/>
      <c r="AH12" s="531"/>
      <c r="AI12" s="531"/>
      <c r="AJ12" s="531"/>
      <c r="AK12" s="531"/>
      <c r="AL12" s="531"/>
      <c r="AM12" s="531"/>
      <c r="AN12" s="531"/>
      <c r="AO12" s="531"/>
      <c r="AP12" s="532"/>
      <c r="AQ12" s="533" t="s">
        <v>18</v>
      </c>
      <c r="AR12" s="534"/>
      <c r="AS12" s="534"/>
      <c r="AT12" s="534"/>
      <c r="AU12" s="534"/>
      <c r="AV12" s="534"/>
      <c r="AW12" s="534"/>
      <c r="AX12" s="534"/>
      <c r="AY12" s="534"/>
      <c r="AZ12" s="534"/>
      <c r="BA12" s="534"/>
      <c r="BB12" s="534"/>
      <c r="BC12" s="534"/>
      <c r="BD12" s="534"/>
      <c r="BE12" s="534"/>
      <c r="BF12" s="534"/>
      <c r="BG12" s="534"/>
      <c r="BH12" s="534"/>
      <c r="BI12" s="534"/>
      <c r="BJ12" s="534"/>
      <c r="BK12" s="534"/>
      <c r="BL12" s="534"/>
      <c r="BM12" s="534"/>
      <c r="BN12" s="534"/>
      <c r="BO12" s="534"/>
      <c r="BP12" s="534"/>
      <c r="BQ12" s="534"/>
      <c r="BR12" s="534"/>
      <c r="BS12" s="534"/>
      <c r="BT12" s="534"/>
      <c r="BU12" s="534"/>
      <c r="BV12" s="534"/>
      <c r="BW12" s="534"/>
      <c r="BX12" s="534"/>
      <c r="BY12" s="534"/>
      <c r="BZ12" s="535" t="s">
        <v>225</v>
      </c>
      <c r="CA12" s="529" t="s">
        <v>56</v>
      </c>
      <c r="CB12" s="528"/>
      <c r="CC12" s="528"/>
      <c r="CD12" s="528" t="s">
        <v>58</v>
      </c>
      <c r="CE12" s="528"/>
      <c r="CF12" s="528"/>
      <c r="CG12" s="528" t="s">
        <v>38</v>
      </c>
      <c r="CH12" s="528"/>
      <c r="CI12" s="528"/>
      <c r="CJ12" s="528" t="s">
        <v>45</v>
      </c>
      <c r="CK12" s="528"/>
      <c r="CL12" s="528"/>
      <c r="CM12" s="528" t="s">
        <v>41</v>
      </c>
      <c r="CN12" s="528"/>
      <c r="CO12" s="528"/>
      <c r="CP12" s="528" t="s">
        <v>42</v>
      </c>
      <c r="CQ12" s="528"/>
      <c r="CR12" s="528"/>
      <c r="CS12" s="528" t="s">
        <v>43</v>
      </c>
      <c r="CT12" s="528"/>
      <c r="CU12" s="528"/>
      <c r="CV12" s="528" t="s">
        <v>44</v>
      </c>
      <c r="CW12" s="528"/>
      <c r="CX12" s="528"/>
      <c r="CY12" s="528" t="s">
        <v>39</v>
      </c>
      <c r="CZ12" s="528"/>
      <c r="DA12" s="528"/>
      <c r="DB12" s="528" t="s">
        <v>40</v>
      </c>
      <c r="DC12" s="528"/>
      <c r="DD12" s="528"/>
      <c r="DE12" s="528" t="s">
        <v>129</v>
      </c>
      <c r="DF12" s="528"/>
      <c r="DG12" s="528"/>
      <c r="DH12" s="528" t="s">
        <v>57</v>
      </c>
      <c r="DI12" s="528"/>
      <c r="DJ12" s="528"/>
      <c r="DK12" s="540" t="s">
        <v>252</v>
      </c>
      <c r="DL12" s="540"/>
      <c r="DM12" s="540"/>
    </row>
    <row r="13" spans="1:117" s="128" customFormat="1">
      <c r="A13" s="527"/>
      <c r="B13" s="527"/>
      <c r="C13" s="527"/>
      <c r="D13" s="527"/>
      <c r="E13" s="538"/>
      <c r="F13" s="538"/>
      <c r="G13" s="538"/>
      <c r="H13" s="538"/>
      <c r="I13" s="538"/>
      <c r="J13" s="539"/>
      <c r="K13" s="527"/>
      <c r="L13" s="525"/>
      <c r="M13" s="525"/>
      <c r="N13" s="525"/>
      <c r="O13" s="525"/>
      <c r="P13" s="525"/>
      <c r="Q13" s="526"/>
      <c r="R13" s="527"/>
      <c r="S13" s="527"/>
      <c r="T13" s="527"/>
      <c r="U13" s="527"/>
      <c r="V13" s="520"/>
      <c r="W13" s="541" t="s">
        <v>259</v>
      </c>
      <c r="X13" s="519" t="s">
        <v>19</v>
      </c>
      <c r="Y13" s="519"/>
      <c r="Z13" s="520"/>
      <c r="AA13" s="524" t="s">
        <v>181</v>
      </c>
      <c r="AB13" s="519" t="s">
        <v>19</v>
      </c>
      <c r="AC13" s="519"/>
      <c r="AD13" s="523"/>
      <c r="AE13" s="524" t="s">
        <v>180</v>
      </c>
      <c r="AF13" s="519" t="s">
        <v>19</v>
      </c>
      <c r="AG13" s="519"/>
      <c r="AH13" s="523"/>
      <c r="AI13" s="524" t="s">
        <v>182</v>
      </c>
      <c r="AJ13" s="519" t="s">
        <v>19</v>
      </c>
      <c r="AK13" s="519"/>
      <c r="AL13" s="523"/>
      <c r="AM13" s="524" t="s">
        <v>183</v>
      </c>
      <c r="AN13" s="519" t="s">
        <v>19</v>
      </c>
      <c r="AO13" s="519"/>
      <c r="AP13" s="520"/>
      <c r="AQ13" s="521" t="s">
        <v>259</v>
      </c>
      <c r="AR13" s="519" t="s">
        <v>19</v>
      </c>
      <c r="AS13" s="519"/>
      <c r="AT13" s="519"/>
      <c r="AU13" s="519"/>
      <c r="AV13" s="519"/>
      <c r="AW13" s="520"/>
      <c r="AX13" s="522" t="s">
        <v>181</v>
      </c>
      <c r="AY13" s="519" t="s">
        <v>19</v>
      </c>
      <c r="AZ13" s="519"/>
      <c r="BA13" s="519"/>
      <c r="BB13" s="519"/>
      <c r="BC13" s="519"/>
      <c r="BD13" s="523"/>
      <c r="BE13" s="522" t="s">
        <v>180</v>
      </c>
      <c r="BF13" s="519" t="s">
        <v>19</v>
      </c>
      <c r="BG13" s="519"/>
      <c r="BH13" s="519"/>
      <c r="BI13" s="519"/>
      <c r="BJ13" s="519"/>
      <c r="BK13" s="523"/>
      <c r="BL13" s="522" t="s">
        <v>182</v>
      </c>
      <c r="BM13" s="519" t="s">
        <v>19</v>
      </c>
      <c r="BN13" s="519"/>
      <c r="BO13" s="519"/>
      <c r="BP13" s="519"/>
      <c r="BQ13" s="519"/>
      <c r="BR13" s="523"/>
      <c r="BS13" s="522" t="s">
        <v>183</v>
      </c>
      <c r="BT13" s="528" t="s">
        <v>19</v>
      </c>
      <c r="BU13" s="528"/>
      <c r="BV13" s="528"/>
      <c r="BW13" s="528"/>
      <c r="BX13" s="528"/>
      <c r="BY13" s="537"/>
      <c r="BZ13" s="536"/>
      <c r="CA13" s="529"/>
      <c r="CB13" s="528"/>
      <c r="CC13" s="528"/>
      <c r="CD13" s="528"/>
      <c r="CE13" s="528"/>
      <c r="CF13" s="528"/>
      <c r="CG13" s="528"/>
      <c r="CH13" s="528"/>
      <c r="CI13" s="528"/>
      <c r="CJ13" s="528"/>
      <c r="CK13" s="528"/>
      <c r="CL13" s="528"/>
      <c r="CM13" s="528"/>
      <c r="CN13" s="528"/>
      <c r="CO13" s="528"/>
      <c r="CP13" s="528"/>
      <c r="CQ13" s="528"/>
      <c r="CR13" s="528"/>
      <c r="CS13" s="528"/>
      <c r="CT13" s="528"/>
      <c r="CU13" s="528"/>
      <c r="CV13" s="528"/>
      <c r="CW13" s="528"/>
      <c r="CX13" s="528"/>
      <c r="CY13" s="528"/>
      <c r="CZ13" s="528"/>
      <c r="DA13" s="528"/>
      <c r="DB13" s="528"/>
      <c r="DC13" s="528"/>
      <c r="DD13" s="528"/>
      <c r="DE13" s="528"/>
      <c r="DF13" s="528"/>
      <c r="DG13" s="528"/>
      <c r="DH13" s="528"/>
      <c r="DI13" s="528"/>
      <c r="DJ13" s="528"/>
      <c r="DK13" s="540"/>
      <c r="DL13" s="540"/>
      <c r="DM13" s="540"/>
    </row>
    <row r="14" spans="1:117" s="128" customFormat="1" ht="75.75" customHeight="1">
      <c r="A14" s="527"/>
      <c r="B14" s="527"/>
      <c r="C14" s="527"/>
      <c r="D14" s="527"/>
      <c r="E14" s="538"/>
      <c r="F14" s="195" t="s">
        <v>218</v>
      </c>
      <c r="G14" s="195" t="s">
        <v>20</v>
      </c>
      <c r="H14" s="195" t="s">
        <v>219</v>
      </c>
      <c r="I14" s="195" t="s">
        <v>220</v>
      </c>
      <c r="J14" s="539"/>
      <c r="K14" s="527"/>
      <c r="L14" s="198" t="s">
        <v>146</v>
      </c>
      <c r="M14" s="198" t="s">
        <v>147</v>
      </c>
      <c r="N14" s="198" t="s">
        <v>148</v>
      </c>
      <c r="O14" s="198" t="s">
        <v>144</v>
      </c>
      <c r="P14" s="198" t="s">
        <v>145</v>
      </c>
      <c r="Q14" s="526"/>
      <c r="R14" s="527"/>
      <c r="S14" s="527"/>
      <c r="T14" s="527"/>
      <c r="U14" s="527"/>
      <c r="V14" s="520"/>
      <c r="W14" s="541"/>
      <c r="X14" s="199" t="s">
        <v>21</v>
      </c>
      <c r="Y14" s="199" t="s">
        <v>179</v>
      </c>
      <c r="Z14" s="201" t="s">
        <v>22</v>
      </c>
      <c r="AA14" s="524"/>
      <c r="AB14" s="199" t="s">
        <v>21</v>
      </c>
      <c r="AC14" s="199" t="s">
        <v>179</v>
      </c>
      <c r="AD14" s="218" t="s">
        <v>22</v>
      </c>
      <c r="AE14" s="524"/>
      <c r="AF14" s="199" t="s">
        <v>21</v>
      </c>
      <c r="AG14" s="199" t="s">
        <v>179</v>
      </c>
      <c r="AH14" s="218" t="s">
        <v>22</v>
      </c>
      <c r="AI14" s="524"/>
      <c r="AJ14" s="199" t="s">
        <v>21</v>
      </c>
      <c r="AK14" s="199" t="s">
        <v>179</v>
      </c>
      <c r="AL14" s="218" t="s">
        <v>22</v>
      </c>
      <c r="AM14" s="524"/>
      <c r="AN14" s="199" t="s">
        <v>21</v>
      </c>
      <c r="AO14" s="199" t="s">
        <v>179</v>
      </c>
      <c r="AP14" s="201" t="s">
        <v>22</v>
      </c>
      <c r="AQ14" s="521"/>
      <c r="AR14" s="199" t="s">
        <v>23</v>
      </c>
      <c r="AS14" s="144" t="s">
        <v>24</v>
      </c>
      <c r="AT14" s="144" t="s">
        <v>25</v>
      </c>
      <c r="AU14" s="199" t="s">
        <v>179</v>
      </c>
      <c r="AV14" s="144" t="s">
        <v>22</v>
      </c>
      <c r="AW14" s="233" t="s">
        <v>224</v>
      </c>
      <c r="AX14" s="522"/>
      <c r="AY14" s="199" t="s">
        <v>23</v>
      </c>
      <c r="AZ14" s="144" t="s">
        <v>24</v>
      </c>
      <c r="BA14" s="144" t="s">
        <v>25</v>
      </c>
      <c r="BB14" s="199" t="s">
        <v>179</v>
      </c>
      <c r="BC14" s="144" t="s">
        <v>22</v>
      </c>
      <c r="BD14" s="254" t="s">
        <v>224</v>
      </c>
      <c r="BE14" s="522"/>
      <c r="BF14" s="199" t="s">
        <v>23</v>
      </c>
      <c r="BG14" s="144" t="s">
        <v>24</v>
      </c>
      <c r="BH14" s="144" t="s">
        <v>25</v>
      </c>
      <c r="BI14" s="199" t="s">
        <v>179</v>
      </c>
      <c r="BJ14" s="144" t="s">
        <v>22</v>
      </c>
      <c r="BK14" s="254" t="s">
        <v>224</v>
      </c>
      <c r="BL14" s="522"/>
      <c r="BM14" s="199" t="s">
        <v>23</v>
      </c>
      <c r="BN14" s="144" t="s">
        <v>24</v>
      </c>
      <c r="BO14" s="144" t="s">
        <v>25</v>
      </c>
      <c r="BP14" s="199" t="s">
        <v>179</v>
      </c>
      <c r="BQ14" s="144" t="s">
        <v>22</v>
      </c>
      <c r="BR14" s="218" t="s">
        <v>224</v>
      </c>
      <c r="BS14" s="522"/>
      <c r="BT14" s="200" t="s">
        <v>23</v>
      </c>
      <c r="BU14" s="143" t="s">
        <v>24</v>
      </c>
      <c r="BV14" s="143" t="s">
        <v>25</v>
      </c>
      <c r="BW14" s="200" t="s">
        <v>179</v>
      </c>
      <c r="BX14" s="143" t="s">
        <v>22</v>
      </c>
      <c r="BY14" s="254" t="s">
        <v>224</v>
      </c>
      <c r="BZ14" s="536"/>
      <c r="CA14" s="202" t="s">
        <v>249</v>
      </c>
      <c r="CB14" s="200" t="s">
        <v>250</v>
      </c>
      <c r="CC14" s="200" t="s">
        <v>251</v>
      </c>
      <c r="CD14" s="200" t="s">
        <v>249</v>
      </c>
      <c r="CE14" s="200" t="s">
        <v>250</v>
      </c>
      <c r="CF14" s="200" t="s">
        <v>251</v>
      </c>
      <c r="CG14" s="200" t="s">
        <v>249</v>
      </c>
      <c r="CH14" s="200" t="s">
        <v>250</v>
      </c>
      <c r="CI14" s="200" t="s">
        <v>251</v>
      </c>
      <c r="CJ14" s="200" t="s">
        <v>249</v>
      </c>
      <c r="CK14" s="200" t="s">
        <v>250</v>
      </c>
      <c r="CL14" s="200" t="s">
        <v>251</v>
      </c>
      <c r="CM14" s="200" t="s">
        <v>249</v>
      </c>
      <c r="CN14" s="200" t="s">
        <v>250</v>
      </c>
      <c r="CO14" s="200" t="s">
        <v>251</v>
      </c>
      <c r="CP14" s="200" t="s">
        <v>249</v>
      </c>
      <c r="CQ14" s="200" t="s">
        <v>250</v>
      </c>
      <c r="CR14" s="200" t="s">
        <v>251</v>
      </c>
      <c r="CS14" s="200" t="s">
        <v>249</v>
      </c>
      <c r="CT14" s="200" t="s">
        <v>250</v>
      </c>
      <c r="CU14" s="200" t="s">
        <v>251</v>
      </c>
      <c r="CV14" s="200" t="s">
        <v>249</v>
      </c>
      <c r="CW14" s="200" t="s">
        <v>250</v>
      </c>
      <c r="CX14" s="200" t="s">
        <v>251</v>
      </c>
      <c r="CY14" s="200" t="s">
        <v>249</v>
      </c>
      <c r="CZ14" s="200" t="s">
        <v>250</v>
      </c>
      <c r="DA14" s="200" t="s">
        <v>251</v>
      </c>
      <c r="DB14" s="200" t="s">
        <v>249</v>
      </c>
      <c r="DC14" s="200" t="s">
        <v>250</v>
      </c>
      <c r="DD14" s="200" t="s">
        <v>251</v>
      </c>
      <c r="DE14" s="200" t="s">
        <v>249</v>
      </c>
      <c r="DF14" s="200" t="s">
        <v>250</v>
      </c>
      <c r="DG14" s="200" t="s">
        <v>251</v>
      </c>
      <c r="DH14" s="200" t="s">
        <v>249</v>
      </c>
      <c r="DI14" s="200" t="s">
        <v>250</v>
      </c>
      <c r="DJ14" s="200" t="s">
        <v>251</v>
      </c>
      <c r="DK14" s="203" t="s">
        <v>249</v>
      </c>
      <c r="DL14" s="203" t="s">
        <v>250</v>
      </c>
      <c r="DM14" s="203" t="s">
        <v>251</v>
      </c>
    </row>
    <row r="15" spans="1:117" ht="27.75" customHeight="1">
      <c r="A15" s="22">
        <v>1</v>
      </c>
      <c r="B15" s="22">
        <f>A15+1</f>
        <v>2</v>
      </c>
      <c r="C15" s="22">
        <f t="shared" ref="C15:BN15" si="0">B15+1</f>
        <v>3</v>
      </c>
      <c r="D15" s="22">
        <f t="shared" si="0"/>
        <v>4</v>
      </c>
      <c r="E15" s="22">
        <f t="shared" si="0"/>
        <v>5</v>
      </c>
      <c r="F15" s="22">
        <f t="shared" si="0"/>
        <v>6</v>
      </c>
      <c r="G15" s="22">
        <f t="shared" si="0"/>
        <v>7</v>
      </c>
      <c r="H15" s="22">
        <f t="shared" si="0"/>
        <v>8</v>
      </c>
      <c r="I15" s="22">
        <f t="shared" si="0"/>
        <v>9</v>
      </c>
      <c r="J15" s="22">
        <f t="shared" si="0"/>
        <v>10</v>
      </c>
      <c r="K15" s="22">
        <f t="shared" si="0"/>
        <v>11</v>
      </c>
      <c r="L15" s="22">
        <f t="shared" si="0"/>
        <v>12</v>
      </c>
      <c r="M15" s="22">
        <f t="shared" si="0"/>
        <v>13</v>
      </c>
      <c r="N15" s="22">
        <f t="shared" si="0"/>
        <v>14</v>
      </c>
      <c r="O15" s="22">
        <f t="shared" si="0"/>
        <v>15</v>
      </c>
      <c r="P15" s="22">
        <f t="shared" si="0"/>
        <v>16</v>
      </c>
      <c r="Q15" s="22">
        <f t="shared" si="0"/>
        <v>17</v>
      </c>
      <c r="R15" s="22">
        <f t="shared" si="0"/>
        <v>18</v>
      </c>
      <c r="S15" s="22">
        <f t="shared" si="0"/>
        <v>19</v>
      </c>
      <c r="T15" s="22">
        <f t="shared" si="0"/>
        <v>20</v>
      </c>
      <c r="U15" s="22">
        <f t="shared" si="0"/>
        <v>21</v>
      </c>
      <c r="V15" s="152">
        <f t="shared" si="0"/>
        <v>22</v>
      </c>
      <c r="W15" s="163">
        <f t="shared" si="0"/>
        <v>23</v>
      </c>
      <c r="X15" s="22">
        <f t="shared" si="0"/>
        <v>24</v>
      </c>
      <c r="Y15" s="22">
        <f t="shared" si="0"/>
        <v>25</v>
      </c>
      <c r="Z15" s="152">
        <f t="shared" si="0"/>
        <v>26</v>
      </c>
      <c r="AA15" s="208">
        <f t="shared" si="0"/>
        <v>27</v>
      </c>
      <c r="AB15" s="22">
        <f t="shared" si="0"/>
        <v>28</v>
      </c>
      <c r="AC15" s="22">
        <f t="shared" si="0"/>
        <v>29</v>
      </c>
      <c r="AD15" s="219">
        <f t="shared" si="0"/>
        <v>30</v>
      </c>
      <c r="AE15" s="208">
        <f t="shared" si="0"/>
        <v>31</v>
      </c>
      <c r="AF15" s="22">
        <f t="shared" si="0"/>
        <v>32</v>
      </c>
      <c r="AG15" s="22">
        <f t="shared" si="0"/>
        <v>33</v>
      </c>
      <c r="AH15" s="219">
        <f t="shared" si="0"/>
        <v>34</v>
      </c>
      <c r="AI15" s="208">
        <f t="shared" si="0"/>
        <v>35</v>
      </c>
      <c r="AJ15" s="22">
        <f t="shared" si="0"/>
        <v>36</v>
      </c>
      <c r="AK15" s="22">
        <f t="shared" si="0"/>
        <v>37</v>
      </c>
      <c r="AL15" s="219">
        <f t="shared" si="0"/>
        <v>38</v>
      </c>
      <c r="AM15" s="208">
        <f t="shared" si="0"/>
        <v>39</v>
      </c>
      <c r="AN15" s="22">
        <f t="shared" si="0"/>
        <v>40</v>
      </c>
      <c r="AO15" s="22">
        <f t="shared" si="0"/>
        <v>41</v>
      </c>
      <c r="AP15" s="152">
        <f t="shared" si="0"/>
        <v>42</v>
      </c>
      <c r="AQ15" s="163">
        <f>AP15+1</f>
        <v>43</v>
      </c>
      <c r="AR15" s="22">
        <f t="shared" si="0"/>
        <v>44</v>
      </c>
      <c r="AS15" s="22">
        <f t="shared" si="0"/>
        <v>45</v>
      </c>
      <c r="AT15" s="22">
        <f t="shared" si="0"/>
        <v>46</v>
      </c>
      <c r="AU15" s="22">
        <f t="shared" si="0"/>
        <v>47</v>
      </c>
      <c r="AV15" s="22">
        <f t="shared" si="0"/>
        <v>48</v>
      </c>
      <c r="AW15" s="152">
        <f t="shared" si="0"/>
        <v>49</v>
      </c>
      <c r="AX15" s="208">
        <f t="shared" si="0"/>
        <v>50</v>
      </c>
      <c r="AY15" s="22">
        <f t="shared" si="0"/>
        <v>51</v>
      </c>
      <c r="AZ15" s="22">
        <f t="shared" si="0"/>
        <v>52</v>
      </c>
      <c r="BA15" s="22">
        <f t="shared" si="0"/>
        <v>53</v>
      </c>
      <c r="BB15" s="22">
        <f t="shared" si="0"/>
        <v>54</v>
      </c>
      <c r="BC15" s="22">
        <f t="shared" si="0"/>
        <v>55</v>
      </c>
      <c r="BD15" s="219">
        <f t="shared" si="0"/>
        <v>56</v>
      </c>
      <c r="BE15" s="208">
        <f t="shared" si="0"/>
        <v>57</v>
      </c>
      <c r="BF15" s="22">
        <f t="shared" si="0"/>
        <v>58</v>
      </c>
      <c r="BG15" s="22">
        <f t="shared" si="0"/>
        <v>59</v>
      </c>
      <c r="BH15" s="22">
        <f t="shared" si="0"/>
        <v>60</v>
      </c>
      <c r="BI15" s="22">
        <f t="shared" si="0"/>
        <v>61</v>
      </c>
      <c r="BJ15" s="22">
        <f t="shared" si="0"/>
        <v>62</v>
      </c>
      <c r="BK15" s="219">
        <f t="shared" si="0"/>
        <v>63</v>
      </c>
      <c r="BL15" s="208">
        <f t="shared" si="0"/>
        <v>64</v>
      </c>
      <c r="BM15" s="22">
        <f t="shared" si="0"/>
        <v>65</v>
      </c>
      <c r="BN15" s="22">
        <f t="shared" si="0"/>
        <v>66</v>
      </c>
      <c r="BO15" s="22">
        <f t="shared" ref="BO15:DM15" si="1">BN15+1</f>
        <v>67</v>
      </c>
      <c r="BP15" s="22">
        <f t="shared" si="1"/>
        <v>68</v>
      </c>
      <c r="BQ15" s="22">
        <f t="shared" si="1"/>
        <v>69</v>
      </c>
      <c r="BR15" s="219">
        <f t="shared" si="1"/>
        <v>70</v>
      </c>
      <c r="BS15" s="208">
        <f t="shared" si="1"/>
        <v>71</v>
      </c>
      <c r="BT15" s="22">
        <f t="shared" si="1"/>
        <v>72</v>
      </c>
      <c r="BU15" s="22">
        <f t="shared" si="1"/>
        <v>73</v>
      </c>
      <c r="BV15" s="22">
        <f t="shared" si="1"/>
        <v>74</v>
      </c>
      <c r="BW15" s="22">
        <f t="shared" si="1"/>
        <v>75</v>
      </c>
      <c r="BX15" s="22">
        <f t="shared" si="1"/>
        <v>76</v>
      </c>
      <c r="BY15" s="219">
        <f t="shared" si="1"/>
        <v>77</v>
      </c>
      <c r="BZ15" s="248">
        <f>BY15+1</f>
        <v>78</v>
      </c>
      <c r="CA15" s="23">
        <f t="shared" si="1"/>
        <v>79</v>
      </c>
      <c r="CB15" s="22">
        <f t="shared" si="1"/>
        <v>80</v>
      </c>
      <c r="CC15" s="22">
        <f t="shared" si="1"/>
        <v>81</v>
      </c>
      <c r="CD15" s="22">
        <f t="shared" si="1"/>
        <v>82</v>
      </c>
      <c r="CE15" s="22">
        <f t="shared" si="1"/>
        <v>83</v>
      </c>
      <c r="CF15" s="22">
        <f t="shared" si="1"/>
        <v>84</v>
      </c>
      <c r="CG15" s="22">
        <f t="shared" si="1"/>
        <v>85</v>
      </c>
      <c r="CH15" s="22">
        <f t="shared" si="1"/>
        <v>86</v>
      </c>
      <c r="CI15" s="22">
        <f t="shared" si="1"/>
        <v>87</v>
      </c>
      <c r="CJ15" s="22">
        <f t="shared" si="1"/>
        <v>88</v>
      </c>
      <c r="CK15" s="22">
        <f t="shared" si="1"/>
        <v>89</v>
      </c>
      <c r="CL15" s="22">
        <f t="shared" si="1"/>
        <v>90</v>
      </c>
      <c r="CM15" s="22">
        <f t="shared" si="1"/>
        <v>91</v>
      </c>
      <c r="CN15" s="22">
        <f t="shared" si="1"/>
        <v>92</v>
      </c>
      <c r="CO15" s="22">
        <f t="shared" si="1"/>
        <v>93</v>
      </c>
      <c r="CP15" s="22">
        <f t="shared" si="1"/>
        <v>94</v>
      </c>
      <c r="CQ15" s="22">
        <f t="shared" si="1"/>
        <v>95</v>
      </c>
      <c r="CR15" s="22">
        <f t="shared" si="1"/>
        <v>96</v>
      </c>
      <c r="CS15" s="22">
        <f t="shared" si="1"/>
        <v>97</v>
      </c>
      <c r="CT15" s="22">
        <f t="shared" si="1"/>
        <v>98</v>
      </c>
      <c r="CU15" s="22">
        <f t="shared" si="1"/>
        <v>99</v>
      </c>
      <c r="CV15" s="22">
        <f t="shared" si="1"/>
        <v>100</v>
      </c>
      <c r="CW15" s="22">
        <f t="shared" si="1"/>
        <v>101</v>
      </c>
      <c r="CX15" s="22">
        <f t="shared" si="1"/>
        <v>102</v>
      </c>
      <c r="CY15" s="22">
        <f t="shared" si="1"/>
        <v>103</v>
      </c>
      <c r="CZ15" s="22">
        <f t="shared" si="1"/>
        <v>104</v>
      </c>
      <c r="DA15" s="22">
        <f t="shared" si="1"/>
        <v>105</v>
      </c>
      <c r="DB15" s="22">
        <f t="shared" si="1"/>
        <v>106</v>
      </c>
      <c r="DC15" s="22">
        <f t="shared" si="1"/>
        <v>107</v>
      </c>
      <c r="DD15" s="22">
        <f t="shared" si="1"/>
        <v>108</v>
      </c>
      <c r="DE15" s="22">
        <f t="shared" si="1"/>
        <v>109</v>
      </c>
      <c r="DF15" s="22">
        <f t="shared" si="1"/>
        <v>110</v>
      </c>
      <c r="DG15" s="22">
        <f t="shared" si="1"/>
        <v>111</v>
      </c>
      <c r="DH15" s="22">
        <f t="shared" si="1"/>
        <v>112</v>
      </c>
      <c r="DI15" s="22">
        <f t="shared" si="1"/>
        <v>113</v>
      </c>
      <c r="DJ15" s="22">
        <f t="shared" si="1"/>
        <v>114</v>
      </c>
      <c r="DK15" s="22">
        <f t="shared" si="1"/>
        <v>115</v>
      </c>
      <c r="DL15" s="22">
        <f t="shared" si="1"/>
        <v>116</v>
      </c>
      <c r="DM15" s="22">
        <f t="shared" si="1"/>
        <v>117</v>
      </c>
    </row>
    <row r="16" spans="1:117" s="32" customFormat="1" collapsed="1">
      <c r="A16" s="24"/>
      <c r="B16" s="24"/>
      <c r="C16" s="24"/>
      <c r="D16" s="24"/>
      <c r="E16" s="24"/>
      <c r="F16" s="25"/>
      <c r="G16" s="24"/>
      <c r="H16" s="24"/>
      <c r="I16" s="24"/>
      <c r="J16" s="378" t="s">
        <v>26</v>
      </c>
      <c r="K16" s="26"/>
      <c r="L16" s="26"/>
      <c r="M16" s="26"/>
      <c r="N16" s="26"/>
      <c r="O16" s="26"/>
      <c r="P16" s="26"/>
      <c r="Q16" s="26"/>
      <c r="R16" s="26"/>
      <c r="S16" s="27"/>
      <c r="T16" s="27"/>
      <c r="U16" s="153">
        <f t="shared" ref="U16:BS16" si="2">SUM(U35,U107,U159,U201,U263,U325,U387,U429,U473,U493)</f>
        <v>0</v>
      </c>
      <c r="V16" s="153">
        <f t="shared" si="2"/>
        <v>0</v>
      </c>
      <c r="W16" s="164">
        <f t="shared" si="2"/>
        <v>0</v>
      </c>
      <c r="X16" s="26">
        <f t="shared" si="2"/>
        <v>0</v>
      </c>
      <c r="Y16" s="26">
        <f t="shared" si="2"/>
        <v>0</v>
      </c>
      <c r="Z16" s="153">
        <f t="shared" si="2"/>
        <v>0</v>
      </c>
      <c r="AA16" s="209">
        <f t="shared" si="2"/>
        <v>0</v>
      </c>
      <c r="AB16" s="26">
        <f t="shared" si="2"/>
        <v>0</v>
      </c>
      <c r="AC16" s="26">
        <f t="shared" si="2"/>
        <v>0</v>
      </c>
      <c r="AD16" s="220">
        <f t="shared" si="2"/>
        <v>0</v>
      </c>
      <c r="AE16" s="209">
        <f t="shared" si="2"/>
        <v>0</v>
      </c>
      <c r="AF16" s="26">
        <f t="shared" si="2"/>
        <v>0</v>
      </c>
      <c r="AG16" s="26">
        <f t="shared" si="2"/>
        <v>0</v>
      </c>
      <c r="AH16" s="220">
        <f t="shared" si="2"/>
        <v>0</v>
      </c>
      <c r="AI16" s="209">
        <f t="shared" si="2"/>
        <v>0</v>
      </c>
      <c r="AJ16" s="26">
        <f t="shared" si="2"/>
        <v>0</v>
      </c>
      <c r="AK16" s="26">
        <f t="shared" si="2"/>
        <v>0</v>
      </c>
      <c r="AL16" s="220">
        <f t="shared" si="2"/>
        <v>0</v>
      </c>
      <c r="AM16" s="209">
        <f t="shared" si="2"/>
        <v>0</v>
      </c>
      <c r="AN16" s="26">
        <f t="shared" si="2"/>
        <v>0</v>
      </c>
      <c r="AO16" s="26">
        <f t="shared" si="2"/>
        <v>0</v>
      </c>
      <c r="AP16" s="153">
        <f t="shared" si="2"/>
        <v>0</v>
      </c>
      <c r="AQ16" s="164">
        <f t="shared" si="2"/>
        <v>0</v>
      </c>
      <c r="AR16" s="26">
        <f t="shared" si="2"/>
        <v>0</v>
      </c>
      <c r="AS16" s="26">
        <f t="shared" si="2"/>
        <v>0</v>
      </c>
      <c r="AT16" s="26">
        <f t="shared" si="2"/>
        <v>0</v>
      </c>
      <c r="AU16" s="26">
        <f t="shared" si="2"/>
        <v>0</v>
      </c>
      <c r="AV16" s="26">
        <f t="shared" si="2"/>
        <v>0</v>
      </c>
      <c r="AW16" s="153">
        <f t="shared" si="2"/>
        <v>0</v>
      </c>
      <c r="AX16" s="209">
        <f t="shared" si="2"/>
        <v>0</v>
      </c>
      <c r="AY16" s="26">
        <f t="shared" si="2"/>
        <v>0</v>
      </c>
      <c r="AZ16" s="26">
        <f t="shared" si="2"/>
        <v>0</v>
      </c>
      <c r="BA16" s="26">
        <f t="shared" si="2"/>
        <v>0</v>
      </c>
      <c r="BB16" s="26">
        <f t="shared" si="2"/>
        <v>0</v>
      </c>
      <c r="BC16" s="26">
        <f t="shared" si="2"/>
        <v>0</v>
      </c>
      <c r="BD16" s="220">
        <f t="shared" si="2"/>
        <v>0</v>
      </c>
      <c r="BE16" s="209">
        <f t="shared" si="2"/>
        <v>0</v>
      </c>
      <c r="BF16" s="26">
        <f t="shared" si="2"/>
        <v>0</v>
      </c>
      <c r="BG16" s="26">
        <f t="shared" si="2"/>
        <v>0</v>
      </c>
      <c r="BH16" s="26">
        <f t="shared" si="2"/>
        <v>0</v>
      </c>
      <c r="BI16" s="26">
        <f t="shared" si="2"/>
        <v>0</v>
      </c>
      <c r="BJ16" s="26">
        <f t="shared" si="2"/>
        <v>0</v>
      </c>
      <c r="BK16" s="220">
        <f t="shared" si="2"/>
        <v>0</v>
      </c>
      <c r="BL16" s="209">
        <f t="shared" si="2"/>
        <v>0</v>
      </c>
      <c r="BM16" s="26">
        <f t="shared" si="2"/>
        <v>0</v>
      </c>
      <c r="BN16" s="26">
        <f t="shared" si="2"/>
        <v>0</v>
      </c>
      <c r="BO16" s="26">
        <f t="shared" si="2"/>
        <v>0</v>
      </c>
      <c r="BP16" s="26">
        <f t="shared" si="2"/>
        <v>0</v>
      </c>
      <c r="BQ16" s="26">
        <f t="shared" si="2"/>
        <v>0</v>
      </c>
      <c r="BR16" s="220">
        <f t="shared" si="2"/>
        <v>0</v>
      </c>
      <c r="BS16" s="209">
        <f t="shared" si="2"/>
        <v>0</v>
      </c>
      <c r="BT16" s="28"/>
      <c r="BU16" s="28"/>
      <c r="BV16" s="28"/>
      <c r="BW16" s="28"/>
      <c r="BX16" s="28"/>
      <c r="BY16" s="255"/>
      <c r="BZ16" s="249"/>
      <c r="CA16" s="157"/>
      <c r="CB16" s="29"/>
      <c r="CC16" s="29"/>
      <c r="CD16" s="29"/>
      <c r="CE16" s="29"/>
      <c r="CF16" s="29"/>
      <c r="CG16" s="29"/>
      <c r="CH16" s="29"/>
      <c r="CI16" s="29"/>
      <c r="CJ16" s="29"/>
      <c r="CK16" s="29"/>
      <c r="CL16" s="29"/>
      <c r="CM16" s="29"/>
      <c r="CN16" s="29"/>
      <c r="CO16" s="29"/>
      <c r="CP16" s="29"/>
      <c r="CQ16" s="29"/>
      <c r="CR16" s="29"/>
      <c r="CS16" s="29"/>
      <c r="CT16" s="29"/>
      <c r="CU16" s="29"/>
      <c r="CV16" s="29"/>
      <c r="CW16" s="29"/>
      <c r="CX16" s="29"/>
      <c r="CY16" s="29"/>
      <c r="CZ16" s="29"/>
      <c r="DA16" s="29"/>
      <c r="DB16" s="30"/>
      <c r="DC16" s="30"/>
      <c r="DD16" s="30"/>
      <c r="DE16" s="30"/>
      <c r="DF16" s="30"/>
      <c r="DG16" s="30"/>
      <c r="DH16" s="30"/>
      <c r="DI16" s="30"/>
      <c r="DJ16" s="30"/>
      <c r="DK16" s="31"/>
      <c r="DL16" s="31"/>
      <c r="DM16" s="31"/>
    </row>
    <row r="17" spans="1:117" s="32" customFormat="1" ht="40.5" hidden="1" outlineLevel="1">
      <c r="A17" s="33"/>
      <c r="B17" s="33"/>
      <c r="C17" s="33"/>
      <c r="D17" s="33"/>
      <c r="E17" s="33"/>
      <c r="F17" s="34"/>
      <c r="G17" s="33"/>
      <c r="H17" s="33"/>
      <c r="I17" s="33"/>
      <c r="J17" s="35" t="s">
        <v>190</v>
      </c>
      <c r="K17" s="36"/>
      <c r="L17" s="36"/>
      <c r="M17" s="36"/>
      <c r="N17" s="36"/>
      <c r="O17" s="36"/>
      <c r="P17" s="36"/>
      <c r="Q17" s="36"/>
      <c r="R17" s="36"/>
      <c r="S17" s="145"/>
      <c r="T17" s="145"/>
      <c r="U17" s="145"/>
      <c r="V17" s="154"/>
      <c r="W17" s="165"/>
      <c r="X17" s="36"/>
      <c r="Y17" s="36"/>
      <c r="Z17" s="154"/>
      <c r="AA17" s="210"/>
      <c r="AB17" s="36"/>
      <c r="AC17" s="36"/>
      <c r="AD17" s="221"/>
      <c r="AE17" s="210"/>
      <c r="AF17" s="36"/>
      <c r="AG17" s="36"/>
      <c r="AH17" s="221"/>
      <c r="AI17" s="210"/>
      <c r="AJ17" s="36"/>
      <c r="AK17" s="36"/>
      <c r="AL17" s="221"/>
      <c r="AM17" s="210"/>
      <c r="AN17" s="36"/>
      <c r="AO17" s="36"/>
      <c r="AP17" s="154"/>
      <c r="AQ17" s="165"/>
      <c r="AR17" s="36"/>
      <c r="AS17" s="36"/>
      <c r="AT17" s="36"/>
      <c r="AU17" s="36"/>
      <c r="AV17" s="36"/>
      <c r="AW17" s="154"/>
      <c r="AX17" s="210"/>
      <c r="AY17" s="36"/>
      <c r="AZ17" s="36"/>
      <c r="BA17" s="36"/>
      <c r="BB17" s="36"/>
      <c r="BC17" s="36"/>
      <c r="BD17" s="221"/>
      <c r="BE17" s="210"/>
      <c r="BF17" s="36"/>
      <c r="BG17" s="36"/>
      <c r="BH17" s="36"/>
      <c r="BI17" s="36"/>
      <c r="BJ17" s="36"/>
      <c r="BK17" s="221"/>
      <c r="BL17" s="210"/>
      <c r="BM17" s="36"/>
      <c r="BN17" s="36"/>
      <c r="BO17" s="36"/>
      <c r="BP17" s="36"/>
      <c r="BQ17" s="36"/>
      <c r="BR17" s="221"/>
      <c r="BS17" s="210"/>
      <c r="BT17" s="31"/>
      <c r="BU17" s="31"/>
      <c r="BV17" s="31"/>
      <c r="BW17" s="31"/>
      <c r="BX17" s="31"/>
      <c r="BY17" s="256"/>
      <c r="BZ17" s="250"/>
      <c r="CA17" s="158"/>
      <c r="CB17" s="31"/>
      <c r="CC17" s="31"/>
      <c r="CD17" s="31"/>
      <c r="CE17" s="31"/>
      <c r="CF17" s="31"/>
      <c r="CG17" s="31"/>
      <c r="CH17" s="31"/>
      <c r="CI17" s="31"/>
      <c r="CJ17" s="31"/>
      <c r="CK17" s="31"/>
      <c r="CL17" s="31"/>
      <c r="CM17" s="31"/>
      <c r="CN17" s="31"/>
      <c r="CO17" s="31"/>
      <c r="CP17" s="31"/>
      <c r="CQ17" s="31"/>
      <c r="CR17" s="31"/>
      <c r="CS17" s="31"/>
      <c r="CT17" s="31"/>
      <c r="CU17" s="31"/>
      <c r="CV17" s="31"/>
      <c r="CW17" s="31"/>
      <c r="CX17" s="31"/>
      <c r="CY17" s="31"/>
      <c r="CZ17" s="31"/>
      <c r="DA17" s="31"/>
      <c r="DB17" s="31"/>
      <c r="DC17" s="31"/>
      <c r="DD17" s="31"/>
      <c r="DE17" s="31"/>
      <c r="DF17" s="31"/>
      <c r="DG17" s="31"/>
      <c r="DH17" s="31"/>
      <c r="DI17" s="31"/>
      <c r="DJ17" s="31"/>
      <c r="DK17" s="31"/>
      <c r="DL17" s="31"/>
      <c r="DM17" s="31"/>
    </row>
    <row r="18" spans="1:117" s="32" customFormat="1" hidden="1" outlineLevel="1">
      <c r="A18" s="33"/>
      <c r="B18" s="33"/>
      <c r="C18" s="33"/>
      <c r="D18" s="33"/>
      <c r="E18" s="33"/>
      <c r="F18" s="34"/>
      <c r="G18" s="33"/>
      <c r="H18" s="33"/>
      <c r="I18" s="33"/>
      <c r="J18" s="37" t="s">
        <v>184</v>
      </c>
      <c r="K18" s="36"/>
      <c r="L18" s="36"/>
      <c r="M18" s="36"/>
      <c r="N18" s="36"/>
      <c r="O18" s="36"/>
      <c r="P18" s="36"/>
      <c r="Q18" s="36"/>
      <c r="R18" s="36"/>
      <c r="S18" s="145"/>
      <c r="T18" s="145"/>
      <c r="U18" s="145"/>
      <c r="V18" s="154"/>
      <c r="W18" s="165"/>
      <c r="X18" s="36"/>
      <c r="Y18" s="36"/>
      <c r="Z18" s="154"/>
      <c r="AA18" s="210"/>
      <c r="AB18" s="36"/>
      <c r="AC18" s="36"/>
      <c r="AD18" s="221"/>
      <c r="AE18" s="210"/>
      <c r="AF18" s="36"/>
      <c r="AG18" s="36"/>
      <c r="AH18" s="221"/>
      <c r="AI18" s="210"/>
      <c r="AJ18" s="36"/>
      <c r="AK18" s="36"/>
      <c r="AL18" s="221"/>
      <c r="AM18" s="210"/>
      <c r="AN18" s="36"/>
      <c r="AO18" s="36"/>
      <c r="AP18" s="154"/>
      <c r="AQ18" s="165"/>
      <c r="AR18" s="36"/>
      <c r="AS18" s="36"/>
      <c r="AT18" s="36"/>
      <c r="AU18" s="36"/>
      <c r="AV18" s="36"/>
      <c r="AW18" s="154"/>
      <c r="AX18" s="210"/>
      <c r="AY18" s="36"/>
      <c r="AZ18" s="36"/>
      <c r="BA18" s="36"/>
      <c r="BB18" s="36"/>
      <c r="BC18" s="36"/>
      <c r="BD18" s="221"/>
      <c r="BE18" s="210"/>
      <c r="BF18" s="36"/>
      <c r="BG18" s="36"/>
      <c r="BH18" s="36"/>
      <c r="BI18" s="36"/>
      <c r="BJ18" s="36"/>
      <c r="BK18" s="221"/>
      <c r="BL18" s="210"/>
      <c r="BM18" s="36"/>
      <c r="BN18" s="36"/>
      <c r="BO18" s="36"/>
      <c r="BP18" s="36"/>
      <c r="BQ18" s="36"/>
      <c r="BR18" s="221"/>
      <c r="BS18" s="210"/>
      <c r="BT18" s="31"/>
      <c r="BU18" s="31"/>
      <c r="BV18" s="31"/>
      <c r="BW18" s="31"/>
      <c r="BX18" s="31"/>
      <c r="BY18" s="256"/>
      <c r="BZ18" s="250"/>
      <c r="CA18" s="158"/>
      <c r="CB18" s="31"/>
      <c r="CC18" s="31"/>
      <c r="CD18" s="31"/>
      <c r="CE18" s="31"/>
      <c r="CF18" s="31"/>
      <c r="CG18" s="31"/>
      <c r="CH18" s="31"/>
      <c r="CI18" s="31"/>
      <c r="CJ18" s="31"/>
      <c r="CK18" s="31"/>
      <c r="CL18" s="31"/>
      <c r="CM18" s="31"/>
      <c r="CN18" s="31"/>
      <c r="CO18" s="31"/>
      <c r="CP18" s="31"/>
      <c r="CQ18" s="31"/>
      <c r="CR18" s="31"/>
      <c r="CS18" s="31"/>
      <c r="CT18" s="31"/>
      <c r="CU18" s="31"/>
      <c r="CV18" s="31"/>
      <c r="CW18" s="31"/>
      <c r="CX18" s="31"/>
      <c r="CY18" s="31"/>
      <c r="CZ18" s="31"/>
      <c r="DA18" s="31"/>
      <c r="DB18" s="31"/>
      <c r="DC18" s="31"/>
      <c r="DD18" s="31"/>
      <c r="DE18" s="31"/>
      <c r="DF18" s="31"/>
      <c r="DG18" s="31"/>
      <c r="DH18" s="31"/>
      <c r="DI18" s="31"/>
      <c r="DJ18" s="31"/>
      <c r="DK18" s="31"/>
      <c r="DL18" s="31"/>
      <c r="DM18" s="31"/>
    </row>
    <row r="19" spans="1:117" s="32" customFormat="1" hidden="1" outlineLevel="1">
      <c r="A19" s="33"/>
      <c r="B19" s="33"/>
      <c r="C19" s="33"/>
      <c r="D19" s="33"/>
      <c r="E19" s="33"/>
      <c r="F19" s="34"/>
      <c r="G19" s="33"/>
      <c r="H19" s="33"/>
      <c r="I19" s="33"/>
      <c r="J19" s="37" t="s">
        <v>185</v>
      </c>
      <c r="K19" s="36"/>
      <c r="L19" s="36"/>
      <c r="M19" s="36"/>
      <c r="N19" s="36"/>
      <c r="O19" s="36"/>
      <c r="P19" s="36"/>
      <c r="Q19" s="36"/>
      <c r="R19" s="36"/>
      <c r="S19" s="145"/>
      <c r="T19" s="145"/>
      <c r="U19" s="145"/>
      <c r="V19" s="154"/>
      <c r="W19" s="165"/>
      <c r="X19" s="36"/>
      <c r="Y19" s="36"/>
      <c r="Z19" s="154"/>
      <c r="AA19" s="210"/>
      <c r="AB19" s="36"/>
      <c r="AC19" s="36"/>
      <c r="AD19" s="221"/>
      <c r="AE19" s="210"/>
      <c r="AF19" s="36"/>
      <c r="AG19" s="36"/>
      <c r="AH19" s="221"/>
      <c r="AI19" s="210"/>
      <c r="AJ19" s="36"/>
      <c r="AK19" s="36"/>
      <c r="AL19" s="221"/>
      <c r="AM19" s="210"/>
      <c r="AN19" s="36"/>
      <c r="AO19" s="36"/>
      <c r="AP19" s="154"/>
      <c r="AQ19" s="165"/>
      <c r="AR19" s="36"/>
      <c r="AS19" s="36"/>
      <c r="AT19" s="36"/>
      <c r="AU19" s="36"/>
      <c r="AV19" s="36"/>
      <c r="AW19" s="154"/>
      <c r="AX19" s="210"/>
      <c r="AY19" s="36"/>
      <c r="AZ19" s="36"/>
      <c r="BA19" s="36"/>
      <c r="BB19" s="36"/>
      <c r="BC19" s="36"/>
      <c r="BD19" s="221"/>
      <c r="BE19" s="210"/>
      <c r="BF19" s="36"/>
      <c r="BG19" s="36"/>
      <c r="BH19" s="36"/>
      <c r="BI19" s="36"/>
      <c r="BJ19" s="36"/>
      <c r="BK19" s="221"/>
      <c r="BL19" s="210"/>
      <c r="BM19" s="36"/>
      <c r="BN19" s="36"/>
      <c r="BO19" s="36"/>
      <c r="BP19" s="36"/>
      <c r="BQ19" s="36"/>
      <c r="BR19" s="221"/>
      <c r="BS19" s="210"/>
      <c r="BT19" s="31"/>
      <c r="BU19" s="31"/>
      <c r="BV19" s="31"/>
      <c r="BW19" s="31"/>
      <c r="BX19" s="31"/>
      <c r="BY19" s="256"/>
      <c r="BZ19" s="250"/>
      <c r="CA19" s="158"/>
      <c r="CB19" s="31"/>
      <c r="CC19" s="31"/>
      <c r="CD19" s="31"/>
      <c r="CE19" s="31"/>
      <c r="CF19" s="31"/>
      <c r="CG19" s="31"/>
      <c r="CH19" s="31"/>
      <c r="CI19" s="31"/>
      <c r="CJ19" s="31"/>
      <c r="CK19" s="31"/>
      <c r="CL19" s="31"/>
      <c r="CM19" s="31"/>
      <c r="CN19" s="31"/>
      <c r="CO19" s="31"/>
      <c r="CP19" s="31"/>
      <c r="CQ19" s="31"/>
      <c r="CR19" s="31"/>
      <c r="CS19" s="31"/>
      <c r="CT19" s="31"/>
      <c r="CU19" s="31"/>
      <c r="CV19" s="31"/>
      <c r="CW19" s="31"/>
      <c r="CX19" s="31"/>
      <c r="CY19" s="31"/>
      <c r="CZ19" s="31"/>
      <c r="DA19" s="31"/>
      <c r="DB19" s="31"/>
      <c r="DC19" s="31"/>
      <c r="DD19" s="31"/>
      <c r="DE19" s="31"/>
      <c r="DF19" s="31"/>
      <c r="DG19" s="31"/>
      <c r="DH19" s="31"/>
      <c r="DI19" s="31"/>
      <c r="DJ19" s="31"/>
      <c r="DK19" s="31"/>
      <c r="DL19" s="31"/>
      <c r="DM19" s="31"/>
    </row>
    <row r="20" spans="1:117" s="32" customFormat="1" hidden="1" outlineLevel="1">
      <c r="A20" s="33"/>
      <c r="B20" s="33"/>
      <c r="C20" s="33"/>
      <c r="D20" s="33"/>
      <c r="E20" s="33"/>
      <c r="F20" s="34"/>
      <c r="G20" s="33"/>
      <c r="H20" s="33"/>
      <c r="I20" s="33"/>
      <c r="J20" s="38" t="s">
        <v>186</v>
      </c>
      <c r="K20" s="36"/>
      <c r="L20" s="36"/>
      <c r="M20" s="36"/>
      <c r="N20" s="36"/>
      <c r="O20" s="36"/>
      <c r="P20" s="36"/>
      <c r="Q20" s="36"/>
      <c r="R20" s="36"/>
      <c r="S20" s="145"/>
      <c r="T20" s="145"/>
      <c r="U20" s="145"/>
      <c r="V20" s="154"/>
      <c r="W20" s="165"/>
      <c r="X20" s="36"/>
      <c r="Y20" s="36"/>
      <c r="Z20" s="154"/>
      <c r="AA20" s="210"/>
      <c r="AB20" s="36"/>
      <c r="AC20" s="36"/>
      <c r="AD20" s="221"/>
      <c r="AE20" s="210"/>
      <c r="AF20" s="36"/>
      <c r="AG20" s="36"/>
      <c r="AH20" s="221"/>
      <c r="AI20" s="210"/>
      <c r="AJ20" s="36"/>
      <c r="AK20" s="36"/>
      <c r="AL20" s="221"/>
      <c r="AM20" s="210"/>
      <c r="AN20" s="36"/>
      <c r="AO20" s="36"/>
      <c r="AP20" s="154"/>
      <c r="AQ20" s="165"/>
      <c r="AR20" s="36"/>
      <c r="AS20" s="36"/>
      <c r="AT20" s="36"/>
      <c r="AU20" s="36"/>
      <c r="AV20" s="36"/>
      <c r="AW20" s="154"/>
      <c r="AX20" s="210"/>
      <c r="AY20" s="36"/>
      <c r="AZ20" s="36"/>
      <c r="BA20" s="36"/>
      <c r="BB20" s="36"/>
      <c r="BC20" s="36"/>
      <c r="BD20" s="221"/>
      <c r="BE20" s="210"/>
      <c r="BF20" s="36"/>
      <c r="BG20" s="36"/>
      <c r="BH20" s="36"/>
      <c r="BI20" s="36"/>
      <c r="BJ20" s="36"/>
      <c r="BK20" s="221"/>
      <c r="BL20" s="210"/>
      <c r="BM20" s="36"/>
      <c r="BN20" s="36"/>
      <c r="BO20" s="36"/>
      <c r="BP20" s="36"/>
      <c r="BQ20" s="36"/>
      <c r="BR20" s="221"/>
      <c r="BS20" s="210"/>
      <c r="BT20" s="31"/>
      <c r="BU20" s="31"/>
      <c r="BV20" s="31"/>
      <c r="BW20" s="31"/>
      <c r="BX20" s="31"/>
      <c r="BY20" s="256"/>
      <c r="BZ20" s="250"/>
      <c r="CA20" s="158"/>
      <c r="CB20" s="31"/>
      <c r="CC20" s="31"/>
      <c r="CD20" s="31"/>
      <c r="CE20" s="31"/>
      <c r="CF20" s="31"/>
      <c r="CG20" s="31"/>
      <c r="CH20" s="31"/>
      <c r="CI20" s="31"/>
      <c r="CJ20" s="31"/>
      <c r="CK20" s="31"/>
      <c r="CL20" s="31"/>
      <c r="CM20" s="31"/>
      <c r="CN20" s="31"/>
      <c r="CO20" s="31"/>
      <c r="CP20" s="31"/>
      <c r="CQ20" s="31"/>
      <c r="CR20" s="31"/>
      <c r="CS20" s="31"/>
      <c r="CT20" s="31"/>
      <c r="CU20" s="31"/>
      <c r="CV20" s="31"/>
      <c r="CW20" s="31"/>
      <c r="CX20" s="31"/>
      <c r="CY20" s="31"/>
      <c r="CZ20" s="31"/>
      <c r="DA20" s="31"/>
      <c r="DB20" s="31"/>
      <c r="DC20" s="31"/>
      <c r="DD20" s="31"/>
      <c r="DE20" s="31"/>
      <c r="DF20" s="31"/>
      <c r="DG20" s="31"/>
      <c r="DH20" s="31"/>
      <c r="DI20" s="31"/>
      <c r="DJ20" s="31"/>
      <c r="DK20" s="31"/>
      <c r="DL20" s="31"/>
      <c r="DM20" s="31"/>
    </row>
    <row r="21" spans="1:117" s="32" customFormat="1" hidden="1" outlineLevel="1">
      <c r="A21" s="33"/>
      <c r="B21" s="33"/>
      <c r="C21" s="33"/>
      <c r="D21" s="33"/>
      <c r="E21" s="33"/>
      <c r="F21" s="34"/>
      <c r="G21" s="33"/>
      <c r="H21" s="33"/>
      <c r="I21" s="33"/>
      <c r="J21" s="38" t="s">
        <v>187</v>
      </c>
      <c r="K21" s="36"/>
      <c r="L21" s="36"/>
      <c r="M21" s="36"/>
      <c r="N21" s="36"/>
      <c r="O21" s="36"/>
      <c r="P21" s="36"/>
      <c r="Q21" s="36"/>
      <c r="R21" s="36"/>
      <c r="S21" s="145"/>
      <c r="T21" s="145"/>
      <c r="U21" s="145"/>
      <c r="V21" s="154"/>
      <c r="W21" s="165"/>
      <c r="X21" s="36"/>
      <c r="Y21" s="36"/>
      <c r="Z21" s="154"/>
      <c r="AA21" s="210"/>
      <c r="AB21" s="36"/>
      <c r="AC21" s="36"/>
      <c r="AD21" s="221"/>
      <c r="AE21" s="210"/>
      <c r="AF21" s="36"/>
      <c r="AG21" s="36"/>
      <c r="AH21" s="221"/>
      <c r="AI21" s="210"/>
      <c r="AJ21" s="36"/>
      <c r="AK21" s="36"/>
      <c r="AL21" s="221"/>
      <c r="AM21" s="210"/>
      <c r="AN21" s="36"/>
      <c r="AO21" s="36"/>
      <c r="AP21" s="154"/>
      <c r="AQ21" s="165"/>
      <c r="AR21" s="36"/>
      <c r="AS21" s="36"/>
      <c r="AT21" s="36"/>
      <c r="AU21" s="36"/>
      <c r="AV21" s="36"/>
      <c r="AW21" s="154"/>
      <c r="AX21" s="210"/>
      <c r="AY21" s="36"/>
      <c r="AZ21" s="36"/>
      <c r="BA21" s="36"/>
      <c r="BB21" s="36"/>
      <c r="BC21" s="36"/>
      <c r="BD21" s="221"/>
      <c r="BE21" s="210"/>
      <c r="BF21" s="36"/>
      <c r="BG21" s="36"/>
      <c r="BH21" s="36"/>
      <c r="BI21" s="36"/>
      <c r="BJ21" s="36"/>
      <c r="BK21" s="221"/>
      <c r="BL21" s="210"/>
      <c r="BM21" s="36"/>
      <c r="BN21" s="36"/>
      <c r="BO21" s="36"/>
      <c r="BP21" s="36"/>
      <c r="BQ21" s="36"/>
      <c r="BR21" s="221"/>
      <c r="BS21" s="210"/>
      <c r="BT21" s="31"/>
      <c r="BU21" s="31"/>
      <c r="BV21" s="31"/>
      <c r="BW21" s="31"/>
      <c r="BX21" s="31"/>
      <c r="BY21" s="256"/>
      <c r="BZ21" s="250"/>
      <c r="CA21" s="158"/>
      <c r="CB21" s="31"/>
      <c r="CC21" s="31"/>
      <c r="CD21" s="31"/>
      <c r="CE21" s="31"/>
      <c r="CF21" s="31"/>
      <c r="CG21" s="31"/>
      <c r="CH21" s="31"/>
      <c r="CI21" s="31"/>
      <c r="CJ21" s="31"/>
      <c r="CK21" s="31"/>
      <c r="CL21" s="31"/>
      <c r="CM21" s="31"/>
      <c r="CN21" s="31"/>
      <c r="CO21" s="31"/>
      <c r="CP21" s="31"/>
      <c r="CQ21" s="31"/>
      <c r="CR21" s="31"/>
      <c r="CS21" s="31"/>
      <c r="CT21" s="31"/>
      <c r="CU21" s="31"/>
      <c r="CV21" s="31"/>
      <c r="CW21" s="31"/>
      <c r="CX21" s="31"/>
      <c r="CY21" s="31"/>
      <c r="CZ21" s="31"/>
      <c r="DA21" s="31"/>
      <c r="DB21" s="31"/>
      <c r="DC21" s="31"/>
      <c r="DD21" s="31"/>
      <c r="DE21" s="31"/>
      <c r="DF21" s="31"/>
      <c r="DG21" s="31"/>
      <c r="DH21" s="31"/>
      <c r="DI21" s="31"/>
      <c r="DJ21" s="31"/>
      <c r="DK21" s="31"/>
      <c r="DL21" s="31"/>
      <c r="DM21" s="31"/>
    </row>
    <row r="22" spans="1:117" s="32" customFormat="1" hidden="1" outlineLevel="1">
      <c r="A22" s="33"/>
      <c r="B22" s="33"/>
      <c r="C22" s="33"/>
      <c r="D22" s="33"/>
      <c r="E22" s="33"/>
      <c r="F22" s="34"/>
      <c r="G22" s="33"/>
      <c r="H22" s="33"/>
      <c r="I22" s="33"/>
      <c r="J22" s="39" t="s">
        <v>226</v>
      </c>
      <c r="K22" s="36"/>
      <c r="L22" s="36"/>
      <c r="M22" s="36"/>
      <c r="N22" s="36"/>
      <c r="O22" s="36"/>
      <c r="P22" s="36"/>
      <c r="Q22" s="36"/>
      <c r="R22" s="36"/>
      <c r="S22" s="145"/>
      <c r="T22" s="145"/>
      <c r="U22" s="145"/>
      <c r="V22" s="154"/>
      <c r="W22" s="165"/>
      <c r="X22" s="36"/>
      <c r="Y22" s="36"/>
      <c r="Z22" s="154"/>
      <c r="AA22" s="210"/>
      <c r="AB22" s="36"/>
      <c r="AC22" s="36"/>
      <c r="AD22" s="221"/>
      <c r="AE22" s="210"/>
      <c r="AF22" s="36"/>
      <c r="AG22" s="36"/>
      <c r="AH22" s="221"/>
      <c r="AI22" s="210"/>
      <c r="AJ22" s="36"/>
      <c r="AK22" s="36"/>
      <c r="AL22" s="221"/>
      <c r="AM22" s="210"/>
      <c r="AN22" s="36"/>
      <c r="AO22" s="36"/>
      <c r="AP22" s="154"/>
      <c r="AQ22" s="165"/>
      <c r="AR22" s="36"/>
      <c r="AS22" s="36"/>
      <c r="AT22" s="36"/>
      <c r="AU22" s="36"/>
      <c r="AV22" s="36"/>
      <c r="AW22" s="154"/>
      <c r="AX22" s="210"/>
      <c r="AY22" s="36"/>
      <c r="AZ22" s="36"/>
      <c r="BA22" s="36"/>
      <c r="BB22" s="36"/>
      <c r="BC22" s="36"/>
      <c r="BD22" s="221"/>
      <c r="BE22" s="210"/>
      <c r="BF22" s="36"/>
      <c r="BG22" s="36"/>
      <c r="BH22" s="36"/>
      <c r="BI22" s="36"/>
      <c r="BJ22" s="36"/>
      <c r="BK22" s="221"/>
      <c r="BL22" s="210"/>
      <c r="BM22" s="36"/>
      <c r="BN22" s="36"/>
      <c r="BO22" s="36"/>
      <c r="BP22" s="36"/>
      <c r="BQ22" s="36"/>
      <c r="BR22" s="221"/>
      <c r="BS22" s="210"/>
      <c r="BT22" s="31"/>
      <c r="BU22" s="31"/>
      <c r="BV22" s="31"/>
      <c r="BW22" s="31"/>
      <c r="BX22" s="31"/>
      <c r="BY22" s="256"/>
      <c r="BZ22" s="250"/>
      <c r="CA22" s="158"/>
      <c r="CB22" s="31"/>
      <c r="CC22" s="31"/>
      <c r="CD22" s="31"/>
      <c r="CE22" s="31"/>
      <c r="CF22" s="31"/>
      <c r="CG22" s="31"/>
      <c r="CH22" s="31"/>
      <c r="CI22" s="31"/>
      <c r="CJ22" s="31"/>
      <c r="CK22" s="31"/>
      <c r="CL22" s="31"/>
      <c r="CM22" s="31"/>
      <c r="CN22" s="31"/>
      <c r="CO22" s="31"/>
      <c r="CP22" s="31"/>
      <c r="CQ22" s="31"/>
      <c r="CR22" s="31"/>
      <c r="CS22" s="31"/>
      <c r="CT22" s="31"/>
      <c r="CU22" s="31"/>
      <c r="CV22" s="31"/>
      <c r="CW22" s="31"/>
      <c r="CX22" s="31"/>
      <c r="CY22" s="31"/>
      <c r="CZ22" s="31"/>
      <c r="DA22" s="31"/>
      <c r="DB22" s="31"/>
      <c r="DC22" s="31"/>
      <c r="DD22" s="31"/>
      <c r="DE22" s="31"/>
      <c r="DF22" s="31"/>
      <c r="DG22" s="31"/>
      <c r="DH22" s="31"/>
      <c r="DI22" s="31"/>
      <c r="DJ22" s="31"/>
      <c r="DK22" s="31"/>
      <c r="DL22" s="31"/>
      <c r="DM22" s="31"/>
    </row>
    <row r="23" spans="1:117" s="32" customFormat="1" hidden="1" outlineLevel="1">
      <c r="A23" s="33"/>
      <c r="B23" s="33"/>
      <c r="C23" s="33"/>
      <c r="D23" s="33"/>
      <c r="E23" s="33"/>
      <c r="F23" s="34"/>
      <c r="G23" s="33"/>
      <c r="H23" s="33"/>
      <c r="I23" s="33"/>
      <c r="J23" s="38" t="s">
        <v>227</v>
      </c>
      <c r="K23" s="36"/>
      <c r="L23" s="36"/>
      <c r="M23" s="36"/>
      <c r="N23" s="36"/>
      <c r="O23" s="36"/>
      <c r="P23" s="36"/>
      <c r="Q23" s="36"/>
      <c r="R23" s="36"/>
      <c r="S23" s="145"/>
      <c r="T23" s="145"/>
      <c r="U23" s="145"/>
      <c r="V23" s="154"/>
      <c r="W23" s="165"/>
      <c r="X23" s="36"/>
      <c r="Y23" s="36"/>
      <c r="Z23" s="154"/>
      <c r="AA23" s="210"/>
      <c r="AB23" s="36"/>
      <c r="AC23" s="36"/>
      <c r="AD23" s="221"/>
      <c r="AE23" s="210"/>
      <c r="AF23" s="36"/>
      <c r="AG23" s="36"/>
      <c r="AH23" s="221"/>
      <c r="AI23" s="210"/>
      <c r="AJ23" s="36"/>
      <c r="AK23" s="36"/>
      <c r="AL23" s="221"/>
      <c r="AM23" s="210"/>
      <c r="AN23" s="36"/>
      <c r="AO23" s="36"/>
      <c r="AP23" s="154"/>
      <c r="AQ23" s="165"/>
      <c r="AR23" s="36"/>
      <c r="AS23" s="36"/>
      <c r="AT23" s="36"/>
      <c r="AU23" s="36"/>
      <c r="AV23" s="36"/>
      <c r="AW23" s="154"/>
      <c r="AX23" s="210"/>
      <c r="AY23" s="36"/>
      <c r="AZ23" s="36"/>
      <c r="BA23" s="36"/>
      <c r="BB23" s="36"/>
      <c r="BC23" s="36"/>
      <c r="BD23" s="221"/>
      <c r="BE23" s="210"/>
      <c r="BF23" s="36"/>
      <c r="BG23" s="36"/>
      <c r="BH23" s="36"/>
      <c r="BI23" s="36"/>
      <c r="BJ23" s="36"/>
      <c r="BK23" s="221"/>
      <c r="BL23" s="210"/>
      <c r="BM23" s="36"/>
      <c r="BN23" s="36"/>
      <c r="BO23" s="36"/>
      <c r="BP23" s="36"/>
      <c r="BQ23" s="36"/>
      <c r="BR23" s="221"/>
      <c r="BS23" s="210"/>
      <c r="BT23" s="31"/>
      <c r="BU23" s="31"/>
      <c r="BV23" s="31"/>
      <c r="BW23" s="31"/>
      <c r="BX23" s="31"/>
      <c r="BY23" s="256"/>
      <c r="BZ23" s="250"/>
      <c r="CA23" s="158"/>
      <c r="CB23" s="31"/>
      <c r="CC23" s="31"/>
      <c r="CD23" s="31"/>
      <c r="CE23" s="31"/>
      <c r="CF23" s="31"/>
      <c r="CG23" s="31"/>
      <c r="CH23" s="31"/>
      <c r="CI23" s="31"/>
      <c r="CJ23" s="31"/>
      <c r="CK23" s="31"/>
      <c r="CL23" s="31"/>
      <c r="CM23" s="31"/>
      <c r="CN23" s="31"/>
      <c r="CO23" s="31"/>
      <c r="CP23" s="31"/>
      <c r="CQ23" s="31"/>
      <c r="CR23" s="31"/>
      <c r="CS23" s="31"/>
      <c r="CT23" s="31"/>
      <c r="CU23" s="31"/>
      <c r="CV23" s="31"/>
      <c r="CW23" s="31"/>
      <c r="CX23" s="31"/>
      <c r="CY23" s="31"/>
      <c r="CZ23" s="31"/>
      <c r="DA23" s="31"/>
      <c r="DB23" s="31"/>
      <c r="DC23" s="31"/>
      <c r="DD23" s="31"/>
      <c r="DE23" s="31"/>
      <c r="DF23" s="31"/>
      <c r="DG23" s="31"/>
      <c r="DH23" s="31"/>
      <c r="DI23" s="31"/>
      <c r="DJ23" s="31"/>
      <c r="DK23" s="31"/>
      <c r="DL23" s="31"/>
      <c r="DM23" s="31"/>
    </row>
    <row r="24" spans="1:117" s="32" customFormat="1" hidden="1" outlineLevel="1">
      <c r="A24" s="33"/>
      <c r="B24" s="33"/>
      <c r="C24" s="33"/>
      <c r="D24" s="33"/>
      <c r="E24" s="33"/>
      <c r="F24" s="34"/>
      <c r="G24" s="33"/>
      <c r="H24" s="33"/>
      <c r="I24" s="33"/>
      <c r="J24" s="38" t="s">
        <v>228</v>
      </c>
      <c r="K24" s="36"/>
      <c r="L24" s="36"/>
      <c r="M24" s="36"/>
      <c r="N24" s="36"/>
      <c r="O24" s="36"/>
      <c r="P24" s="36"/>
      <c r="Q24" s="36"/>
      <c r="R24" s="36"/>
      <c r="S24" s="145"/>
      <c r="T24" s="145"/>
      <c r="U24" s="145"/>
      <c r="V24" s="154"/>
      <c r="W24" s="165"/>
      <c r="X24" s="36"/>
      <c r="Y24" s="36"/>
      <c r="Z24" s="154"/>
      <c r="AA24" s="210"/>
      <c r="AB24" s="36"/>
      <c r="AC24" s="36"/>
      <c r="AD24" s="221"/>
      <c r="AE24" s="210"/>
      <c r="AF24" s="36"/>
      <c r="AG24" s="36"/>
      <c r="AH24" s="221"/>
      <c r="AI24" s="210"/>
      <c r="AJ24" s="36"/>
      <c r="AK24" s="36"/>
      <c r="AL24" s="221"/>
      <c r="AM24" s="210"/>
      <c r="AN24" s="36"/>
      <c r="AO24" s="36"/>
      <c r="AP24" s="154"/>
      <c r="AQ24" s="165"/>
      <c r="AR24" s="36"/>
      <c r="AS24" s="36"/>
      <c r="AT24" s="36"/>
      <c r="AU24" s="36"/>
      <c r="AV24" s="36"/>
      <c r="AW24" s="154"/>
      <c r="AX24" s="210"/>
      <c r="AY24" s="36"/>
      <c r="AZ24" s="36"/>
      <c r="BA24" s="36"/>
      <c r="BB24" s="36"/>
      <c r="BC24" s="36"/>
      <c r="BD24" s="221"/>
      <c r="BE24" s="210"/>
      <c r="BF24" s="36"/>
      <c r="BG24" s="36"/>
      <c r="BH24" s="36"/>
      <c r="BI24" s="36"/>
      <c r="BJ24" s="36"/>
      <c r="BK24" s="221"/>
      <c r="BL24" s="210"/>
      <c r="BM24" s="36"/>
      <c r="BN24" s="36"/>
      <c r="BO24" s="36"/>
      <c r="BP24" s="36"/>
      <c r="BQ24" s="36"/>
      <c r="BR24" s="221"/>
      <c r="BS24" s="210"/>
      <c r="BT24" s="31"/>
      <c r="BU24" s="31"/>
      <c r="BV24" s="31"/>
      <c r="BW24" s="31"/>
      <c r="BX24" s="31"/>
      <c r="BY24" s="256"/>
      <c r="BZ24" s="250"/>
      <c r="CA24" s="158"/>
      <c r="CB24" s="31"/>
      <c r="CC24" s="31"/>
      <c r="CD24" s="31"/>
      <c r="CE24" s="31"/>
      <c r="CF24" s="31"/>
      <c r="CG24" s="31"/>
      <c r="CH24" s="31"/>
      <c r="CI24" s="31"/>
      <c r="CJ24" s="31"/>
      <c r="CK24" s="31"/>
      <c r="CL24" s="31"/>
      <c r="CM24" s="31"/>
      <c r="CN24" s="31"/>
      <c r="CO24" s="31"/>
      <c r="CP24" s="31"/>
      <c r="CQ24" s="31"/>
      <c r="CR24" s="31"/>
      <c r="CS24" s="31"/>
      <c r="CT24" s="31"/>
      <c r="CU24" s="31"/>
      <c r="CV24" s="31"/>
      <c r="CW24" s="31"/>
      <c r="CX24" s="31"/>
      <c r="CY24" s="31"/>
      <c r="CZ24" s="31"/>
      <c r="DA24" s="31"/>
      <c r="DB24" s="31"/>
      <c r="DC24" s="31"/>
      <c r="DD24" s="31"/>
      <c r="DE24" s="31"/>
      <c r="DF24" s="31"/>
      <c r="DG24" s="31"/>
      <c r="DH24" s="31"/>
      <c r="DI24" s="31"/>
      <c r="DJ24" s="31"/>
      <c r="DK24" s="31"/>
      <c r="DL24" s="31"/>
      <c r="DM24" s="31"/>
    </row>
    <row r="25" spans="1:117" s="32" customFormat="1" ht="40.5" hidden="1" outlineLevel="1">
      <c r="A25" s="33"/>
      <c r="B25" s="33"/>
      <c r="C25" s="33"/>
      <c r="D25" s="33"/>
      <c r="E25" s="33"/>
      <c r="F25" s="34"/>
      <c r="G25" s="33"/>
      <c r="H25" s="33"/>
      <c r="I25" s="33"/>
      <c r="J25" s="38" t="s">
        <v>229</v>
      </c>
      <c r="K25" s="36"/>
      <c r="L25" s="36"/>
      <c r="M25" s="36"/>
      <c r="N25" s="36"/>
      <c r="O25" s="36"/>
      <c r="P25" s="36"/>
      <c r="Q25" s="36"/>
      <c r="R25" s="36"/>
      <c r="S25" s="145"/>
      <c r="T25" s="145"/>
      <c r="U25" s="145"/>
      <c r="V25" s="154"/>
      <c r="W25" s="165"/>
      <c r="X25" s="36"/>
      <c r="Y25" s="36"/>
      <c r="Z25" s="154"/>
      <c r="AA25" s="210"/>
      <c r="AB25" s="36"/>
      <c r="AC25" s="36"/>
      <c r="AD25" s="221"/>
      <c r="AE25" s="210"/>
      <c r="AF25" s="36"/>
      <c r="AG25" s="36"/>
      <c r="AH25" s="221"/>
      <c r="AI25" s="210"/>
      <c r="AJ25" s="36"/>
      <c r="AK25" s="36"/>
      <c r="AL25" s="221"/>
      <c r="AM25" s="210"/>
      <c r="AN25" s="36"/>
      <c r="AO25" s="36"/>
      <c r="AP25" s="154"/>
      <c r="AQ25" s="165"/>
      <c r="AR25" s="36"/>
      <c r="AS25" s="36"/>
      <c r="AT25" s="36"/>
      <c r="AU25" s="36"/>
      <c r="AV25" s="36"/>
      <c r="AW25" s="154"/>
      <c r="AX25" s="210"/>
      <c r="AY25" s="36"/>
      <c r="AZ25" s="36"/>
      <c r="BA25" s="36"/>
      <c r="BB25" s="36"/>
      <c r="BC25" s="36"/>
      <c r="BD25" s="221"/>
      <c r="BE25" s="210"/>
      <c r="BF25" s="36"/>
      <c r="BG25" s="36"/>
      <c r="BH25" s="36"/>
      <c r="BI25" s="36"/>
      <c r="BJ25" s="36"/>
      <c r="BK25" s="221"/>
      <c r="BL25" s="210"/>
      <c r="BM25" s="36"/>
      <c r="BN25" s="36"/>
      <c r="BO25" s="36"/>
      <c r="BP25" s="36"/>
      <c r="BQ25" s="36"/>
      <c r="BR25" s="221"/>
      <c r="BS25" s="210"/>
      <c r="BT25" s="31"/>
      <c r="BU25" s="31"/>
      <c r="BV25" s="31"/>
      <c r="BW25" s="31"/>
      <c r="BX25" s="31"/>
      <c r="BY25" s="256"/>
      <c r="BZ25" s="250"/>
      <c r="CA25" s="158"/>
      <c r="CB25" s="31"/>
      <c r="CC25" s="31"/>
      <c r="CD25" s="31"/>
      <c r="CE25" s="31"/>
      <c r="CF25" s="31"/>
      <c r="CG25" s="31"/>
      <c r="CH25" s="31"/>
      <c r="CI25" s="31"/>
      <c r="CJ25" s="31"/>
      <c r="CK25" s="31"/>
      <c r="CL25" s="31"/>
      <c r="CM25" s="31"/>
      <c r="CN25" s="31"/>
      <c r="CO25" s="31"/>
      <c r="CP25" s="31"/>
      <c r="CQ25" s="31"/>
      <c r="CR25" s="31"/>
      <c r="CS25" s="31"/>
      <c r="CT25" s="31"/>
      <c r="CU25" s="31"/>
      <c r="CV25" s="31"/>
      <c r="CW25" s="31"/>
      <c r="CX25" s="31"/>
      <c r="CY25" s="31"/>
      <c r="CZ25" s="31"/>
      <c r="DA25" s="31"/>
      <c r="DB25" s="31"/>
      <c r="DC25" s="31"/>
      <c r="DD25" s="31"/>
      <c r="DE25" s="31"/>
      <c r="DF25" s="31"/>
      <c r="DG25" s="31"/>
      <c r="DH25" s="31"/>
      <c r="DI25" s="31"/>
      <c r="DJ25" s="31"/>
      <c r="DK25" s="31"/>
      <c r="DL25" s="31"/>
      <c r="DM25" s="31"/>
    </row>
    <row r="26" spans="1:117" s="32" customFormat="1" hidden="1" outlineLevel="1">
      <c r="A26" s="33"/>
      <c r="B26" s="33"/>
      <c r="C26" s="33"/>
      <c r="D26" s="33"/>
      <c r="E26" s="33"/>
      <c r="F26" s="34"/>
      <c r="G26" s="33"/>
      <c r="H26" s="33"/>
      <c r="I26" s="33"/>
      <c r="J26" s="40" t="s">
        <v>230</v>
      </c>
      <c r="K26" s="36"/>
      <c r="L26" s="36"/>
      <c r="M26" s="36"/>
      <c r="N26" s="36"/>
      <c r="O26" s="36"/>
      <c r="P26" s="36"/>
      <c r="Q26" s="36"/>
      <c r="R26" s="36"/>
      <c r="S26" s="145"/>
      <c r="T26" s="145"/>
      <c r="U26" s="145"/>
      <c r="V26" s="154"/>
      <c r="W26" s="165"/>
      <c r="X26" s="36"/>
      <c r="Y26" s="36"/>
      <c r="Z26" s="154"/>
      <c r="AA26" s="210"/>
      <c r="AB26" s="36"/>
      <c r="AC26" s="36"/>
      <c r="AD26" s="221"/>
      <c r="AE26" s="210"/>
      <c r="AF26" s="36"/>
      <c r="AG26" s="36"/>
      <c r="AH26" s="221"/>
      <c r="AI26" s="210"/>
      <c r="AJ26" s="36"/>
      <c r="AK26" s="36"/>
      <c r="AL26" s="221"/>
      <c r="AM26" s="210"/>
      <c r="AN26" s="36"/>
      <c r="AO26" s="36"/>
      <c r="AP26" s="154"/>
      <c r="AQ26" s="165"/>
      <c r="AR26" s="36"/>
      <c r="AS26" s="36"/>
      <c r="AT26" s="36"/>
      <c r="AU26" s="36"/>
      <c r="AV26" s="36"/>
      <c r="AW26" s="154"/>
      <c r="AX26" s="210"/>
      <c r="AY26" s="36"/>
      <c r="AZ26" s="36"/>
      <c r="BA26" s="36"/>
      <c r="BB26" s="36"/>
      <c r="BC26" s="36"/>
      <c r="BD26" s="221"/>
      <c r="BE26" s="210"/>
      <c r="BF26" s="36"/>
      <c r="BG26" s="36"/>
      <c r="BH26" s="36"/>
      <c r="BI26" s="36"/>
      <c r="BJ26" s="36"/>
      <c r="BK26" s="221"/>
      <c r="BL26" s="210"/>
      <c r="BM26" s="36"/>
      <c r="BN26" s="36"/>
      <c r="BO26" s="36"/>
      <c r="BP26" s="36"/>
      <c r="BQ26" s="36"/>
      <c r="BR26" s="221"/>
      <c r="BS26" s="210"/>
      <c r="BT26" s="31"/>
      <c r="BU26" s="31"/>
      <c r="BV26" s="31"/>
      <c r="BW26" s="31"/>
      <c r="BX26" s="31"/>
      <c r="BY26" s="256"/>
      <c r="BZ26" s="250"/>
      <c r="CA26" s="158"/>
      <c r="CB26" s="31"/>
      <c r="CC26" s="31"/>
      <c r="CD26" s="31"/>
      <c r="CE26" s="31"/>
      <c r="CF26" s="31"/>
      <c r="CG26" s="31"/>
      <c r="CH26" s="31"/>
      <c r="CI26" s="31"/>
      <c r="CJ26" s="31"/>
      <c r="CK26" s="31"/>
      <c r="CL26" s="31"/>
      <c r="CM26" s="31"/>
      <c r="CN26" s="31"/>
      <c r="CO26" s="31"/>
      <c r="CP26" s="31"/>
      <c r="CQ26" s="31"/>
      <c r="CR26" s="31"/>
      <c r="CS26" s="31"/>
      <c r="CT26" s="31"/>
      <c r="CU26" s="31"/>
      <c r="CV26" s="31"/>
      <c r="CW26" s="31"/>
      <c r="CX26" s="31"/>
      <c r="CY26" s="31"/>
      <c r="CZ26" s="31"/>
      <c r="DA26" s="31"/>
      <c r="DB26" s="31"/>
      <c r="DC26" s="31"/>
      <c r="DD26" s="31"/>
      <c r="DE26" s="31"/>
      <c r="DF26" s="31"/>
      <c r="DG26" s="31"/>
      <c r="DH26" s="31"/>
      <c r="DI26" s="31"/>
      <c r="DJ26" s="31"/>
      <c r="DK26" s="31"/>
      <c r="DL26" s="31"/>
      <c r="DM26" s="31"/>
    </row>
    <row r="27" spans="1:117" s="32" customFormat="1" hidden="1" outlineLevel="1">
      <c r="A27" s="33"/>
      <c r="B27" s="33"/>
      <c r="C27" s="33"/>
      <c r="D27" s="33"/>
      <c r="E27" s="33"/>
      <c r="F27" s="34"/>
      <c r="G27" s="33"/>
      <c r="H27" s="33"/>
      <c r="I27" s="33"/>
      <c r="J27" s="41" t="s">
        <v>32</v>
      </c>
      <c r="K27" s="36"/>
      <c r="L27" s="36"/>
      <c r="M27" s="36"/>
      <c r="N27" s="36"/>
      <c r="O27" s="36"/>
      <c r="P27" s="36"/>
      <c r="Q27" s="36"/>
      <c r="R27" s="36"/>
      <c r="S27" s="145"/>
      <c r="T27" s="145"/>
      <c r="U27" s="145"/>
      <c r="V27" s="154"/>
      <c r="W27" s="165"/>
      <c r="X27" s="36"/>
      <c r="Y27" s="36"/>
      <c r="Z27" s="154"/>
      <c r="AA27" s="210"/>
      <c r="AB27" s="36"/>
      <c r="AC27" s="36"/>
      <c r="AD27" s="221"/>
      <c r="AE27" s="210"/>
      <c r="AF27" s="36"/>
      <c r="AG27" s="36"/>
      <c r="AH27" s="221"/>
      <c r="AI27" s="210"/>
      <c r="AJ27" s="36"/>
      <c r="AK27" s="36"/>
      <c r="AL27" s="221"/>
      <c r="AM27" s="210"/>
      <c r="AN27" s="36"/>
      <c r="AO27" s="36"/>
      <c r="AP27" s="154"/>
      <c r="AQ27" s="165"/>
      <c r="AR27" s="36"/>
      <c r="AS27" s="36"/>
      <c r="AT27" s="36"/>
      <c r="AU27" s="36"/>
      <c r="AV27" s="36"/>
      <c r="AW27" s="154"/>
      <c r="AX27" s="210"/>
      <c r="AY27" s="36"/>
      <c r="AZ27" s="36"/>
      <c r="BA27" s="36"/>
      <c r="BB27" s="36"/>
      <c r="BC27" s="36"/>
      <c r="BD27" s="221"/>
      <c r="BE27" s="210"/>
      <c r="BF27" s="36"/>
      <c r="BG27" s="36"/>
      <c r="BH27" s="36"/>
      <c r="BI27" s="36"/>
      <c r="BJ27" s="36"/>
      <c r="BK27" s="221"/>
      <c r="BL27" s="210"/>
      <c r="BM27" s="36"/>
      <c r="BN27" s="36"/>
      <c r="BO27" s="36"/>
      <c r="BP27" s="36"/>
      <c r="BQ27" s="36"/>
      <c r="BR27" s="221"/>
      <c r="BS27" s="210"/>
      <c r="BT27" s="31"/>
      <c r="BU27" s="31"/>
      <c r="BV27" s="31"/>
      <c r="BW27" s="31"/>
      <c r="BX27" s="31"/>
      <c r="BY27" s="256"/>
      <c r="BZ27" s="250"/>
      <c r="CA27" s="158"/>
      <c r="CB27" s="31"/>
      <c r="CC27" s="31"/>
      <c r="CD27" s="31"/>
      <c r="CE27" s="31"/>
      <c r="CF27" s="31"/>
      <c r="CG27" s="31"/>
      <c r="CH27" s="31"/>
      <c r="CI27" s="31"/>
      <c r="CJ27" s="31"/>
      <c r="CK27" s="31"/>
      <c r="CL27" s="31"/>
      <c r="CM27" s="31"/>
      <c r="CN27" s="31"/>
      <c r="CO27" s="31"/>
      <c r="CP27" s="31"/>
      <c r="CQ27" s="31"/>
      <c r="CR27" s="31"/>
      <c r="CS27" s="31"/>
      <c r="CT27" s="31"/>
      <c r="CU27" s="31"/>
      <c r="CV27" s="31"/>
      <c r="CW27" s="31"/>
      <c r="CX27" s="31"/>
      <c r="CY27" s="31"/>
      <c r="CZ27" s="31"/>
      <c r="DA27" s="31"/>
      <c r="DB27" s="31"/>
      <c r="DC27" s="31"/>
      <c r="DD27" s="31"/>
      <c r="DE27" s="31"/>
      <c r="DF27" s="31"/>
      <c r="DG27" s="31"/>
      <c r="DH27" s="31"/>
      <c r="DI27" s="31"/>
      <c r="DJ27" s="31"/>
      <c r="DK27" s="31"/>
      <c r="DL27" s="31"/>
      <c r="DM27" s="31"/>
    </row>
    <row r="28" spans="1:117" s="32" customFormat="1" hidden="1" outlineLevel="1">
      <c r="A28" s="33"/>
      <c r="B28" s="33"/>
      <c r="C28" s="33"/>
      <c r="D28" s="33"/>
      <c r="E28" s="33"/>
      <c r="F28" s="34"/>
      <c r="G28" s="33"/>
      <c r="H28" s="33"/>
      <c r="I28" s="33"/>
      <c r="J28" s="38" t="s">
        <v>188</v>
      </c>
      <c r="K28" s="36"/>
      <c r="L28" s="36"/>
      <c r="M28" s="36"/>
      <c r="N28" s="36"/>
      <c r="O28" s="36"/>
      <c r="P28" s="36"/>
      <c r="Q28" s="36"/>
      <c r="R28" s="36"/>
      <c r="S28" s="145"/>
      <c r="T28" s="145"/>
      <c r="U28" s="145"/>
      <c r="V28" s="154"/>
      <c r="W28" s="165"/>
      <c r="X28" s="36"/>
      <c r="Y28" s="36"/>
      <c r="Z28" s="154"/>
      <c r="AA28" s="210"/>
      <c r="AB28" s="36"/>
      <c r="AC28" s="36"/>
      <c r="AD28" s="221"/>
      <c r="AE28" s="210"/>
      <c r="AF28" s="36"/>
      <c r="AG28" s="36"/>
      <c r="AH28" s="221"/>
      <c r="AI28" s="210"/>
      <c r="AJ28" s="36"/>
      <c r="AK28" s="36"/>
      <c r="AL28" s="221"/>
      <c r="AM28" s="210"/>
      <c r="AN28" s="36"/>
      <c r="AO28" s="36"/>
      <c r="AP28" s="154"/>
      <c r="AQ28" s="165"/>
      <c r="AR28" s="36"/>
      <c r="AS28" s="36"/>
      <c r="AT28" s="36"/>
      <c r="AU28" s="36"/>
      <c r="AV28" s="36"/>
      <c r="AW28" s="154"/>
      <c r="AX28" s="210"/>
      <c r="AY28" s="36"/>
      <c r="AZ28" s="36"/>
      <c r="BA28" s="36"/>
      <c r="BB28" s="36"/>
      <c r="BC28" s="36"/>
      <c r="BD28" s="221"/>
      <c r="BE28" s="210"/>
      <c r="BF28" s="36"/>
      <c r="BG28" s="36"/>
      <c r="BH28" s="36"/>
      <c r="BI28" s="36"/>
      <c r="BJ28" s="36"/>
      <c r="BK28" s="221"/>
      <c r="BL28" s="210"/>
      <c r="BM28" s="36"/>
      <c r="BN28" s="36"/>
      <c r="BO28" s="36"/>
      <c r="BP28" s="36"/>
      <c r="BQ28" s="36"/>
      <c r="BR28" s="221"/>
      <c r="BS28" s="210"/>
      <c r="BT28" s="31"/>
      <c r="BU28" s="31"/>
      <c r="BV28" s="31"/>
      <c r="BW28" s="31"/>
      <c r="BX28" s="31"/>
      <c r="BY28" s="256"/>
      <c r="BZ28" s="250"/>
      <c r="CA28" s="158"/>
      <c r="CB28" s="31"/>
      <c r="CC28" s="31"/>
      <c r="CD28" s="31"/>
      <c r="CE28" s="31"/>
      <c r="CF28" s="31"/>
      <c r="CG28" s="31"/>
      <c r="CH28" s="31"/>
      <c r="CI28" s="31"/>
      <c r="CJ28" s="31"/>
      <c r="CK28" s="31"/>
      <c r="CL28" s="31"/>
      <c r="CM28" s="31"/>
      <c r="CN28" s="31"/>
      <c r="CO28" s="31"/>
      <c r="CP28" s="31"/>
      <c r="CQ28" s="31"/>
      <c r="CR28" s="31"/>
      <c r="CS28" s="31"/>
      <c r="CT28" s="31"/>
      <c r="CU28" s="31"/>
      <c r="CV28" s="31"/>
      <c r="CW28" s="31"/>
      <c r="CX28" s="31"/>
      <c r="CY28" s="31"/>
      <c r="CZ28" s="31"/>
      <c r="DA28" s="31"/>
      <c r="DB28" s="31"/>
      <c r="DC28" s="31"/>
      <c r="DD28" s="31"/>
      <c r="DE28" s="31"/>
      <c r="DF28" s="31"/>
      <c r="DG28" s="31"/>
      <c r="DH28" s="31"/>
      <c r="DI28" s="31"/>
      <c r="DJ28" s="31"/>
      <c r="DK28" s="31"/>
      <c r="DL28" s="31"/>
      <c r="DM28" s="31"/>
    </row>
    <row r="29" spans="1:117" s="32" customFormat="1" hidden="1" outlineLevel="1">
      <c r="A29" s="33"/>
      <c r="B29" s="33"/>
      <c r="C29" s="33"/>
      <c r="D29" s="33"/>
      <c r="E29" s="33"/>
      <c r="F29" s="34"/>
      <c r="G29" s="33"/>
      <c r="H29" s="33"/>
      <c r="I29" s="33"/>
      <c r="J29" s="38" t="s">
        <v>189</v>
      </c>
      <c r="K29" s="36"/>
      <c r="L29" s="36"/>
      <c r="M29" s="36"/>
      <c r="N29" s="36"/>
      <c r="O29" s="36"/>
      <c r="P29" s="36"/>
      <c r="Q29" s="36"/>
      <c r="R29" s="36"/>
      <c r="S29" s="145"/>
      <c r="T29" s="145"/>
      <c r="U29" s="145"/>
      <c r="V29" s="154"/>
      <c r="W29" s="165"/>
      <c r="X29" s="36"/>
      <c r="Y29" s="36"/>
      <c r="Z29" s="154"/>
      <c r="AA29" s="210"/>
      <c r="AB29" s="36"/>
      <c r="AC29" s="36"/>
      <c r="AD29" s="221"/>
      <c r="AE29" s="210"/>
      <c r="AF29" s="36"/>
      <c r="AG29" s="36"/>
      <c r="AH29" s="221"/>
      <c r="AI29" s="210"/>
      <c r="AJ29" s="36"/>
      <c r="AK29" s="36"/>
      <c r="AL29" s="221"/>
      <c r="AM29" s="210"/>
      <c r="AN29" s="36"/>
      <c r="AO29" s="36"/>
      <c r="AP29" s="154"/>
      <c r="AQ29" s="165"/>
      <c r="AR29" s="36"/>
      <c r="AS29" s="36"/>
      <c r="AT29" s="36"/>
      <c r="AU29" s="36"/>
      <c r="AV29" s="36"/>
      <c r="AW29" s="154"/>
      <c r="AX29" s="210"/>
      <c r="AY29" s="36"/>
      <c r="AZ29" s="36"/>
      <c r="BA29" s="36"/>
      <c r="BB29" s="36"/>
      <c r="BC29" s="36"/>
      <c r="BD29" s="221"/>
      <c r="BE29" s="210"/>
      <c r="BF29" s="36"/>
      <c r="BG29" s="36"/>
      <c r="BH29" s="36"/>
      <c r="BI29" s="36"/>
      <c r="BJ29" s="36"/>
      <c r="BK29" s="221"/>
      <c r="BL29" s="210"/>
      <c r="BM29" s="36"/>
      <c r="BN29" s="36"/>
      <c r="BO29" s="36"/>
      <c r="BP29" s="36"/>
      <c r="BQ29" s="36"/>
      <c r="BR29" s="221"/>
      <c r="BS29" s="210"/>
      <c r="BT29" s="31"/>
      <c r="BU29" s="31"/>
      <c r="BV29" s="31"/>
      <c r="BW29" s="31"/>
      <c r="BX29" s="31"/>
      <c r="BY29" s="256"/>
      <c r="BZ29" s="250"/>
      <c r="CA29" s="158"/>
      <c r="CB29" s="31"/>
      <c r="CC29" s="31"/>
      <c r="CD29" s="31"/>
      <c r="CE29" s="31"/>
      <c r="CF29" s="31"/>
      <c r="CG29" s="31"/>
      <c r="CH29" s="31"/>
      <c r="CI29" s="31"/>
      <c r="CJ29" s="31"/>
      <c r="CK29" s="31"/>
      <c r="CL29" s="31"/>
      <c r="CM29" s="31"/>
      <c r="CN29" s="31"/>
      <c r="CO29" s="31"/>
      <c r="CP29" s="31"/>
      <c r="CQ29" s="31"/>
      <c r="CR29" s="31"/>
      <c r="CS29" s="31"/>
      <c r="CT29" s="31"/>
      <c r="CU29" s="31"/>
      <c r="CV29" s="31"/>
      <c r="CW29" s="31"/>
      <c r="CX29" s="31"/>
      <c r="CY29" s="31"/>
      <c r="CZ29" s="31"/>
      <c r="DA29" s="31"/>
      <c r="DB29" s="31"/>
      <c r="DC29" s="31"/>
      <c r="DD29" s="31"/>
      <c r="DE29" s="31"/>
      <c r="DF29" s="31"/>
      <c r="DG29" s="31"/>
      <c r="DH29" s="31"/>
      <c r="DI29" s="31"/>
      <c r="DJ29" s="31"/>
      <c r="DK29" s="31"/>
      <c r="DL29" s="31"/>
      <c r="DM29" s="31"/>
    </row>
    <row r="30" spans="1:117" s="32" customFormat="1" hidden="1" outlineLevel="1">
      <c r="A30" s="33"/>
      <c r="B30" s="33"/>
      <c r="C30" s="33"/>
      <c r="D30" s="33"/>
      <c r="E30" s="33"/>
      <c r="F30" s="34"/>
      <c r="G30" s="33"/>
      <c r="H30" s="33"/>
      <c r="I30" s="33"/>
      <c r="J30" s="39" t="s">
        <v>231</v>
      </c>
      <c r="K30" s="36"/>
      <c r="L30" s="36"/>
      <c r="M30" s="36"/>
      <c r="N30" s="36"/>
      <c r="O30" s="36"/>
      <c r="P30" s="36"/>
      <c r="Q30" s="36"/>
      <c r="R30" s="36"/>
      <c r="S30" s="145"/>
      <c r="T30" s="145"/>
      <c r="U30" s="145"/>
      <c r="V30" s="154"/>
      <c r="W30" s="165"/>
      <c r="X30" s="36"/>
      <c r="Y30" s="36"/>
      <c r="Z30" s="154"/>
      <c r="AA30" s="210"/>
      <c r="AB30" s="36"/>
      <c r="AC30" s="36"/>
      <c r="AD30" s="221"/>
      <c r="AE30" s="210"/>
      <c r="AF30" s="36"/>
      <c r="AG30" s="36"/>
      <c r="AH30" s="221"/>
      <c r="AI30" s="210"/>
      <c r="AJ30" s="36"/>
      <c r="AK30" s="36"/>
      <c r="AL30" s="221"/>
      <c r="AM30" s="210"/>
      <c r="AN30" s="36"/>
      <c r="AO30" s="36"/>
      <c r="AP30" s="154"/>
      <c r="AQ30" s="165"/>
      <c r="AR30" s="36"/>
      <c r="AS30" s="36"/>
      <c r="AT30" s="36"/>
      <c r="AU30" s="36"/>
      <c r="AV30" s="36"/>
      <c r="AW30" s="154"/>
      <c r="AX30" s="210"/>
      <c r="AY30" s="36"/>
      <c r="AZ30" s="36"/>
      <c r="BA30" s="36"/>
      <c r="BB30" s="36"/>
      <c r="BC30" s="36"/>
      <c r="BD30" s="221"/>
      <c r="BE30" s="210"/>
      <c r="BF30" s="36"/>
      <c r="BG30" s="36"/>
      <c r="BH30" s="36"/>
      <c r="BI30" s="36"/>
      <c r="BJ30" s="36"/>
      <c r="BK30" s="221"/>
      <c r="BL30" s="210"/>
      <c r="BM30" s="36"/>
      <c r="BN30" s="36"/>
      <c r="BO30" s="36"/>
      <c r="BP30" s="36"/>
      <c r="BQ30" s="36"/>
      <c r="BR30" s="221"/>
      <c r="BS30" s="210"/>
      <c r="BT30" s="31"/>
      <c r="BU30" s="31"/>
      <c r="BV30" s="31"/>
      <c r="BW30" s="31"/>
      <c r="BX30" s="31"/>
      <c r="BY30" s="256"/>
      <c r="BZ30" s="250"/>
      <c r="CA30" s="158"/>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row>
    <row r="31" spans="1:117" s="32" customFormat="1" ht="59.25" hidden="1" customHeight="1" outlineLevel="1">
      <c r="A31" s="33"/>
      <c r="B31" s="33"/>
      <c r="C31" s="33"/>
      <c r="D31" s="33"/>
      <c r="E31" s="33"/>
      <c r="F31" s="34"/>
      <c r="G31" s="33"/>
      <c r="H31" s="33"/>
      <c r="I31" s="33"/>
      <c r="J31" s="42" t="s">
        <v>232</v>
      </c>
      <c r="K31" s="36"/>
      <c r="L31" s="36"/>
      <c r="M31" s="36"/>
      <c r="N31" s="36"/>
      <c r="O31" s="36"/>
      <c r="P31" s="36"/>
      <c r="Q31" s="36"/>
      <c r="R31" s="36"/>
      <c r="S31" s="145"/>
      <c r="T31" s="145"/>
      <c r="U31" s="145"/>
      <c r="V31" s="154"/>
      <c r="W31" s="165"/>
      <c r="X31" s="36"/>
      <c r="Y31" s="36"/>
      <c r="Z31" s="154"/>
      <c r="AA31" s="210"/>
      <c r="AB31" s="36"/>
      <c r="AC31" s="36"/>
      <c r="AD31" s="221"/>
      <c r="AE31" s="210"/>
      <c r="AF31" s="36"/>
      <c r="AG31" s="36"/>
      <c r="AH31" s="221"/>
      <c r="AI31" s="210"/>
      <c r="AJ31" s="36"/>
      <c r="AK31" s="36"/>
      <c r="AL31" s="221"/>
      <c r="AM31" s="210"/>
      <c r="AN31" s="36"/>
      <c r="AO31" s="36"/>
      <c r="AP31" s="154"/>
      <c r="AQ31" s="165"/>
      <c r="AR31" s="36"/>
      <c r="AS31" s="36"/>
      <c r="AT31" s="36"/>
      <c r="AU31" s="36"/>
      <c r="AV31" s="36"/>
      <c r="AW31" s="154"/>
      <c r="AX31" s="210"/>
      <c r="AY31" s="36"/>
      <c r="AZ31" s="36"/>
      <c r="BA31" s="36"/>
      <c r="BB31" s="36"/>
      <c r="BC31" s="36"/>
      <c r="BD31" s="221"/>
      <c r="BE31" s="210"/>
      <c r="BF31" s="36"/>
      <c r="BG31" s="36"/>
      <c r="BH31" s="36"/>
      <c r="BI31" s="36"/>
      <c r="BJ31" s="36"/>
      <c r="BK31" s="221"/>
      <c r="BL31" s="210"/>
      <c r="BM31" s="36"/>
      <c r="BN31" s="36"/>
      <c r="BO31" s="36"/>
      <c r="BP31" s="36"/>
      <c r="BQ31" s="36"/>
      <c r="BR31" s="221"/>
      <c r="BS31" s="210"/>
      <c r="BT31" s="31"/>
      <c r="BU31" s="31"/>
      <c r="BV31" s="31"/>
      <c r="BW31" s="31"/>
      <c r="BX31" s="31"/>
      <c r="BY31" s="256"/>
      <c r="BZ31" s="250"/>
      <c r="CA31" s="158"/>
      <c r="CB31" s="31"/>
      <c r="CC31" s="31"/>
      <c r="CD31" s="31"/>
      <c r="CE31" s="31"/>
      <c r="CF31" s="31"/>
      <c r="CG31" s="31"/>
      <c r="CH31" s="31"/>
      <c r="CI31" s="31"/>
      <c r="CJ31" s="31"/>
      <c r="CK31" s="31"/>
      <c r="CL31" s="31"/>
      <c r="CM31" s="31"/>
      <c r="CN31" s="31"/>
      <c r="CO31" s="31"/>
      <c r="CP31" s="31"/>
      <c r="CQ31" s="31"/>
      <c r="CR31" s="31"/>
      <c r="CS31" s="31"/>
      <c r="CT31" s="31"/>
      <c r="CU31" s="31"/>
      <c r="CV31" s="31"/>
      <c r="CW31" s="31"/>
      <c r="CX31" s="31"/>
      <c r="CY31" s="31"/>
      <c r="CZ31" s="31"/>
      <c r="DA31" s="31"/>
      <c r="DB31" s="31"/>
      <c r="DC31" s="31"/>
      <c r="DD31" s="31"/>
      <c r="DE31" s="31"/>
      <c r="DF31" s="31"/>
      <c r="DG31" s="31"/>
      <c r="DH31" s="31"/>
      <c r="DI31" s="31"/>
      <c r="DJ31" s="31"/>
      <c r="DK31" s="31"/>
      <c r="DL31" s="31"/>
      <c r="DM31" s="31"/>
    </row>
    <row r="32" spans="1:117" s="32" customFormat="1" hidden="1" outlineLevel="1">
      <c r="A32" s="33"/>
      <c r="B32" s="33"/>
      <c r="C32" s="33"/>
      <c r="D32" s="33"/>
      <c r="E32" s="33"/>
      <c r="F32" s="34"/>
      <c r="G32" s="33"/>
      <c r="H32" s="33"/>
      <c r="I32" s="33"/>
      <c r="J32" s="43" t="s">
        <v>139</v>
      </c>
      <c r="K32" s="36"/>
      <c r="L32" s="36"/>
      <c r="M32" s="36"/>
      <c r="N32" s="36"/>
      <c r="O32" s="36"/>
      <c r="P32" s="36"/>
      <c r="Q32" s="36"/>
      <c r="R32" s="36"/>
      <c r="S32" s="145"/>
      <c r="T32" s="145"/>
      <c r="U32" s="145"/>
      <c r="V32" s="154"/>
      <c r="W32" s="165"/>
      <c r="X32" s="36"/>
      <c r="Y32" s="36"/>
      <c r="Z32" s="154"/>
      <c r="AA32" s="210"/>
      <c r="AB32" s="36"/>
      <c r="AC32" s="36"/>
      <c r="AD32" s="221"/>
      <c r="AE32" s="210"/>
      <c r="AF32" s="36"/>
      <c r="AG32" s="36"/>
      <c r="AH32" s="221"/>
      <c r="AI32" s="210"/>
      <c r="AJ32" s="36"/>
      <c r="AK32" s="36"/>
      <c r="AL32" s="221"/>
      <c r="AM32" s="210"/>
      <c r="AN32" s="36"/>
      <c r="AO32" s="36"/>
      <c r="AP32" s="154"/>
      <c r="AQ32" s="165"/>
      <c r="AR32" s="36"/>
      <c r="AS32" s="36"/>
      <c r="AT32" s="36"/>
      <c r="AU32" s="36"/>
      <c r="AV32" s="36"/>
      <c r="AW32" s="154"/>
      <c r="AX32" s="210"/>
      <c r="AY32" s="36"/>
      <c r="AZ32" s="36"/>
      <c r="BA32" s="36"/>
      <c r="BB32" s="36"/>
      <c r="BC32" s="36"/>
      <c r="BD32" s="221"/>
      <c r="BE32" s="210"/>
      <c r="BF32" s="36"/>
      <c r="BG32" s="36"/>
      <c r="BH32" s="36"/>
      <c r="BI32" s="36"/>
      <c r="BJ32" s="36"/>
      <c r="BK32" s="221"/>
      <c r="BL32" s="210"/>
      <c r="BM32" s="36"/>
      <c r="BN32" s="36"/>
      <c r="BO32" s="36"/>
      <c r="BP32" s="36"/>
      <c r="BQ32" s="36"/>
      <c r="BR32" s="221"/>
      <c r="BS32" s="210"/>
      <c r="BT32" s="31"/>
      <c r="BU32" s="31"/>
      <c r="BV32" s="31"/>
      <c r="BW32" s="31"/>
      <c r="BX32" s="31"/>
      <c r="BY32" s="256"/>
      <c r="BZ32" s="250"/>
      <c r="CA32" s="158"/>
      <c r="CB32" s="31"/>
      <c r="CC32" s="31"/>
      <c r="CD32" s="31"/>
      <c r="CE32" s="31"/>
      <c r="CF32" s="31"/>
      <c r="CG32" s="31"/>
      <c r="CH32" s="31"/>
      <c r="CI32" s="31"/>
      <c r="CJ32" s="31"/>
      <c r="CK32" s="31"/>
      <c r="CL32" s="31"/>
      <c r="CM32" s="31"/>
      <c r="CN32" s="31"/>
      <c r="CO32" s="31"/>
      <c r="CP32" s="31"/>
      <c r="CQ32" s="31"/>
      <c r="CR32" s="31"/>
      <c r="CS32" s="31"/>
      <c r="CT32" s="31"/>
      <c r="CU32" s="31"/>
      <c r="CV32" s="31"/>
      <c r="CW32" s="31"/>
      <c r="CX32" s="31"/>
      <c r="CY32" s="31"/>
      <c r="CZ32" s="31"/>
      <c r="DA32" s="31"/>
      <c r="DB32" s="31"/>
      <c r="DC32" s="31"/>
      <c r="DD32" s="31"/>
      <c r="DE32" s="31"/>
      <c r="DF32" s="31"/>
      <c r="DG32" s="31"/>
      <c r="DH32" s="31"/>
      <c r="DI32" s="31"/>
      <c r="DJ32" s="31"/>
      <c r="DK32" s="31"/>
      <c r="DL32" s="31"/>
      <c r="DM32" s="31"/>
    </row>
    <row r="33" spans="1:241" s="32" customFormat="1" hidden="1" outlineLevel="1">
      <c r="A33" s="33"/>
      <c r="B33" s="33"/>
      <c r="C33" s="33"/>
      <c r="D33" s="33"/>
      <c r="E33" s="33"/>
      <c r="F33" s="34"/>
      <c r="G33" s="33"/>
      <c r="H33" s="33"/>
      <c r="I33" s="33"/>
      <c r="J33" s="38" t="s">
        <v>191</v>
      </c>
      <c r="K33" s="36"/>
      <c r="L33" s="36"/>
      <c r="M33" s="36"/>
      <c r="N33" s="36"/>
      <c r="O33" s="36"/>
      <c r="P33" s="36"/>
      <c r="Q33" s="36"/>
      <c r="R33" s="36"/>
      <c r="S33" s="145"/>
      <c r="T33" s="145"/>
      <c r="U33" s="145"/>
      <c r="V33" s="154"/>
      <c r="W33" s="165"/>
      <c r="X33" s="36"/>
      <c r="Y33" s="36"/>
      <c r="Z33" s="154"/>
      <c r="AA33" s="210"/>
      <c r="AB33" s="36"/>
      <c r="AC33" s="36"/>
      <c r="AD33" s="221"/>
      <c r="AE33" s="210"/>
      <c r="AF33" s="36"/>
      <c r="AG33" s="36"/>
      <c r="AH33" s="221"/>
      <c r="AI33" s="210"/>
      <c r="AJ33" s="36"/>
      <c r="AK33" s="36"/>
      <c r="AL33" s="221"/>
      <c r="AM33" s="210"/>
      <c r="AN33" s="36"/>
      <c r="AO33" s="36"/>
      <c r="AP33" s="154"/>
      <c r="AQ33" s="165"/>
      <c r="AR33" s="36"/>
      <c r="AS33" s="36"/>
      <c r="AT33" s="36"/>
      <c r="AU33" s="36"/>
      <c r="AV33" s="36"/>
      <c r="AW33" s="154"/>
      <c r="AX33" s="210"/>
      <c r="AY33" s="36"/>
      <c r="AZ33" s="36"/>
      <c r="BA33" s="36"/>
      <c r="BB33" s="36"/>
      <c r="BC33" s="36"/>
      <c r="BD33" s="221"/>
      <c r="BE33" s="210"/>
      <c r="BF33" s="36"/>
      <c r="BG33" s="36"/>
      <c r="BH33" s="36"/>
      <c r="BI33" s="36"/>
      <c r="BJ33" s="36"/>
      <c r="BK33" s="221"/>
      <c r="BL33" s="210"/>
      <c r="BM33" s="36"/>
      <c r="BN33" s="36"/>
      <c r="BO33" s="36"/>
      <c r="BP33" s="36"/>
      <c r="BQ33" s="36"/>
      <c r="BR33" s="221"/>
      <c r="BS33" s="210"/>
      <c r="BT33" s="31"/>
      <c r="BU33" s="31"/>
      <c r="BV33" s="31"/>
      <c r="BW33" s="31"/>
      <c r="BX33" s="31"/>
      <c r="BY33" s="256"/>
      <c r="BZ33" s="250"/>
      <c r="CA33" s="158"/>
      <c r="CB33" s="31"/>
      <c r="CC33" s="31"/>
      <c r="CD33" s="31"/>
      <c r="CE33" s="31"/>
      <c r="CF33" s="31"/>
      <c r="CG33" s="31"/>
      <c r="CH33" s="31"/>
      <c r="CI33" s="31"/>
      <c r="CJ33" s="31"/>
      <c r="CK33" s="31"/>
      <c r="CL33" s="31"/>
      <c r="CM33" s="31"/>
      <c r="CN33" s="31"/>
      <c r="CO33" s="31"/>
      <c r="CP33" s="31"/>
      <c r="CQ33" s="31"/>
      <c r="CR33" s="31"/>
      <c r="CS33" s="31"/>
      <c r="CT33" s="31"/>
      <c r="CU33" s="31"/>
      <c r="CV33" s="31"/>
      <c r="CW33" s="31"/>
      <c r="CX33" s="31"/>
      <c r="CY33" s="31"/>
      <c r="CZ33" s="31"/>
      <c r="DA33" s="31"/>
      <c r="DB33" s="31"/>
      <c r="DC33" s="31"/>
      <c r="DD33" s="31"/>
      <c r="DE33" s="31"/>
      <c r="DF33" s="31"/>
      <c r="DG33" s="31"/>
      <c r="DH33" s="31"/>
      <c r="DI33" s="31"/>
      <c r="DJ33" s="31"/>
      <c r="DK33" s="31"/>
      <c r="DL33" s="31"/>
      <c r="DM33" s="31"/>
    </row>
    <row r="34" spans="1:241" s="32" customFormat="1" ht="21" thickBot="1">
      <c r="A34" s="68"/>
      <c r="B34" s="68"/>
      <c r="C34" s="68"/>
      <c r="D34" s="68"/>
      <c r="E34" s="68"/>
      <c r="F34" s="66"/>
      <c r="G34" s="68"/>
      <c r="H34" s="68"/>
      <c r="I34" s="68"/>
      <c r="J34" s="309"/>
      <c r="K34" s="67"/>
      <c r="L34" s="67"/>
      <c r="M34" s="67"/>
      <c r="N34" s="67"/>
      <c r="O34" s="67"/>
      <c r="P34" s="67"/>
      <c r="Q34" s="67"/>
      <c r="R34" s="67"/>
      <c r="S34" s="69"/>
      <c r="T34" s="69"/>
      <c r="U34" s="69"/>
      <c r="V34" s="286"/>
      <c r="W34" s="287"/>
      <c r="X34" s="67"/>
      <c r="Y34" s="67"/>
      <c r="Z34" s="286"/>
      <c r="AA34" s="288"/>
      <c r="AB34" s="67"/>
      <c r="AC34" s="67"/>
      <c r="AD34" s="289"/>
      <c r="AE34" s="288"/>
      <c r="AF34" s="67"/>
      <c r="AG34" s="67"/>
      <c r="AH34" s="289"/>
      <c r="AI34" s="288"/>
      <c r="AJ34" s="67"/>
      <c r="AK34" s="67"/>
      <c r="AL34" s="289"/>
      <c r="AM34" s="288"/>
      <c r="AN34" s="67"/>
      <c r="AO34" s="67"/>
      <c r="AP34" s="286"/>
      <c r="AQ34" s="287"/>
      <c r="AR34" s="67"/>
      <c r="AS34" s="67"/>
      <c r="AT34" s="67"/>
      <c r="AU34" s="67"/>
      <c r="AV34" s="67"/>
      <c r="AW34" s="286"/>
      <c r="AX34" s="288"/>
      <c r="AY34" s="67"/>
      <c r="AZ34" s="67"/>
      <c r="BA34" s="67"/>
      <c r="BB34" s="67"/>
      <c r="BC34" s="67"/>
      <c r="BD34" s="289"/>
      <c r="BE34" s="288"/>
      <c r="BF34" s="67"/>
      <c r="BG34" s="67"/>
      <c r="BH34" s="67"/>
      <c r="BI34" s="67"/>
      <c r="BJ34" s="67"/>
      <c r="BK34" s="289"/>
      <c r="BL34" s="288"/>
      <c r="BM34" s="67"/>
      <c r="BN34" s="67"/>
      <c r="BO34" s="67"/>
      <c r="BP34" s="67"/>
      <c r="BQ34" s="67"/>
      <c r="BR34" s="289"/>
      <c r="BS34" s="288"/>
      <c r="BT34" s="310"/>
      <c r="BU34" s="310"/>
      <c r="BV34" s="310"/>
      <c r="BW34" s="310"/>
      <c r="BX34" s="310"/>
      <c r="BY34" s="311"/>
      <c r="BZ34" s="312"/>
      <c r="CA34" s="158"/>
      <c r="CB34" s="31"/>
      <c r="CC34" s="31"/>
      <c r="CD34" s="31"/>
      <c r="CE34" s="31"/>
      <c r="CF34" s="31"/>
      <c r="CG34" s="31"/>
      <c r="CH34" s="31"/>
      <c r="CI34" s="31"/>
      <c r="CJ34" s="31"/>
      <c r="CK34" s="31"/>
      <c r="CL34" s="31"/>
      <c r="CM34" s="31"/>
      <c r="CN34" s="31"/>
      <c r="CO34" s="31"/>
      <c r="CP34" s="31"/>
      <c r="CQ34" s="31"/>
      <c r="CR34" s="31"/>
      <c r="CS34" s="31"/>
      <c r="CT34" s="31"/>
      <c r="CU34" s="31"/>
      <c r="CV34" s="31"/>
      <c r="CW34" s="31"/>
      <c r="CX34" s="31"/>
      <c r="CY34" s="31"/>
      <c r="CZ34" s="31"/>
      <c r="DA34" s="31"/>
      <c r="DB34" s="31"/>
      <c r="DC34" s="31"/>
      <c r="DD34" s="31"/>
      <c r="DE34" s="31"/>
      <c r="DF34" s="31"/>
      <c r="DG34" s="31"/>
      <c r="DH34" s="31"/>
      <c r="DI34" s="31"/>
      <c r="DJ34" s="31"/>
      <c r="DK34" s="31"/>
      <c r="DL34" s="31"/>
      <c r="DM34" s="31"/>
    </row>
    <row r="35" spans="1:241" s="45" customFormat="1" ht="21" thickBot="1">
      <c r="A35" s="329" t="s">
        <v>160</v>
      </c>
      <c r="B35" s="330"/>
      <c r="C35" s="330"/>
      <c r="D35" s="330"/>
      <c r="E35" s="331"/>
      <c r="F35" s="332"/>
      <c r="G35" s="333"/>
      <c r="H35" s="333"/>
      <c r="I35" s="333"/>
      <c r="J35" s="331" t="s">
        <v>150</v>
      </c>
      <c r="K35" s="333"/>
      <c r="L35" s="333"/>
      <c r="M35" s="333"/>
      <c r="N35" s="333"/>
      <c r="O35" s="333"/>
      <c r="P35" s="333"/>
      <c r="Q35" s="333"/>
      <c r="R35" s="333"/>
      <c r="S35" s="333"/>
      <c r="T35" s="333"/>
      <c r="U35" s="334"/>
      <c r="V35" s="334"/>
      <c r="W35" s="335"/>
      <c r="X35" s="336"/>
      <c r="Y35" s="336"/>
      <c r="Z35" s="337"/>
      <c r="AA35" s="338"/>
      <c r="AB35" s="336"/>
      <c r="AC35" s="336"/>
      <c r="AD35" s="339"/>
      <c r="AE35" s="338"/>
      <c r="AF35" s="336"/>
      <c r="AG35" s="336"/>
      <c r="AH35" s="339"/>
      <c r="AI35" s="338"/>
      <c r="AJ35" s="336"/>
      <c r="AK35" s="336"/>
      <c r="AL35" s="339"/>
      <c r="AM35" s="338"/>
      <c r="AN35" s="336"/>
      <c r="AO35" s="336"/>
      <c r="AP35" s="337"/>
      <c r="AQ35" s="335"/>
      <c r="AR35" s="336"/>
      <c r="AS35" s="336"/>
      <c r="AT35" s="336"/>
      <c r="AU35" s="336"/>
      <c r="AV35" s="336"/>
      <c r="AW35" s="337"/>
      <c r="AX35" s="338"/>
      <c r="AY35" s="336"/>
      <c r="AZ35" s="336"/>
      <c r="BA35" s="336"/>
      <c r="BB35" s="336"/>
      <c r="BC35" s="336"/>
      <c r="BD35" s="339"/>
      <c r="BE35" s="338"/>
      <c r="BF35" s="336"/>
      <c r="BG35" s="336"/>
      <c r="BH35" s="336"/>
      <c r="BI35" s="336"/>
      <c r="BJ35" s="336"/>
      <c r="BK35" s="339"/>
      <c r="BL35" s="340"/>
      <c r="BM35" s="341"/>
      <c r="BN35" s="341"/>
      <c r="BO35" s="341"/>
      <c r="BP35" s="341"/>
      <c r="BQ35" s="341"/>
      <c r="BR35" s="342"/>
      <c r="BS35" s="340"/>
      <c r="BT35" s="343"/>
      <c r="BU35" s="343"/>
      <c r="BV35" s="343"/>
      <c r="BW35" s="343"/>
      <c r="BX35" s="343"/>
      <c r="BY35" s="344"/>
      <c r="BZ35" s="345"/>
      <c r="CA35" s="159"/>
      <c r="CB35" s="44"/>
      <c r="CC35" s="44"/>
      <c r="CD35" s="44"/>
      <c r="CE35" s="44"/>
      <c r="CF35" s="44"/>
      <c r="CG35" s="44"/>
      <c r="CH35" s="44"/>
      <c r="CI35" s="44"/>
      <c r="CJ35" s="44"/>
      <c r="CK35" s="44"/>
      <c r="CL35" s="44"/>
      <c r="CM35" s="44"/>
      <c r="CN35" s="44"/>
      <c r="CO35" s="44"/>
      <c r="CP35" s="44"/>
      <c r="CQ35" s="44"/>
      <c r="CR35" s="44"/>
      <c r="CS35" s="44"/>
      <c r="CT35" s="44"/>
      <c r="CU35" s="44"/>
      <c r="CV35" s="44"/>
      <c r="CW35" s="44"/>
      <c r="CX35" s="44"/>
      <c r="CY35" s="44"/>
      <c r="CZ35" s="44"/>
      <c r="DA35" s="44"/>
      <c r="DB35" s="44"/>
      <c r="DC35" s="44"/>
      <c r="DD35" s="44"/>
      <c r="DE35" s="44"/>
      <c r="DF35" s="44"/>
      <c r="DG35" s="44"/>
      <c r="DH35" s="44"/>
      <c r="DI35" s="44"/>
      <c r="DJ35" s="44"/>
      <c r="DK35" s="44"/>
      <c r="DL35" s="44"/>
      <c r="DM35" s="44"/>
      <c r="DN35" s="12"/>
      <c r="DO35" s="12"/>
      <c r="DP35" s="12"/>
      <c r="DQ35" s="12"/>
      <c r="DR35" s="12"/>
      <c r="DS35" s="12"/>
      <c r="DT35" s="12"/>
      <c r="DU35" s="12"/>
      <c r="DV35" s="12"/>
      <c r="DW35" s="12"/>
      <c r="DX35" s="12"/>
      <c r="DY35" s="12"/>
      <c r="DZ35" s="12"/>
      <c r="EA35" s="12"/>
      <c r="EB35" s="12"/>
      <c r="EC35" s="12"/>
      <c r="ED35" s="12"/>
      <c r="EE35" s="12"/>
      <c r="EF35" s="12"/>
      <c r="EG35" s="12"/>
      <c r="EH35" s="12"/>
      <c r="EI35" s="12"/>
      <c r="EJ35" s="12"/>
      <c r="EK35" s="12"/>
      <c r="EL35" s="12"/>
      <c r="EM35" s="12"/>
      <c r="EN35" s="12"/>
      <c r="EO35" s="12"/>
      <c r="EP35" s="12"/>
      <c r="EQ35" s="12"/>
      <c r="ER35" s="12"/>
      <c r="ES35" s="12"/>
      <c r="ET35" s="12"/>
      <c r="EU35" s="12"/>
      <c r="EV35" s="12"/>
      <c r="EW35" s="12"/>
      <c r="EX35" s="12"/>
      <c r="EY35" s="12"/>
      <c r="EZ35" s="12"/>
      <c r="FA35" s="12"/>
      <c r="FB35" s="12"/>
      <c r="FC35" s="12"/>
      <c r="FD35" s="12"/>
      <c r="FE35" s="12"/>
      <c r="FF35" s="12"/>
      <c r="FG35" s="12"/>
      <c r="FH35" s="12"/>
      <c r="FI35" s="12"/>
      <c r="FJ35" s="12"/>
      <c r="FK35" s="12"/>
      <c r="FL35" s="12"/>
      <c r="FM35" s="12"/>
      <c r="FN35" s="12"/>
      <c r="FO35" s="12"/>
      <c r="FP35" s="12"/>
      <c r="FQ35" s="12"/>
      <c r="FR35" s="12"/>
      <c r="FS35" s="12"/>
      <c r="FT35" s="12"/>
      <c r="FU35" s="12"/>
      <c r="FV35" s="12"/>
      <c r="FW35" s="12"/>
      <c r="FX35" s="12"/>
      <c r="FY35" s="12"/>
      <c r="FZ35" s="12"/>
      <c r="GA35" s="12"/>
      <c r="GB35" s="12"/>
      <c r="GC35" s="12"/>
      <c r="GD35" s="12"/>
      <c r="GE35" s="12"/>
      <c r="GF35" s="12"/>
      <c r="GG35" s="12"/>
      <c r="GH35" s="12"/>
      <c r="GI35" s="12"/>
      <c r="GJ35" s="12"/>
      <c r="GK35" s="12"/>
      <c r="GL35" s="12"/>
      <c r="GM35" s="12"/>
      <c r="GN35" s="12"/>
      <c r="GO35" s="12"/>
      <c r="GP35" s="12"/>
      <c r="GQ35" s="12"/>
      <c r="GR35" s="12"/>
      <c r="GS35" s="12"/>
      <c r="GT35" s="12"/>
      <c r="GU35" s="12"/>
      <c r="GV35" s="12"/>
      <c r="GW35" s="12"/>
      <c r="GX35" s="12"/>
      <c r="GY35" s="12"/>
      <c r="GZ35" s="12"/>
      <c r="HA35" s="12"/>
      <c r="HB35" s="12"/>
      <c r="HC35" s="12"/>
      <c r="HD35" s="12"/>
      <c r="HE35" s="12"/>
      <c r="HF35" s="12"/>
      <c r="HG35" s="12"/>
      <c r="HH35" s="12"/>
      <c r="HI35" s="12"/>
      <c r="HJ35" s="12"/>
      <c r="HK35" s="12"/>
      <c r="HL35" s="12"/>
      <c r="HM35" s="12"/>
      <c r="HN35" s="12"/>
      <c r="HO35" s="12"/>
      <c r="HP35" s="12"/>
      <c r="HQ35" s="12"/>
      <c r="HR35" s="12"/>
      <c r="HS35" s="12"/>
      <c r="HT35" s="12"/>
      <c r="HU35" s="12"/>
      <c r="HV35" s="12"/>
      <c r="HW35" s="12"/>
      <c r="HX35" s="12"/>
      <c r="HY35" s="12"/>
      <c r="HZ35" s="12"/>
      <c r="IA35" s="12"/>
      <c r="IB35" s="12"/>
      <c r="IC35" s="12"/>
      <c r="ID35" s="12"/>
      <c r="IE35" s="12"/>
      <c r="IF35" s="12"/>
      <c r="IG35" s="12"/>
    </row>
    <row r="36" spans="1:241" s="48" customFormat="1" ht="147" customHeight="1" outlineLevel="1" collapsed="1">
      <c r="A36" s="313"/>
      <c r="B36" s="314"/>
      <c r="C36" s="315"/>
      <c r="D36" s="316"/>
      <c r="E36" s="317"/>
      <c r="F36" s="318"/>
      <c r="G36" s="319"/>
      <c r="H36" s="319"/>
      <c r="I36" s="319"/>
      <c r="J36" s="320"/>
      <c r="K36" s="318" t="str">
        <f>CONCATENATE(K37," ",S37,R37," ",K38," ",S38,R38," ",K39," ",S39,R39," ",K40," ",S40,R40," ",K41," ",S41,R41," "," ",K42," ",S42,R42," ",K43," ",S43,R43," ",K44," ",S44,R44," ")</f>
        <v xml:space="preserve">Ручная расчистка 56шт. Бурение скважин, установка приставок (дерев.) 22шт. Монтаж опор 50шт. Демонтаж опор 49шт. Замена фарфоровых /стеклянных/ изоляторов на полимерные 81шт.  Замена поврежденных изоляторов 3,907Га. Монтаж провода (по трассе) 11,9Га. Механизированная расчистка 29,9Га. </v>
      </c>
      <c r="L36" s="318"/>
      <c r="M36" s="318"/>
      <c r="N36" s="318"/>
      <c r="O36" s="318"/>
      <c r="P36" s="318"/>
      <c r="Q36" s="318"/>
      <c r="R36" s="319"/>
      <c r="S36" s="319"/>
      <c r="T36" s="319"/>
      <c r="U36" s="321">
        <f>SUM(U37:U44)</f>
        <v>23.305</v>
      </c>
      <c r="V36" s="322">
        <f>IF(SUM(BT37:BY44,BM37:BR44,BF37:BK44,AY37:BD44,AN37:AP44,AJ37:AL44,AF37:AH44,AB37:AD44)=SUM(V37:V44),SUM(V37:V44),"ПРОВЕРЬ")</f>
        <v>0</v>
      </c>
      <c r="W36" s="323">
        <f t="shared" ref="W36:Y36" si="3">IF(SUM(AA36,AE36,AI36,AM36)=SUM(W37:W44),SUM(W37:W44),"ПРОВЕРЬ")</f>
        <v>0</v>
      </c>
      <c r="X36" s="322">
        <f>IF(SUM(AB36,AF36,AJ36,AN36)=SUM(X37:X44),SUM(X37:X44),"ПРОВЕРЬ")</f>
        <v>0</v>
      </c>
      <c r="Y36" s="322">
        <f t="shared" si="3"/>
        <v>0</v>
      </c>
      <c r="Z36" s="324">
        <f>IF(SUM(AD36,AH36,AL36,AP36)=SUM(Z37:Z44),SUM(Z37:Z44),"ПРОВЕРЬ")</f>
        <v>0</v>
      </c>
      <c r="AA36" s="325">
        <f t="shared" ref="AA36:AB36" si="4">SUM(AA37:AA44)</f>
        <v>0</v>
      </c>
      <c r="AB36" s="321">
        <f t="shared" si="4"/>
        <v>0</v>
      </c>
      <c r="AC36" s="321">
        <f>SUM(AC37:AC44)</f>
        <v>0</v>
      </c>
      <c r="AD36" s="324">
        <f>SUM(AD37:AD44)</f>
        <v>0</v>
      </c>
      <c r="AE36" s="321">
        <f>SUM(AE37:AE44)</f>
        <v>0</v>
      </c>
      <c r="AF36" s="321">
        <f t="shared" ref="AF36" si="5">SUM(AF37:AF44)</f>
        <v>0</v>
      </c>
      <c r="AG36" s="321">
        <f>SUM(AG37:AG44)</f>
        <v>0</v>
      </c>
      <c r="AH36" s="324">
        <f>SUM(AH37:AH44)</f>
        <v>0</v>
      </c>
      <c r="AI36" s="321">
        <f t="shared" ref="AI36:AJ36" si="6">SUM(AI37:AI44)</f>
        <v>0</v>
      </c>
      <c r="AJ36" s="321">
        <f t="shared" si="6"/>
        <v>0</v>
      </c>
      <c r="AK36" s="321">
        <f>SUM(AK37:AK44)</f>
        <v>0</v>
      </c>
      <c r="AL36" s="324">
        <f>SUM(AL37:AL44)</f>
        <v>0</v>
      </c>
      <c r="AM36" s="321">
        <f>SUM(AM37:AM44)</f>
        <v>0</v>
      </c>
      <c r="AN36" s="321">
        <f t="shared" ref="AN36" si="7">SUM(AN37:AN44)</f>
        <v>0</v>
      </c>
      <c r="AO36" s="321">
        <f>SUM(AO37:AO44)</f>
        <v>0</v>
      </c>
      <c r="AP36" s="322">
        <f>SUM(AP37:AP44)</f>
        <v>0</v>
      </c>
      <c r="AQ36" s="323">
        <f t="shared" ref="AQ36:AV36" si="8">IF(SUM(AX36,BE36,BL36,BS36)=SUM(AQ37:AQ44),SUM(AQ37:AQ44),"ПРОВЕРЬ")</f>
        <v>0</v>
      </c>
      <c r="AR36" s="322">
        <f t="shared" si="8"/>
        <v>0</v>
      </c>
      <c r="AS36" s="322">
        <f>IF(SUM(AZ36,BG36,BN36,BU36)=SUM(AS37:AS44),SUM(AS37:AS44),"ПРОВЕРЬ")</f>
        <v>0</v>
      </c>
      <c r="AT36" s="322">
        <f>IF(SUM(BA36,BH36,BO36,BV36)=SUM(AT37:AT44),SUM(AT37:AT44),"ПРОВЕРЬ")</f>
        <v>0</v>
      </c>
      <c r="AU36" s="322">
        <f>IF(SUM(BB36,BI36,BP36,BW36)=SUM(AU37:AU44),SUM(AU37:AU44),"ПРОВЕРЬ")</f>
        <v>0</v>
      </c>
      <c r="AV36" s="322">
        <f t="shared" si="8"/>
        <v>0</v>
      </c>
      <c r="AW36" s="322">
        <f>IF(SUM(BD36,BK36,BR36,BY36)=SUM(AW37:AW44),SUM(AW37:AW44),"ПРОВЕРЬ")</f>
        <v>0</v>
      </c>
      <c r="AX36" s="326">
        <f t="shared" ref="AX36:BB36" si="9">SUM(AX37:AX44)</f>
        <v>0</v>
      </c>
      <c r="AY36" s="326">
        <f t="shared" si="9"/>
        <v>0</v>
      </c>
      <c r="AZ36" s="326">
        <f t="shared" si="9"/>
        <v>0</v>
      </c>
      <c r="BA36" s="326">
        <f>SUM(BA37:BA44)</f>
        <v>0</v>
      </c>
      <c r="BB36" s="326">
        <f t="shared" si="9"/>
        <v>0</v>
      </c>
      <c r="BC36" s="326">
        <f>SUM(BC37:BC44)</f>
        <v>0</v>
      </c>
      <c r="BD36" s="327">
        <f>SUM(BD37:BD44)</f>
        <v>0</v>
      </c>
      <c r="BE36" s="326">
        <f t="shared" ref="BE36:BI36" si="10">SUM(BE37:BE44)</f>
        <v>0</v>
      </c>
      <c r="BF36" s="326">
        <f t="shared" si="10"/>
        <v>0</v>
      </c>
      <c r="BG36" s="326">
        <f>SUM(BG37:BG44)</f>
        <v>0</v>
      </c>
      <c r="BH36" s="326">
        <f t="shared" si="10"/>
        <v>0</v>
      </c>
      <c r="BI36" s="326">
        <f t="shared" si="10"/>
        <v>0</v>
      </c>
      <c r="BJ36" s="326">
        <f>SUM(BJ37:BJ44)</f>
        <v>0</v>
      </c>
      <c r="BK36" s="327">
        <f>SUM(BK37:BK44)</f>
        <v>0</v>
      </c>
      <c r="BL36" s="321">
        <f t="shared" ref="BL36:BP36" si="11">SUM(BL37:BL44)</f>
        <v>0</v>
      </c>
      <c r="BM36" s="321">
        <f t="shared" si="11"/>
        <v>0</v>
      </c>
      <c r="BN36" s="321">
        <f t="shared" si="11"/>
        <v>0</v>
      </c>
      <c r="BO36" s="321">
        <f t="shared" si="11"/>
        <v>0</v>
      </c>
      <c r="BP36" s="321">
        <f t="shared" si="11"/>
        <v>0</v>
      </c>
      <c r="BQ36" s="321">
        <f>SUM(BQ37:BQ44)</f>
        <v>0</v>
      </c>
      <c r="BR36" s="324">
        <f>SUM(BR37:BR44)</f>
        <v>0</v>
      </c>
      <c r="BS36" s="321">
        <f t="shared" ref="BS36:BW36" si="12">SUM(BS37:BS44)</f>
        <v>0</v>
      </c>
      <c r="BT36" s="321">
        <f t="shared" si="12"/>
        <v>0</v>
      </c>
      <c r="BU36" s="321">
        <f t="shared" si="12"/>
        <v>0</v>
      </c>
      <c r="BV36" s="321">
        <f t="shared" si="12"/>
        <v>0</v>
      </c>
      <c r="BW36" s="321">
        <f t="shared" si="12"/>
        <v>0</v>
      </c>
      <c r="BX36" s="321">
        <f>SUM(BX37:BX44)</f>
        <v>0</v>
      </c>
      <c r="BY36" s="324">
        <f>SUM(BY37:BY44)</f>
        <v>0</v>
      </c>
      <c r="BZ36" s="328"/>
      <c r="CA36" s="160"/>
      <c r="CB36" s="46"/>
      <c r="CC36" s="46"/>
      <c r="CD36" s="46"/>
      <c r="CE36" s="46"/>
      <c r="CF36" s="46"/>
      <c r="CG36" s="46"/>
      <c r="CH36" s="46"/>
      <c r="CI36" s="46"/>
      <c r="CJ36" s="46"/>
      <c r="CK36" s="46"/>
      <c r="CL36" s="46"/>
      <c r="CM36" s="46"/>
      <c r="CN36" s="46"/>
      <c r="CO36" s="46"/>
      <c r="CP36" s="46"/>
      <c r="CQ36" s="46"/>
      <c r="CR36" s="46"/>
      <c r="CS36" s="46"/>
      <c r="CT36" s="46"/>
      <c r="CU36" s="46"/>
      <c r="CV36" s="46"/>
      <c r="CW36" s="46"/>
      <c r="CX36" s="46"/>
      <c r="CY36" s="46"/>
      <c r="CZ36" s="46"/>
      <c r="DA36" s="46"/>
      <c r="DB36" s="46"/>
      <c r="DC36" s="46"/>
      <c r="DD36" s="46"/>
      <c r="DE36" s="46"/>
      <c r="DF36" s="46"/>
      <c r="DG36" s="46"/>
      <c r="DH36" s="46"/>
      <c r="DI36" s="46"/>
      <c r="DJ36" s="46"/>
      <c r="DK36" s="46"/>
      <c r="DL36" s="46"/>
      <c r="DM36" s="46"/>
      <c r="DN36" s="47"/>
      <c r="DO36" s="47"/>
      <c r="DP36" s="47"/>
      <c r="DQ36" s="47"/>
      <c r="DR36" s="47"/>
      <c r="DS36" s="47"/>
      <c r="DT36" s="47"/>
      <c r="DU36" s="47"/>
      <c r="DV36" s="47"/>
      <c r="DW36" s="47"/>
      <c r="DX36" s="47"/>
      <c r="DY36" s="47"/>
      <c r="DZ36" s="47"/>
      <c r="EA36" s="47"/>
      <c r="EB36" s="47"/>
      <c r="EC36" s="47"/>
      <c r="ED36" s="47"/>
      <c r="EE36" s="47"/>
      <c r="EF36" s="47"/>
      <c r="EG36" s="47"/>
      <c r="EH36" s="47"/>
      <c r="EI36" s="47"/>
      <c r="EJ36" s="47"/>
      <c r="EK36" s="47"/>
      <c r="EL36" s="47"/>
      <c r="EM36" s="47"/>
      <c r="EN36" s="47"/>
      <c r="EO36" s="47"/>
      <c r="EP36" s="47"/>
      <c r="EQ36" s="47"/>
      <c r="ER36" s="47"/>
      <c r="ES36" s="47"/>
      <c r="ET36" s="47"/>
      <c r="EU36" s="47"/>
      <c r="EV36" s="47"/>
      <c r="EW36" s="47"/>
      <c r="EX36" s="47"/>
      <c r="EY36" s="47"/>
      <c r="EZ36" s="47"/>
      <c r="FA36" s="47"/>
      <c r="FB36" s="47"/>
      <c r="FC36" s="47"/>
      <c r="FD36" s="47"/>
      <c r="FE36" s="47"/>
      <c r="FF36" s="47"/>
      <c r="FG36" s="47"/>
      <c r="FH36" s="47"/>
      <c r="FI36" s="47"/>
      <c r="FJ36" s="47"/>
      <c r="FK36" s="47"/>
      <c r="FL36" s="47"/>
      <c r="FM36" s="47"/>
      <c r="FN36" s="47"/>
      <c r="FO36" s="47"/>
      <c r="FP36" s="47"/>
      <c r="FQ36" s="47"/>
      <c r="FR36" s="47"/>
      <c r="FS36" s="47"/>
      <c r="FT36" s="47"/>
      <c r="FU36" s="47"/>
      <c r="FV36" s="47"/>
      <c r="FW36" s="47"/>
      <c r="FX36" s="47"/>
      <c r="FY36" s="47"/>
      <c r="FZ36" s="47"/>
      <c r="GA36" s="47"/>
      <c r="GB36" s="47"/>
      <c r="GC36" s="47"/>
      <c r="GD36" s="47"/>
      <c r="GE36" s="47"/>
      <c r="GF36" s="47"/>
      <c r="GG36" s="47"/>
      <c r="GH36" s="47"/>
      <c r="GI36" s="47"/>
      <c r="GJ36" s="47"/>
      <c r="GK36" s="47"/>
      <c r="GL36" s="47"/>
      <c r="GM36" s="47"/>
      <c r="GN36" s="47"/>
      <c r="GO36" s="47"/>
      <c r="GP36" s="47"/>
      <c r="GQ36" s="47"/>
      <c r="GR36" s="47"/>
      <c r="GS36" s="47"/>
      <c r="GT36" s="47"/>
      <c r="GU36" s="47"/>
      <c r="GV36" s="47"/>
      <c r="GW36" s="47"/>
      <c r="GX36" s="47"/>
      <c r="GY36" s="47"/>
      <c r="GZ36" s="47"/>
      <c r="HA36" s="47"/>
      <c r="HB36" s="47"/>
      <c r="HC36" s="47"/>
      <c r="HD36" s="47"/>
      <c r="HE36" s="47"/>
      <c r="HF36" s="47"/>
      <c r="HG36" s="47"/>
      <c r="HH36" s="47"/>
      <c r="HI36" s="47"/>
      <c r="HJ36" s="47"/>
      <c r="HK36" s="47"/>
      <c r="HL36" s="47"/>
      <c r="HM36" s="47"/>
      <c r="HN36" s="47"/>
      <c r="HO36" s="47"/>
      <c r="HP36" s="47"/>
      <c r="HQ36" s="47"/>
      <c r="HR36" s="47"/>
      <c r="HS36" s="47"/>
      <c r="HT36" s="47"/>
      <c r="HU36" s="47"/>
      <c r="HV36" s="47"/>
      <c r="HW36" s="47"/>
      <c r="HX36" s="47"/>
      <c r="HY36" s="47"/>
      <c r="HZ36" s="47"/>
      <c r="IA36" s="47"/>
      <c r="IB36" s="47"/>
      <c r="IC36" s="47"/>
      <c r="ID36" s="47"/>
      <c r="IE36" s="47"/>
      <c r="IF36" s="47"/>
      <c r="IG36" s="47"/>
    </row>
    <row r="37" spans="1:241" hidden="1" outlineLevel="2">
      <c r="A37" s="145"/>
      <c r="B37" s="33"/>
      <c r="C37" s="50"/>
      <c r="D37" s="51"/>
      <c r="E37" s="34"/>
      <c r="F37" s="56"/>
      <c r="G37" s="34"/>
      <c r="H37" s="34"/>
      <c r="I37" s="34"/>
      <c r="J37" s="53" t="s">
        <v>151</v>
      </c>
      <c r="K37" s="34" t="s">
        <v>65</v>
      </c>
      <c r="L37" s="36"/>
      <c r="M37" s="36"/>
      <c r="N37" s="36"/>
      <c r="O37" s="49"/>
      <c r="P37" s="49"/>
      <c r="Q37" s="36">
        <f>_xlfn.DAYS(P37,O37)</f>
        <v>0</v>
      </c>
      <c r="R37" s="33" t="s">
        <v>27</v>
      </c>
      <c r="S37" s="33">
        <v>56</v>
      </c>
      <c r="T37" s="33"/>
      <c r="U37" s="145"/>
      <c r="V37" s="192">
        <f t="shared" ref="V37:V44" si="13">SUM(W37,AQ37)</f>
        <v>0</v>
      </c>
      <c r="W37" s="193">
        <f>SUM(AA37,AE37,AI37,AM37)</f>
        <v>0</v>
      </c>
      <c r="X37" s="192">
        <f>SUM(AB37,AF37,AJ37,AN37)</f>
        <v>0</v>
      </c>
      <c r="Y37" s="192">
        <f>SUM(AC37,AG37,AK37,AO37)</f>
        <v>0</v>
      </c>
      <c r="Z37" s="192">
        <f>SUM(AD37,AH37,AL37,AP37)</f>
        <v>0</v>
      </c>
      <c r="AA37" s="211">
        <f>SUM(AB37:AD37)</f>
        <v>0</v>
      </c>
      <c r="AB37" s="205"/>
      <c r="AC37" s="205"/>
      <c r="AD37" s="229"/>
      <c r="AE37" s="211">
        <f>SUM(AF37:AH37)</f>
        <v>0</v>
      </c>
      <c r="AF37" s="205"/>
      <c r="AG37" s="205"/>
      <c r="AH37" s="229"/>
      <c r="AI37" s="211">
        <f>SUM(AJ37:AL37)</f>
        <v>0</v>
      </c>
      <c r="AJ37" s="205"/>
      <c r="AK37" s="205"/>
      <c r="AL37" s="229"/>
      <c r="AM37" s="211">
        <f>SUM(AN37:AP37)</f>
        <v>0</v>
      </c>
      <c r="AN37" s="205"/>
      <c r="AO37" s="205"/>
      <c r="AP37" s="231"/>
      <c r="AQ37" s="193">
        <f>SUM(BS37,BL37,BE37,AX37)</f>
        <v>0</v>
      </c>
      <c r="AR37" s="192">
        <f>SUM(BT37,BM37,BF37,AY37)</f>
        <v>0</v>
      </c>
      <c r="AS37" s="192">
        <f>IF(AR37*0.304=SUM(AZ37,BG37,BN37,BU37),AR37*0.304,"проверь ЕСН")</f>
        <v>0</v>
      </c>
      <c r="AT37" s="192">
        <f t="shared" ref="AT37:AW44" si="14">SUM(BV37,BO37,BH37,BA37)</f>
        <v>0</v>
      </c>
      <c r="AU37" s="192">
        <f t="shared" si="14"/>
        <v>0</v>
      </c>
      <c r="AV37" s="192">
        <f t="shared" si="14"/>
        <v>0</v>
      </c>
      <c r="AW37" s="192">
        <f>SUM(BY37,BR37,BK37,BD37)</f>
        <v>0</v>
      </c>
      <c r="AX37" s="235">
        <f>SUM(AY37:BD37)</f>
        <v>0</v>
      </c>
      <c r="AY37" s="263"/>
      <c r="AZ37" s="194">
        <f>AY37*0.304</f>
        <v>0</v>
      </c>
      <c r="BA37" s="263"/>
      <c r="BB37" s="263"/>
      <c r="BC37" s="263"/>
      <c r="BD37" s="264"/>
      <c r="BE37" s="235">
        <f>SUM(BF37:BK37)</f>
        <v>0</v>
      </c>
      <c r="BF37" s="263"/>
      <c r="BG37" s="194">
        <f>BF37*0.304</f>
        <v>0</v>
      </c>
      <c r="BH37" s="263"/>
      <c r="BI37" s="263"/>
      <c r="BJ37" s="263"/>
      <c r="BK37" s="264"/>
      <c r="BL37" s="235">
        <f>SUM(BM37:BR37)</f>
        <v>0</v>
      </c>
      <c r="BM37" s="263"/>
      <c r="BN37" s="194">
        <f>BM37*0.304</f>
        <v>0</v>
      </c>
      <c r="BO37" s="263"/>
      <c r="BP37" s="263"/>
      <c r="BQ37" s="263"/>
      <c r="BR37" s="264"/>
      <c r="BS37" s="235">
        <f>SUM(BT37:BY37)</f>
        <v>0</v>
      </c>
      <c r="BT37" s="263"/>
      <c r="BU37" s="194">
        <f>BT37*0.304</f>
        <v>0</v>
      </c>
      <c r="BV37" s="263"/>
      <c r="BW37" s="263"/>
      <c r="BX37" s="263"/>
      <c r="BY37" s="264"/>
      <c r="BZ37" s="251"/>
      <c r="CA37" s="159"/>
      <c r="CB37" s="44"/>
      <c r="CC37" s="44"/>
      <c r="CD37" s="44"/>
      <c r="CE37" s="44"/>
      <c r="CF37" s="44"/>
      <c r="CG37" s="44"/>
      <c r="CH37" s="44"/>
      <c r="CI37" s="44"/>
      <c r="CJ37" s="44"/>
      <c r="CK37" s="44"/>
      <c r="CL37" s="44"/>
      <c r="CM37" s="44"/>
      <c r="CN37" s="44"/>
      <c r="CO37" s="44"/>
      <c r="CP37" s="44"/>
      <c r="CQ37" s="44"/>
      <c r="CR37" s="44"/>
      <c r="CS37" s="44"/>
      <c r="CT37" s="44"/>
      <c r="CU37" s="44"/>
      <c r="CV37" s="44"/>
      <c r="CW37" s="44"/>
      <c r="CX37" s="44"/>
      <c r="CY37" s="44"/>
      <c r="CZ37" s="44"/>
      <c r="DA37" s="44"/>
      <c r="DB37" s="44"/>
      <c r="DC37" s="44"/>
      <c r="DD37" s="44"/>
      <c r="DE37" s="44"/>
      <c r="DF37" s="44"/>
      <c r="DG37" s="44"/>
      <c r="DH37" s="44"/>
      <c r="DI37" s="44"/>
      <c r="DJ37" s="44"/>
      <c r="DK37" s="44"/>
      <c r="DL37" s="44"/>
      <c r="DM37" s="44"/>
    </row>
    <row r="38" spans="1:241" hidden="1" outlineLevel="2">
      <c r="A38" s="49"/>
      <c r="B38" s="33"/>
      <c r="C38" s="50"/>
      <c r="D38" s="51"/>
      <c r="E38" s="34"/>
      <c r="F38" s="56"/>
      <c r="G38" s="34"/>
      <c r="H38" s="34"/>
      <c r="I38" s="34"/>
      <c r="J38" s="53" t="s">
        <v>151</v>
      </c>
      <c r="K38" s="34" t="s">
        <v>135</v>
      </c>
      <c r="L38" s="36"/>
      <c r="M38" s="36"/>
      <c r="N38" s="36"/>
      <c r="O38" s="49"/>
      <c r="P38" s="49"/>
      <c r="Q38" s="36">
        <f t="shared" ref="Q38:Q44" si="15">_xlfn.DAYS(P38,O38)</f>
        <v>0</v>
      </c>
      <c r="R38" s="33" t="s">
        <v>27</v>
      </c>
      <c r="S38" s="33">
        <v>22</v>
      </c>
      <c r="T38" s="33"/>
      <c r="U38" s="145"/>
      <c r="V38" s="192">
        <f t="shared" si="13"/>
        <v>0</v>
      </c>
      <c r="W38" s="193">
        <f t="shared" ref="W38:Z44" si="16">SUM(AA38,AE38,AI38,AM38)</f>
        <v>0</v>
      </c>
      <c r="X38" s="192">
        <f t="shared" si="16"/>
        <v>0</v>
      </c>
      <c r="Y38" s="192">
        <f t="shared" si="16"/>
        <v>0</v>
      </c>
      <c r="Z38" s="192">
        <f t="shared" si="16"/>
        <v>0</v>
      </c>
      <c r="AA38" s="211">
        <f t="shared" ref="AA38:AA44" si="17">SUM(AB38:AD38)</f>
        <v>0</v>
      </c>
      <c r="AB38" s="205"/>
      <c r="AC38" s="205"/>
      <c r="AD38" s="229"/>
      <c r="AE38" s="211">
        <f t="shared" ref="AE38:AE44" si="18">SUM(AF38:AH38)</f>
        <v>0</v>
      </c>
      <c r="AF38" s="205"/>
      <c r="AG38" s="205"/>
      <c r="AH38" s="229"/>
      <c r="AI38" s="211">
        <f t="shared" ref="AI38:AI44" si="19">SUM(AJ38:AL38)</f>
        <v>0</v>
      </c>
      <c r="AJ38" s="205"/>
      <c r="AK38" s="205"/>
      <c r="AL38" s="229"/>
      <c r="AM38" s="211">
        <f t="shared" ref="AM38:AM44" si="20">SUM(AN38:AP38)</f>
        <v>0</v>
      </c>
      <c r="AN38" s="205"/>
      <c r="AO38" s="205"/>
      <c r="AP38" s="231"/>
      <c r="AQ38" s="193">
        <f t="shared" ref="AQ38:AR44" si="21">SUM(BS38,BL38,BE38,AX38)</f>
        <v>0</v>
      </c>
      <c r="AR38" s="192">
        <f t="shared" si="21"/>
        <v>0</v>
      </c>
      <c r="AS38" s="192">
        <f t="shared" ref="AS38:AS43" si="22">IF(AR38*0.304=SUM(AZ38,BG38,BN38,BU38),AR38*0.304,"ЕСН")</f>
        <v>0</v>
      </c>
      <c r="AT38" s="192">
        <f t="shared" si="14"/>
        <v>0</v>
      </c>
      <c r="AU38" s="192">
        <f t="shared" si="14"/>
        <v>0</v>
      </c>
      <c r="AV38" s="192">
        <f t="shared" si="14"/>
        <v>0</v>
      </c>
      <c r="AW38" s="192">
        <f t="shared" si="14"/>
        <v>0</v>
      </c>
      <c r="AX38" s="235">
        <f t="shared" ref="AX38:AX44" si="23">SUM(AY38:BD38)</f>
        <v>0</v>
      </c>
      <c r="AY38" s="263"/>
      <c r="AZ38" s="194">
        <f t="shared" ref="AZ38:AZ44" si="24">AY38*0.304</f>
        <v>0</v>
      </c>
      <c r="BA38" s="263"/>
      <c r="BB38" s="263"/>
      <c r="BC38" s="263"/>
      <c r="BD38" s="264"/>
      <c r="BE38" s="235">
        <f t="shared" ref="BE38:BE41" si="25">SUM(BF38:BK38)</f>
        <v>0</v>
      </c>
      <c r="BF38" s="263"/>
      <c r="BG38" s="194">
        <f t="shared" ref="BG38:BG44" si="26">BF38*0.304</f>
        <v>0</v>
      </c>
      <c r="BH38" s="263"/>
      <c r="BI38" s="263"/>
      <c r="BJ38" s="263"/>
      <c r="BK38" s="264"/>
      <c r="BL38" s="235">
        <f t="shared" ref="BL38:BL41" si="27">SUM(BM38:BR38)</f>
        <v>0</v>
      </c>
      <c r="BM38" s="263"/>
      <c r="BN38" s="194">
        <f t="shared" ref="BN38:BN44" si="28">BM38*0.304</f>
        <v>0</v>
      </c>
      <c r="BO38" s="263"/>
      <c r="BP38" s="263"/>
      <c r="BQ38" s="263"/>
      <c r="BR38" s="264"/>
      <c r="BS38" s="235">
        <f t="shared" ref="BS38:BS41" si="29">SUM(BT38:BY38)</f>
        <v>0</v>
      </c>
      <c r="BT38" s="263"/>
      <c r="BU38" s="194">
        <f t="shared" ref="BU38:BU44" si="30">BT38*0.304</f>
        <v>0</v>
      </c>
      <c r="BV38" s="263"/>
      <c r="BW38" s="263"/>
      <c r="BX38" s="263"/>
      <c r="BY38" s="264"/>
      <c r="BZ38" s="251"/>
      <c r="CA38" s="159"/>
      <c r="CB38" s="44"/>
      <c r="CC38" s="44"/>
      <c r="CD38" s="44"/>
      <c r="CE38" s="44"/>
      <c r="CF38" s="44"/>
      <c r="CG38" s="44"/>
      <c r="CH38" s="44"/>
      <c r="CI38" s="44"/>
      <c r="CJ38" s="44"/>
      <c r="CK38" s="44"/>
      <c r="CL38" s="44"/>
      <c r="CM38" s="44"/>
      <c r="CN38" s="44"/>
      <c r="CO38" s="44"/>
      <c r="CP38" s="44"/>
      <c r="CQ38" s="44"/>
      <c r="CR38" s="44"/>
      <c r="CS38" s="44"/>
      <c r="CT38" s="44"/>
      <c r="CU38" s="44"/>
      <c r="CV38" s="44"/>
      <c r="CW38" s="44"/>
      <c r="CX38" s="44"/>
      <c r="CY38" s="44"/>
      <c r="CZ38" s="44"/>
      <c r="DA38" s="44"/>
      <c r="DB38" s="44"/>
      <c r="DC38" s="44"/>
      <c r="DD38" s="44"/>
      <c r="DE38" s="44"/>
      <c r="DF38" s="44"/>
      <c r="DG38" s="44"/>
      <c r="DH38" s="44"/>
      <c r="DI38" s="44"/>
      <c r="DJ38" s="44"/>
      <c r="DK38" s="44"/>
      <c r="DL38" s="44"/>
      <c r="DM38" s="44"/>
    </row>
    <row r="39" spans="1:241" ht="22.5" hidden="1" customHeight="1" outlineLevel="2">
      <c r="A39" s="187"/>
      <c r="B39" s="33"/>
      <c r="C39" s="50"/>
      <c r="D39" s="51"/>
      <c r="E39" s="34"/>
      <c r="F39" s="56"/>
      <c r="G39" s="34"/>
      <c r="H39" s="34"/>
      <c r="I39" s="34"/>
      <c r="J39" s="53" t="s">
        <v>151</v>
      </c>
      <c r="K39" s="34" t="s">
        <v>49</v>
      </c>
      <c r="L39" s="36"/>
      <c r="M39" s="36"/>
      <c r="N39" s="36"/>
      <c r="O39" s="49"/>
      <c r="P39" s="49"/>
      <c r="Q39" s="36">
        <f t="shared" si="15"/>
        <v>0</v>
      </c>
      <c r="R39" s="33" t="s">
        <v>27</v>
      </c>
      <c r="S39" s="33">
        <v>50</v>
      </c>
      <c r="T39" s="33"/>
      <c r="U39" s="145">
        <f>S39*0.179</f>
        <v>8.9499999999999993</v>
      </c>
      <c r="V39" s="192">
        <f t="shared" si="13"/>
        <v>0</v>
      </c>
      <c r="W39" s="193">
        <f t="shared" si="16"/>
        <v>0</v>
      </c>
      <c r="X39" s="192">
        <f t="shared" si="16"/>
        <v>0</v>
      </c>
      <c r="Y39" s="192">
        <f t="shared" si="16"/>
        <v>0</v>
      </c>
      <c r="Z39" s="192">
        <f t="shared" si="16"/>
        <v>0</v>
      </c>
      <c r="AA39" s="211">
        <f t="shared" si="17"/>
        <v>0</v>
      </c>
      <c r="AB39" s="205"/>
      <c r="AC39" s="205"/>
      <c r="AD39" s="229"/>
      <c r="AE39" s="211">
        <f>SUM(AF39:AH39)</f>
        <v>0</v>
      </c>
      <c r="AF39" s="205"/>
      <c r="AG39" s="205"/>
      <c r="AH39" s="229"/>
      <c r="AI39" s="211">
        <f t="shared" si="19"/>
        <v>0</v>
      </c>
      <c r="AJ39" s="205"/>
      <c r="AK39" s="205"/>
      <c r="AL39" s="229"/>
      <c r="AM39" s="211">
        <f t="shared" si="20"/>
        <v>0</v>
      </c>
      <c r="AN39" s="205"/>
      <c r="AO39" s="205"/>
      <c r="AP39" s="231"/>
      <c r="AQ39" s="193">
        <f t="shared" si="21"/>
        <v>0</v>
      </c>
      <c r="AR39" s="192">
        <f t="shared" si="21"/>
        <v>0</v>
      </c>
      <c r="AS39" s="192">
        <f t="shared" si="22"/>
        <v>0</v>
      </c>
      <c r="AT39" s="192">
        <f t="shared" si="14"/>
        <v>0</v>
      </c>
      <c r="AU39" s="192">
        <f t="shared" si="14"/>
        <v>0</v>
      </c>
      <c r="AV39" s="192">
        <f t="shared" si="14"/>
        <v>0</v>
      </c>
      <c r="AW39" s="192">
        <f t="shared" si="14"/>
        <v>0</v>
      </c>
      <c r="AX39" s="235">
        <f t="shared" si="23"/>
        <v>0</v>
      </c>
      <c r="AY39" s="263"/>
      <c r="AZ39" s="194">
        <f t="shared" si="24"/>
        <v>0</v>
      </c>
      <c r="BA39" s="263"/>
      <c r="BB39" s="263"/>
      <c r="BC39" s="263"/>
      <c r="BD39" s="264"/>
      <c r="BE39" s="235">
        <f t="shared" si="25"/>
        <v>0</v>
      </c>
      <c r="BF39" s="263"/>
      <c r="BG39" s="194">
        <f t="shared" si="26"/>
        <v>0</v>
      </c>
      <c r="BH39" s="263"/>
      <c r="BI39" s="263"/>
      <c r="BJ39" s="263"/>
      <c r="BK39" s="264"/>
      <c r="BL39" s="235">
        <f t="shared" si="27"/>
        <v>0</v>
      </c>
      <c r="BM39" s="263"/>
      <c r="BN39" s="194">
        <f t="shared" si="28"/>
        <v>0</v>
      </c>
      <c r="BO39" s="263"/>
      <c r="BP39" s="263"/>
      <c r="BQ39" s="263"/>
      <c r="BR39" s="264"/>
      <c r="BS39" s="235">
        <f t="shared" si="29"/>
        <v>0</v>
      </c>
      <c r="BT39" s="263"/>
      <c r="BU39" s="194">
        <f t="shared" si="30"/>
        <v>0</v>
      </c>
      <c r="BV39" s="263"/>
      <c r="BW39" s="263"/>
      <c r="BX39" s="263"/>
      <c r="BY39" s="264"/>
      <c r="BZ39" s="251"/>
      <c r="CA39" s="159"/>
      <c r="CB39" s="44"/>
      <c r="CC39" s="44"/>
      <c r="CD39" s="44"/>
      <c r="CE39" s="44"/>
      <c r="CF39" s="44"/>
      <c r="CG39" s="44"/>
      <c r="CH39" s="44"/>
      <c r="CI39" s="44"/>
      <c r="CJ39" s="44"/>
      <c r="CK39" s="44"/>
      <c r="CL39" s="44"/>
      <c r="CM39" s="44"/>
      <c r="CN39" s="44"/>
      <c r="CO39" s="44"/>
      <c r="CP39" s="44"/>
      <c r="CQ39" s="44"/>
      <c r="CR39" s="44"/>
      <c r="CS39" s="44"/>
      <c r="CT39" s="44"/>
      <c r="CU39" s="44"/>
      <c r="CV39" s="44"/>
      <c r="CW39" s="44"/>
      <c r="CX39" s="44"/>
      <c r="CY39" s="44"/>
      <c r="CZ39" s="44"/>
      <c r="DA39" s="44"/>
      <c r="DB39" s="44"/>
      <c r="DC39" s="44"/>
      <c r="DD39" s="44"/>
      <c r="DE39" s="44"/>
      <c r="DF39" s="44"/>
      <c r="DG39" s="44"/>
      <c r="DH39" s="44"/>
      <c r="DI39" s="44"/>
      <c r="DJ39" s="44"/>
      <c r="DK39" s="44"/>
      <c r="DL39" s="44"/>
      <c r="DM39" s="44"/>
    </row>
    <row r="40" spans="1:241" ht="26.25" hidden="1" customHeight="1" outlineLevel="2">
      <c r="A40" s="187"/>
      <c r="B40" s="33"/>
      <c r="C40" s="50"/>
      <c r="D40" s="51"/>
      <c r="E40" s="34"/>
      <c r="F40" s="56"/>
      <c r="G40" s="34"/>
      <c r="H40" s="34"/>
      <c r="I40" s="34"/>
      <c r="J40" s="53" t="s">
        <v>151</v>
      </c>
      <c r="K40" s="34" t="s">
        <v>48</v>
      </c>
      <c r="L40" s="36"/>
      <c r="M40" s="36"/>
      <c r="N40" s="36"/>
      <c r="O40" s="49"/>
      <c r="P40" s="49"/>
      <c r="Q40" s="36">
        <f t="shared" si="15"/>
        <v>0</v>
      </c>
      <c r="R40" s="33" t="s">
        <v>27</v>
      </c>
      <c r="S40" s="33">
        <v>49</v>
      </c>
      <c r="T40" s="33"/>
      <c r="U40" s="145"/>
      <c r="V40" s="192">
        <f t="shared" si="13"/>
        <v>0</v>
      </c>
      <c r="W40" s="193">
        <f t="shared" si="16"/>
        <v>0</v>
      </c>
      <c r="X40" s="192">
        <f t="shared" si="16"/>
        <v>0</v>
      </c>
      <c r="Y40" s="192">
        <f t="shared" si="16"/>
        <v>0</v>
      </c>
      <c r="Z40" s="192">
        <f t="shared" si="16"/>
        <v>0</v>
      </c>
      <c r="AA40" s="211">
        <f t="shared" si="17"/>
        <v>0</v>
      </c>
      <c r="AB40" s="205"/>
      <c r="AC40" s="205"/>
      <c r="AD40" s="229"/>
      <c r="AE40" s="211">
        <f t="shared" si="18"/>
        <v>0</v>
      </c>
      <c r="AF40" s="205"/>
      <c r="AG40" s="205"/>
      <c r="AH40" s="229"/>
      <c r="AI40" s="211">
        <f t="shared" si="19"/>
        <v>0</v>
      </c>
      <c r="AJ40" s="205"/>
      <c r="AK40" s="205"/>
      <c r="AL40" s="229"/>
      <c r="AM40" s="211">
        <f t="shared" si="20"/>
        <v>0</v>
      </c>
      <c r="AN40" s="205"/>
      <c r="AO40" s="205"/>
      <c r="AP40" s="231"/>
      <c r="AQ40" s="193">
        <f t="shared" si="21"/>
        <v>0</v>
      </c>
      <c r="AR40" s="192">
        <f t="shared" si="21"/>
        <v>0</v>
      </c>
      <c r="AS40" s="192">
        <f t="shared" si="22"/>
        <v>0</v>
      </c>
      <c r="AT40" s="192">
        <f t="shared" si="14"/>
        <v>0</v>
      </c>
      <c r="AU40" s="192">
        <f>SUM(BW40,BP40,BI40,BB40)</f>
        <v>0</v>
      </c>
      <c r="AV40" s="192">
        <f t="shared" si="14"/>
        <v>0</v>
      </c>
      <c r="AW40" s="192">
        <f t="shared" si="14"/>
        <v>0</v>
      </c>
      <c r="AX40" s="235">
        <f t="shared" si="23"/>
        <v>0</v>
      </c>
      <c r="AY40" s="263"/>
      <c r="AZ40" s="194">
        <f t="shared" si="24"/>
        <v>0</v>
      </c>
      <c r="BA40" s="263"/>
      <c r="BB40" s="263"/>
      <c r="BC40" s="263"/>
      <c r="BD40" s="264"/>
      <c r="BE40" s="235">
        <f t="shared" si="25"/>
        <v>0</v>
      </c>
      <c r="BF40" s="263"/>
      <c r="BG40" s="194">
        <f t="shared" si="26"/>
        <v>0</v>
      </c>
      <c r="BH40" s="263"/>
      <c r="BI40" s="263"/>
      <c r="BJ40" s="263"/>
      <c r="BK40" s="264"/>
      <c r="BL40" s="235">
        <f t="shared" si="27"/>
        <v>0</v>
      </c>
      <c r="BM40" s="263"/>
      <c r="BN40" s="194">
        <f t="shared" si="28"/>
        <v>0</v>
      </c>
      <c r="BO40" s="263"/>
      <c r="BP40" s="263"/>
      <c r="BQ40" s="263"/>
      <c r="BR40" s="264"/>
      <c r="BS40" s="235">
        <f t="shared" si="29"/>
        <v>0</v>
      </c>
      <c r="BT40" s="263"/>
      <c r="BU40" s="194">
        <f t="shared" si="30"/>
        <v>0</v>
      </c>
      <c r="BV40" s="263"/>
      <c r="BW40" s="263"/>
      <c r="BX40" s="263"/>
      <c r="BY40" s="264"/>
      <c r="BZ40" s="251"/>
      <c r="CA40" s="159"/>
      <c r="CB40" s="44"/>
      <c r="CC40" s="44"/>
      <c r="CD40" s="44"/>
      <c r="CE40" s="44"/>
      <c r="CF40" s="44"/>
      <c r="CG40" s="44"/>
      <c r="CH40" s="44"/>
      <c r="CI40" s="44"/>
      <c r="CJ40" s="44"/>
      <c r="CK40" s="44"/>
      <c r="CL40" s="44"/>
      <c r="CM40" s="44"/>
      <c r="CN40" s="44"/>
      <c r="CO40" s="44"/>
      <c r="CP40" s="44"/>
      <c r="CQ40" s="44"/>
      <c r="CR40" s="44"/>
      <c r="CS40" s="44"/>
      <c r="CT40" s="44"/>
      <c r="CU40" s="44"/>
      <c r="CV40" s="44"/>
      <c r="CW40" s="44"/>
      <c r="CX40" s="44"/>
      <c r="CY40" s="44"/>
      <c r="CZ40" s="44"/>
      <c r="DA40" s="44"/>
      <c r="DB40" s="44"/>
      <c r="DC40" s="44"/>
      <c r="DD40" s="44"/>
      <c r="DE40" s="44"/>
      <c r="DF40" s="44"/>
      <c r="DG40" s="44"/>
      <c r="DH40" s="44"/>
      <c r="DI40" s="44"/>
      <c r="DJ40" s="44"/>
      <c r="DK40" s="44"/>
      <c r="DL40" s="44"/>
      <c r="DM40" s="44"/>
    </row>
    <row r="41" spans="1:241" ht="40.5" hidden="1" outlineLevel="2">
      <c r="A41" s="145"/>
      <c r="B41" s="33"/>
      <c r="C41" s="50"/>
      <c r="D41" s="51"/>
      <c r="E41" s="34"/>
      <c r="F41" s="56"/>
      <c r="G41" s="34"/>
      <c r="H41" s="34"/>
      <c r="I41" s="34"/>
      <c r="J41" s="53" t="s">
        <v>151</v>
      </c>
      <c r="K41" s="34" t="s">
        <v>79</v>
      </c>
      <c r="L41" s="36"/>
      <c r="M41" s="36"/>
      <c r="N41" s="36"/>
      <c r="O41" s="49"/>
      <c r="P41" s="49"/>
      <c r="Q41" s="36">
        <f t="shared" si="15"/>
        <v>0</v>
      </c>
      <c r="R41" s="33" t="s">
        <v>27</v>
      </c>
      <c r="S41" s="33">
        <v>81</v>
      </c>
      <c r="T41" s="33"/>
      <c r="U41" s="145">
        <f>S41/3*0.179</f>
        <v>4.8330000000000002</v>
      </c>
      <c r="V41" s="192">
        <f t="shared" si="13"/>
        <v>0</v>
      </c>
      <c r="W41" s="193">
        <f t="shared" si="16"/>
        <v>0</v>
      </c>
      <c r="X41" s="192">
        <f t="shared" si="16"/>
        <v>0</v>
      </c>
      <c r="Y41" s="192">
        <f t="shared" si="16"/>
        <v>0</v>
      </c>
      <c r="Z41" s="192">
        <f t="shared" si="16"/>
        <v>0</v>
      </c>
      <c r="AA41" s="211">
        <f t="shared" si="17"/>
        <v>0</v>
      </c>
      <c r="AB41" s="205"/>
      <c r="AC41" s="205"/>
      <c r="AD41" s="229"/>
      <c r="AE41" s="211">
        <f t="shared" si="18"/>
        <v>0</v>
      </c>
      <c r="AF41" s="205"/>
      <c r="AG41" s="205"/>
      <c r="AH41" s="229"/>
      <c r="AI41" s="211">
        <f t="shared" si="19"/>
        <v>0</v>
      </c>
      <c r="AJ41" s="205"/>
      <c r="AK41" s="205"/>
      <c r="AL41" s="229"/>
      <c r="AM41" s="211">
        <f t="shared" si="20"/>
        <v>0</v>
      </c>
      <c r="AN41" s="205"/>
      <c r="AO41" s="205"/>
      <c r="AP41" s="231"/>
      <c r="AQ41" s="193">
        <f t="shared" si="21"/>
        <v>0</v>
      </c>
      <c r="AR41" s="192">
        <f t="shared" si="21"/>
        <v>0</v>
      </c>
      <c r="AS41" s="192">
        <f t="shared" si="22"/>
        <v>0</v>
      </c>
      <c r="AT41" s="192">
        <f t="shared" si="14"/>
        <v>0</v>
      </c>
      <c r="AU41" s="192">
        <f t="shared" si="14"/>
        <v>0</v>
      </c>
      <c r="AV41" s="192">
        <f t="shared" si="14"/>
        <v>0</v>
      </c>
      <c r="AW41" s="192">
        <f t="shared" si="14"/>
        <v>0</v>
      </c>
      <c r="AX41" s="235">
        <f t="shared" si="23"/>
        <v>0</v>
      </c>
      <c r="AY41" s="263"/>
      <c r="AZ41" s="194">
        <f t="shared" si="24"/>
        <v>0</v>
      </c>
      <c r="BA41" s="263"/>
      <c r="BB41" s="263"/>
      <c r="BC41" s="263"/>
      <c r="BD41" s="264"/>
      <c r="BE41" s="235">
        <f t="shared" si="25"/>
        <v>0</v>
      </c>
      <c r="BF41" s="263"/>
      <c r="BG41" s="194">
        <f t="shared" si="26"/>
        <v>0</v>
      </c>
      <c r="BH41" s="263"/>
      <c r="BI41" s="263"/>
      <c r="BJ41" s="263"/>
      <c r="BK41" s="264"/>
      <c r="BL41" s="235">
        <f t="shared" si="27"/>
        <v>0</v>
      </c>
      <c r="BM41" s="263"/>
      <c r="BN41" s="194">
        <f t="shared" si="28"/>
        <v>0</v>
      </c>
      <c r="BO41" s="263"/>
      <c r="BP41" s="263"/>
      <c r="BQ41" s="263"/>
      <c r="BR41" s="264"/>
      <c r="BS41" s="235">
        <f t="shared" si="29"/>
        <v>0</v>
      </c>
      <c r="BT41" s="263"/>
      <c r="BU41" s="194">
        <f t="shared" si="30"/>
        <v>0</v>
      </c>
      <c r="BV41" s="263"/>
      <c r="BW41" s="263"/>
      <c r="BX41" s="263"/>
      <c r="BY41" s="264"/>
      <c r="BZ41" s="251"/>
      <c r="CA41" s="159"/>
      <c r="CB41" s="44"/>
      <c r="CC41" s="44"/>
      <c r="CD41" s="44"/>
      <c r="CE41" s="44"/>
      <c r="CF41" s="44"/>
      <c r="CG41" s="44"/>
      <c r="CH41" s="44"/>
      <c r="CI41" s="44"/>
      <c r="CJ41" s="44"/>
      <c r="CK41" s="44"/>
      <c r="CL41" s="44"/>
      <c r="CM41" s="44"/>
      <c r="CN41" s="44"/>
      <c r="CO41" s="44"/>
      <c r="CP41" s="44"/>
      <c r="CQ41" s="44"/>
      <c r="CR41" s="44"/>
      <c r="CS41" s="44"/>
      <c r="CT41" s="44"/>
      <c r="CU41" s="44"/>
      <c r="CV41" s="44"/>
      <c r="CW41" s="44"/>
      <c r="CX41" s="44"/>
      <c r="CY41" s="44"/>
      <c r="CZ41" s="44"/>
      <c r="DA41" s="44"/>
      <c r="DB41" s="44"/>
      <c r="DC41" s="44"/>
      <c r="DD41" s="44"/>
      <c r="DE41" s="44"/>
      <c r="DF41" s="44"/>
      <c r="DG41" s="44"/>
      <c r="DH41" s="44"/>
      <c r="DI41" s="44"/>
      <c r="DJ41" s="44"/>
      <c r="DK41" s="44"/>
      <c r="DL41" s="44"/>
      <c r="DM41" s="44"/>
    </row>
    <row r="42" spans="1:241" ht="28.5" hidden="1" customHeight="1" outlineLevel="2">
      <c r="A42" s="145"/>
      <c r="B42" s="33"/>
      <c r="C42" s="50"/>
      <c r="D42" s="51"/>
      <c r="E42" s="34"/>
      <c r="F42" s="56"/>
      <c r="G42" s="34"/>
      <c r="H42" s="34"/>
      <c r="I42" s="34"/>
      <c r="J42" s="53" t="s">
        <v>152</v>
      </c>
      <c r="K42" s="34" t="s">
        <v>73</v>
      </c>
      <c r="L42" s="36"/>
      <c r="M42" s="36"/>
      <c r="N42" s="36"/>
      <c r="O42" s="49"/>
      <c r="P42" s="49"/>
      <c r="Q42" s="36">
        <f t="shared" si="15"/>
        <v>0</v>
      </c>
      <c r="R42" s="33" t="s">
        <v>31</v>
      </c>
      <c r="S42" s="33">
        <v>3.907</v>
      </c>
      <c r="T42" s="33"/>
      <c r="U42" s="145">
        <f>ROUND(S42/100/0.048,3)</f>
        <v>0.81399999999999995</v>
      </c>
      <c r="V42" s="192">
        <f t="shared" si="13"/>
        <v>0</v>
      </c>
      <c r="W42" s="193">
        <f t="shared" si="16"/>
        <v>0</v>
      </c>
      <c r="X42" s="192">
        <f t="shared" si="16"/>
        <v>0</v>
      </c>
      <c r="Y42" s="192">
        <f t="shared" si="16"/>
        <v>0</v>
      </c>
      <c r="Z42" s="192">
        <f t="shared" si="16"/>
        <v>0</v>
      </c>
      <c r="AA42" s="211">
        <f t="shared" si="17"/>
        <v>0</v>
      </c>
      <c r="AB42" s="206"/>
      <c r="AC42" s="206"/>
      <c r="AD42" s="230"/>
      <c r="AE42" s="211">
        <f t="shared" si="18"/>
        <v>0</v>
      </c>
      <c r="AF42" s="206"/>
      <c r="AG42" s="206"/>
      <c r="AH42" s="230"/>
      <c r="AI42" s="211">
        <f t="shared" si="19"/>
        <v>0</v>
      </c>
      <c r="AJ42" s="206"/>
      <c r="AK42" s="206"/>
      <c r="AL42" s="230"/>
      <c r="AM42" s="211">
        <f t="shared" si="20"/>
        <v>0</v>
      </c>
      <c r="AN42" s="206"/>
      <c r="AO42" s="206"/>
      <c r="AP42" s="232"/>
      <c r="AQ42" s="193">
        <f t="shared" si="21"/>
        <v>0</v>
      </c>
      <c r="AR42" s="192">
        <f t="shared" si="21"/>
        <v>0</v>
      </c>
      <c r="AS42" s="192">
        <f t="shared" si="22"/>
        <v>0</v>
      </c>
      <c r="AT42" s="192">
        <f t="shared" si="14"/>
        <v>0</v>
      </c>
      <c r="AU42" s="192">
        <f t="shared" si="14"/>
        <v>0</v>
      </c>
      <c r="AV42" s="192">
        <f t="shared" si="14"/>
        <v>0</v>
      </c>
      <c r="AW42" s="192">
        <f t="shared" si="14"/>
        <v>0</v>
      </c>
      <c r="AX42" s="235">
        <f>SUM(AY42:BD42)</f>
        <v>0</v>
      </c>
      <c r="AY42" s="263"/>
      <c r="AZ42" s="194">
        <f t="shared" si="24"/>
        <v>0</v>
      </c>
      <c r="BA42" s="263"/>
      <c r="BB42" s="263"/>
      <c r="BC42" s="263"/>
      <c r="BD42" s="264"/>
      <c r="BE42" s="235">
        <f>SUM(BF42:BK42)</f>
        <v>0</v>
      </c>
      <c r="BF42" s="263"/>
      <c r="BG42" s="194">
        <f t="shared" si="26"/>
        <v>0</v>
      </c>
      <c r="BH42" s="263"/>
      <c r="BI42" s="263"/>
      <c r="BJ42" s="263"/>
      <c r="BK42" s="264"/>
      <c r="BL42" s="235">
        <f>SUM(BM42:BR42)</f>
        <v>0</v>
      </c>
      <c r="BM42" s="263"/>
      <c r="BN42" s="194">
        <f t="shared" si="28"/>
        <v>0</v>
      </c>
      <c r="BO42" s="263"/>
      <c r="BP42" s="263"/>
      <c r="BQ42" s="263"/>
      <c r="BR42" s="264"/>
      <c r="BS42" s="235">
        <f>SUM(BT42:BY42)</f>
        <v>0</v>
      </c>
      <c r="BT42" s="263"/>
      <c r="BU42" s="194">
        <f t="shared" si="30"/>
        <v>0</v>
      </c>
      <c r="BV42" s="263"/>
      <c r="BW42" s="263"/>
      <c r="BX42" s="263"/>
      <c r="BY42" s="264"/>
      <c r="BZ42" s="251"/>
      <c r="CA42" s="159"/>
      <c r="CB42" s="44"/>
      <c r="CC42" s="44"/>
      <c r="CD42" s="44"/>
      <c r="CE42" s="44"/>
      <c r="CF42" s="44"/>
      <c r="CG42" s="44"/>
      <c r="CH42" s="44"/>
      <c r="CI42" s="44"/>
      <c r="CJ42" s="44"/>
      <c r="CK42" s="44"/>
      <c r="CL42" s="44"/>
      <c r="CM42" s="44"/>
      <c r="CN42" s="44"/>
      <c r="CO42" s="44"/>
      <c r="CP42" s="44"/>
      <c r="CQ42" s="44"/>
      <c r="CR42" s="44"/>
      <c r="CS42" s="44"/>
      <c r="CT42" s="44"/>
      <c r="CU42" s="44"/>
      <c r="CV42" s="44"/>
      <c r="CW42" s="44"/>
      <c r="CX42" s="44"/>
      <c r="CY42" s="44"/>
      <c r="CZ42" s="44"/>
      <c r="DA42" s="44"/>
      <c r="DB42" s="44"/>
      <c r="DC42" s="44"/>
      <c r="DD42" s="44"/>
      <c r="DE42" s="44"/>
      <c r="DF42" s="44"/>
      <c r="DG42" s="44"/>
      <c r="DH42" s="44"/>
      <c r="DI42" s="44"/>
      <c r="DJ42" s="44"/>
      <c r="DK42" s="44"/>
      <c r="DL42" s="44"/>
      <c r="DM42" s="44"/>
    </row>
    <row r="43" spans="1:241" ht="34.5" hidden="1" customHeight="1" outlineLevel="2">
      <c r="A43" s="145"/>
      <c r="B43" s="33"/>
      <c r="C43" s="50"/>
      <c r="D43" s="51"/>
      <c r="E43" s="34"/>
      <c r="F43" s="56"/>
      <c r="G43" s="34"/>
      <c r="H43" s="34"/>
      <c r="I43" s="34"/>
      <c r="J43" s="53" t="s">
        <v>153</v>
      </c>
      <c r="K43" s="34" t="s">
        <v>29</v>
      </c>
      <c r="L43" s="36"/>
      <c r="M43" s="36"/>
      <c r="N43" s="36"/>
      <c r="O43" s="49"/>
      <c r="P43" s="49"/>
      <c r="Q43" s="36">
        <f t="shared" si="15"/>
        <v>0</v>
      </c>
      <c r="R43" s="33" t="s">
        <v>31</v>
      </c>
      <c r="S43" s="33">
        <v>11.9</v>
      </c>
      <c r="T43" s="33"/>
      <c r="U43" s="145">
        <f>ROUND(S43/100/0.048,3)</f>
        <v>2.4790000000000001</v>
      </c>
      <c r="V43" s="192">
        <f t="shared" si="13"/>
        <v>0</v>
      </c>
      <c r="W43" s="193">
        <f t="shared" si="16"/>
        <v>0</v>
      </c>
      <c r="X43" s="192">
        <f t="shared" si="16"/>
        <v>0</v>
      </c>
      <c r="Y43" s="192">
        <f t="shared" si="16"/>
        <v>0</v>
      </c>
      <c r="Z43" s="192">
        <f t="shared" si="16"/>
        <v>0</v>
      </c>
      <c r="AA43" s="211">
        <f>SUM(AB43:AD43)</f>
        <v>0</v>
      </c>
      <c r="AB43" s="206"/>
      <c r="AC43" s="206"/>
      <c r="AD43" s="230"/>
      <c r="AE43" s="211">
        <f t="shared" si="18"/>
        <v>0</v>
      </c>
      <c r="AF43" s="206"/>
      <c r="AG43" s="206"/>
      <c r="AH43" s="230"/>
      <c r="AI43" s="211">
        <f t="shared" si="19"/>
        <v>0</v>
      </c>
      <c r="AJ43" s="206"/>
      <c r="AK43" s="206"/>
      <c r="AL43" s="230"/>
      <c r="AM43" s="211">
        <f t="shared" si="20"/>
        <v>0</v>
      </c>
      <c r="AN43" s="206"/>
      <c r="AO43" s="206"/>
      <c r="AP43" s="232"/>
      <c r="AQ43" s="193">
        <f t="shared" si="21"/>
        <v>0</v>
      </c>
      <c r="AR43" s="192">
        <f t="shared" si="21"/>
        <v>0</v>
      </c>
      <c r="AS43" s="192">
        <f t="shared" si="22"/>
        <v>0</v>
      </c>
      <c r="AT43" s="192">
        <f t="shared" si="14"/>
        <v>0</v>
      </c>
      <c r="AU43" s="192">
        <f t="shared" si="14"/>
        <v>0</v>
      </c>
      <c r="AV43" s="192">
        <f t="shared" si="14"/>
        <v>0</v>
      </c>
      <c r="AW43" s="192">
        <f t="shared" si="14"/>
        <v>0</v>
      </c>
      <c r="AX43" s="235">
        <f t="shared" si="23"/>
        <v>0</v>
      </c>
      <c r="AY43" s="263"/>
      <c r="AZ43" s="194">
        <f t="shared" si="24"/>
        <v>0</v>
      </c>
      <c r="BA43" s="263"/>
      <c r="BB43" s="263"/>
      <c r="BC43" s="263"/>
      <c r="BD43" s="264"/>
      <c r="BE43" s="235">
        <f t="shared" ref="BE43:BE44" si="31">SUM(BF43:BK43)</f>
        <v>0</v>
      </c>
      <c r="BF43" s="263"/>
      <c r="BG43" s="194">
        <f t="shared" si="26"/>
        <v>0</v>
      </c>
      <c r="BH43" s="263"/>
      <c r="BI43" s="263"/>
      <c r="BJ43" s="263"/>
      <c r="BK43" s="264"/>
      <c r="BL43" s="235">
        <f t="shared" ref="BL43:BL44" si="32">SUM(BM43:BR43)</f>
        <v>0</v>
      </c>
      <c r="BM43" s="263"/>
      <c r="BN43" s="194">
        <f t="shared" si="28"/>
        <v>0</v>
      </c>
      <c r="BO43" s="263"/>
      <c r="BP43" s="263"/>
      <c r="BQ43" s="263"/>
      <c r="BR43" s="264"/>
      <c r="BS43" s="235">
        <f t="shared" ref="BS43:BS44" si="33">SUM(BT43:BY43)</f>
        <v>0</v>
      </c>
      <c r="BT43" s="263"/>
      <c r="BU43" s="194">
        <f t="shared" si="30"/>
        <v>0</v>
      </c>
      <c r="BV43" s="263"/>
      <c r="BW43" s="263"/>
      <c r="BX43" s="263"/>
      <c r="BY43" s="264"/>
      <c r="BZ43" s="251"/>
      <c r="CA43" s="159"/>
      <c r="CB43" s="44"/>
      <c r="CC43" s="44"/>
      <c r="CD43" s="44"/>
      <c r="CE43" s="44"/>
      <c r="CF43" s="44"/>
      <c r="CG43" s="44"/>
      <c r="CH43" s="44"/>
      <c r="CI43" s="44"/>
      <c r="CJ43" s="44"/>
      <c r="CK43" s="44"/>
      <c r="CL43" s="44"/>
      <c r="CM43" s="44"/>
      <c r="CN43" s="44"/>
      <c r="CO43" s="44"/>
      <c r="CP43" s="44"/>
      <c r="CQ43" s="44"/>
      <c r="CR43" s="44"/>
      <c r="CS43" s="44"/>
      <c r="CT43" s="44"/>
      <c r="CU43" s="44"/>
      <c r="CV43" s="44"/>
      <c r="CW43" s="44"/>
      <c r="CX43" s="44"/>
      <c r="CY43" s="44"/>
      <c r="CZ43" s="44"/>
      <c r="DA43" s="44"/>
      <c r="DB43" s="44"/>
      <c r="DC43" s="44"/>
      <c r="DD43" s="44"/>
      <c r="DE43" s="44"/>
      <c r="DF43" s="44"/>
      <c r="DG43" s="44"/>
      <c r="DH43" s="44"/>
      <c r="DI43" s="44"/>
      <c r="DJ43" s="44"/>
      <c r="DK43" s="44"/>
      <c r="DL43" s="44"/>
      <c r="DM43" s="44"/>
    </row>
    <row r="44" spans="1:241" ht="38.25" hidden="1" customHeight="1" outlineLevel="2">
      <c r="A44" s="145"/>
      <c r="B44" s="33"/>
      <c r="C44" s="50"/>
      <c r="D44" s="51"/>
      <c r="E44" s="34"/>
      <c r="F44" s="56"/>
      <c r="G44" s="34"/>
      <c r="H44" s="34"/>
      <c r="I44" s="34"/>
      <c r="J44" s="53" t="s">
        <v>152</v>
      </c>
      <c r="K44" s="34" t="s">
        <v>62</v>
      </c>
      <c r="L44" s="36"/>
      <c r="M44" s="36"/>
      <c r="N44" s="36"/>
      <c r="O44" s="49"/>
      <c r="P44" s="49"/>
      <c r="Q44" s="36">
        <f t="shared" si="15"/>
        <v>0</v>
      </c>
      <c r="R44" s="33" t="s">
        <v>31</v>
      </c>
      <c r="S44" s="33">
        <v>29.9</v>
      </c>
      <c r="T44" s="33"/>
      <c r="U44" s="145">
        <f>ROUND(S44/100/0.048,3)</f>
        <v>6.2290000000000001</v>
      </c>
      <c r="V44" s="192">
        <f t="shared" si="13"/>
        <v>0</v>
      </c>
      <c r="W44" s="193">
        <f t="shared" si="16"/>
        <v>0</v>
      </c>
      <c r="X44" s="192">
        <f t="shared" si="16"/>
        <v>0</v>
      </c>
      <c r="Y44" s="192">
        <f t="shared" si="16"/>
        <v>0</v>
      </c>
      <c r="Z44" s="192">
        <f t="shared" si="16"/>
        <v>0</v>
      </c>
      <c r="AA44" s="211">
        <f t="shared" si="17"/>
        <v>0</v>
      </c>
      <c r="AB44" s="206"/>
      <c r="AC44" s="206"/>
      <c r="AD44" s="230"/>
      <c r="AE44" s="211">
        <f t="shared" si="18"/>
        <v>0</v>
      </c>
      <c r="AF44" s="206"/>
      <c r="AG44" s="206"/>
      <c r="AH44" s="230"/>
      <c r="AI44" s="211">
        <f t="shared" si="19"/>
        <v>0</v>
      </c>
      <c r="AJ44" s="206"/>
      <c r="AK44" s="206"/>
      <c r="AL44" s="230"/>
      <c r="AM44" s="211">
        <f t="shared" si="20"/>
        <v>0</v>
      </c>
      <c r="AN44" s="206"/>
      <c r="AO44" s="206"/>
      <c r="AP44" s="232"/>
      <c r="AQ44" s="193">
        <f t="shared" si="21"/>
        <v>0</v>
      </c>
      <c r="AR44" s="192">
        <f>SUM(BT44,BM44,BF44,AY44)</f>
        <v>0</v>
      </c>
      <c r="AS44" s="192">
        <f>IF(AR44*0.304=SUM(AZ44,BG44,BN44,BU44),AR44*0.304,"ЕСН")</f>
        <v>0</v>
      </c>
      <c r="AT44" s="192">
        <f t="shared" si="14"/>
        <v>0</v>
      </c>
      <c r="AU44" s="192">
        <f t="shared" si="14"/>
        <v>0</v>
      </c>
      <c r="AV44" s="192">
        <f t="shared" si="14"/>
        <v>0</v>
      </c>
      <c r="AW44" s="192">
        <f t="shared" si="14"/>
        <v>0</v>
      </c>
      <c r="AX44" s="235">
        <f t="shared" si="23"/>
        <v>0</v>
      </c>
      <c r="AY44" s="263"/>
      <c r="AZ44" s="194">
        <f t="shared" si="24"/>
        <v>0</v>
      </c>
      <c r="BA44" s="263"/>
      <c r="BB44" s="263"/>
      <c r="BC44" s="263"/>
      <c r="BD44" s="264"/>
      <c r="BE44" s="235">
        <f t="shared" si="31"/>
        <v>0</v>
      </c>
      <c r="BF44" s="263"/>
      <c r="BG44" s="194">
        <f t="shared" si="26"/>
        <v>0</v>
      </c>
      <c r="BH44" s="263"/>
      <c r="BI44" s="263"/>
      <c r="BJ44" s="263"/>
      <c r="BK44" s="264"/>
      <c r="BL44" s="235">
        <f t="shared" si="32"/>
        <v>0</v>
      </c>
      <c r="BM44" s="263"/>
      <c r="BN44" s="194">
        <f t="shared" si="28"/>
        <v>0</v>
      </c>
      <c r="BO44" s="263"/>
      <c r="BP44" s="263"/>
      <c r="BQ44" s="263"/>
      <c r="BR44" s="264"/>
      <c r="BS44" s="235">
        <f t="shared" si="33"/>
        <v>0</v>
      </c>
      <c r="BT44" s="263"/>
      <c r="BU44" s="194">
        <f t="shared" si="30"/>
        <v>0</v>
      </c>
      <c r="BV44" s="263"/>
      <c r="BW44" s="263"/>
      <c r="BX44" s="263"/>
      <c r="BY44" s="264"/>
      <c r="BZ44" s="251"/>
      <c r="CA44" s="159"/>
      <c r="CB44" s="44"/>
      <c r="CC44" s="44"/>
      <c r="CD44" s="44"/>
      <c r="CE44" s="44"/>
      <c r="CF44" s="44"/>
      <c r="CG44" s="44"/>
      <c r="CH44" s="44"/>
      <c r="CI44" s="44"/>
      <c r="CJ44" s="44"/>
      <c r="CK44" s="44"/>
      <c r="CL44" s="44"/>
      <c r="CM44" s="44"/>
      <c r="CN44" s="44"/>
      <c r="CO44" s="44"/>
      <c r="CP44" s="44"/>
      <c r="CQ44" s="44"/>
      <c r="CR44" s="44"/>
      <c r="CS44" s="44"/>
      <c r="CT44" s="44"/>
      <c r="CU44" s="44"/>
      <c r="CV44" s="44"/>
      <c r="CW44" s="44"/>
      <c r="CX44" s="44"/>
      <c r="CY44" s="44"/>
      <c r="CZ44" s="44"/>
      <c r="DA44" s="44"/>
      <c r="DB44" s="44"/>
      <c r="DC44" s="44"/>
      <c r="DD44" s="44"/>
      <c r="DE44" s="44"/>
      <c r="DF44" s="44"/>
      <c r="DG44" s="44"/>
      <c r="DH44" s="44"/>
      <c r="DI44" s="44"/>
      <c r="DJ44" s="44"/>
      <c r="DK44" s="44"/>
      <c r="DL44" s="44"/>
      <c r="DM44" s="44"/>
    </row>
    <row r="45" spans="1:241" hidden="1" outlineLevel="2">
      <c r="A45" s="49"/>
      <c r="B45" s="33"/>
      <c r="C45" s="50"/>
      <c r="D45" s="51"/>
      <c r="E45" s="34"/>
      <c r="F45" s="52"/>
      <c r="G45" s="34"/>
      <c r="H45" s="34"/>
      <c r="I45" s="34"/>
      <c r="J45" s="53"/>
      <c r="K45" s="34"/>
      <c r="L45" s="36"/>
      <c r="M45" s="36"/>
      <c r="N45" s="36"/>
      <c r="O45" s="36"/>
      <c r="P45" s="36"/>
      <c r="Q45" s="36"/>
      <c r="R45" s="33"/>
      <c r="S45" s="145"/>
      <c r="T45" s="145"/>
      <c r="U45" s="145"/>
      <c r="V45" s="154"/>
      <c r="W45" s="165"/>
      <c r="X45" s="36"/>
      <c r="Y45" s="36"/>
      <c r="Z45" s="154"/>
      <c r="AA45" s="210"/>
      <c r="AB45" s="36"/>
      <c r="AC45" s="36"/>
      <c r="AD45" s="221"/>
      <c r="AE45" s="210"/>
      <c r="AF45" s="36"/>
      <c r="AG45" s="36"/>
      <c r="AH45" s="221"/>
      <c r="AI45" s="210"/>
      <c r="AJ45" s="36"/>
      <c r="AK45" s="36"/>
      <c r="AL45" s="221"/>
      <c r="AM45" s="210"/>
      <c r="AN45" s="36"/>
      <c r="AO45" s="36"/>
      <c r="AP45" s="154"/>
      <c r="AQ45" s="165"/>
      <c r="AR45" s="36"/>
      <c r="AS45" s="36"/>
      <c r="AT45" s="36"/>
      <c r="AU45" s="36"/>
      <c r="AV45" s="36"/>
      <c r="AW45" s="154"/>
      <c r="AX45" s="235"/>
      <c r="AY45" s="54"/>
      <c r="AZ45" s="194"/>
      <c r="BA45" s="54"/>
      <c r="BB45" s="54"/>
      <c r="BC45" s="54"/>
      <c r="BD45" s="237"/>
      <c r="BE45" s="235"/>
      <c r="BF45" s="54"/>
      <c r="BG45" s="194"/>
      <c r="BH45" s="54"/>
      <c r="BI45" s="54"/>
      <c r="BJ45" s="54"/>
      <c r="BK45" s="237"/>
      <c r="BL45" s="236"/>
      <c r="BM45" s="54"/>
      <c r="BN45" s="54"/>
      <c r="BO45" s="54"/>
      <c r="BP45" s="54"/>
      <c r="BQ45" s="54"/>
      <c r="BR45" s="237"/>
      <c r="BS45" s="236"/>
      <c r="BT45" s="44"/>
      <c r="BU45" s="44"/>
      <c r="BV45" s="44"/>
      <c r="BW45" s="44"/>
      <c r="BX45" s="44"/>
      <c r="BY45" s="257"/>
      <c r="BZ45" s="252"/>
      <c r="CA45" s="159"/>
      <c r="CB45" s="44"/>
      <c r="CC45" s="44"/>
      <c r="CD45" s="44"/>
      <c r="CE45" s="44"/>
      <c r="CF45" s="44"/>
      <c r="CG45" s="44"/>
      <c r="CH45" s="44"/>
      <c r="CI45" s="44"/>
      <c r="CJ45" s="44"/>
      <c r="CK45" s="44"/>
      <c r="CL45" s="44"/>
      <c r="CM45" s="44"/>
      <c r="CN45" s="44"/>
      <c r="CO45" s="44"/>
      <c r="CP45" s="44"/>
      <c r="CQ45" s="44"/>
      <c r="CR45" s="44"/>
      <c r="CS45" s="44"/>
      <c r="CT45" s="44"/>
      <c r="CU45" s="44"/>
      <c r="CV45" s="44"/>
      <c r="CW45" s="44"/>
      <c r="CX45" s="44"/>
      <c r="CY45" s="44"/>
      <c r="CZ45" s="44"/>
      <c r="DA45" s="44"/>
      <c r="DB45" s="44"/>
      <c r="DC45" s="44"/>
      <c r="DD45" s="44"/>
      <c r="DE45" s="44"/>
      <c r="DF45" s="44"/>
      <c r="DG45" s="44"/>
      <c r="DH45" s="44"/>
      <c r="DI45" s="44"/>
      <c r="DJ45" s="44"/>
      <c r="DK45" s="44"/>
      <c r="DL45" s="44"/>
      <c r="DM45" s="44"/>
    </row>
    <row r="46" spans="1:241" s="48" customFormat="1" outlineLevel="1" collapsed="1">
      <c r="A46" s="176"/>
      <c r="B46" s="177"/>
      <c r="C46" s="178"/>
      <c r="D46" s="179"/>
      <c r="E46" s="180"/>
      <c r="F46" s="181"/>
      <c r="G46" s="182"/>
      <c r="H46" s="182"/>
      <c r="I46" s="182"/>
      <c r="J46" s="183"/>
      <c r="K46" s="181" t="str">
        <f>CONCATENATE(K47," ",S47,R47," ",K48," ",S48,R48," ",K49," ",S49,R49," ",K50," ",S50,R50," ",K51," ",S51,R51," "," ",K52," ",S52,R52," ",K53," ",S53,R53," ",K54," ",S54,R54," ")</f>
        <v xml:space="preserve">                 </v>
      </c>
      <c r="L46" s="181"/>
      <c r="M46" s="181"/>
      <c r="N46" s="181"/>
      <c r="O46" s="181"/>
      <c r="P46" s="181"/>
      <c r="Q46" s="181"/>
      <c r="R46" s="182"/>
      <c r="S46" s="182"/>
      <c r="T46" s="182"/>
      <c r="U46" s="184">
        <f>SUM(U47:U54)</f>
        <v>0</v>
      </c>
      <c r="V46" s="188">
        <f>IF(SUM(BT47:BY54,BM47:BR54,BF47:BK54,AY47:BD54,AN47:AP54,AJ47:AL54,AF47:AH54,AB47:AD54)=SUM(V47:V54),SUM(V47:V54),"ПРОВЕРЬ")</f>
        <v>0</v>
      </c>
      <c r="W46" s="189">
        <f>IF(SUM(AA46,AE46,AI46,AM46)=SUM(W47:W54),SUM(W47:W54),"ПРОВЕРЬ")</f>
        <v>0</v>
      </c>
      <c r="X46" s="188">
        <f>IF(SUM(AB46,AF46,AJ46,AN46)=SUM(X47:X54),SUM(X47:X54),"ПРОВЕРЬ")</f>
        <v>0</v>
      </c>
      <c r="Y46" s="188">
        <f t="shared" ref="Y46" si="34">IF(SUM(AC46,AG46,AK46,AO46)=SUM(Y47:Y54),SUM(Y47:Y54),"ПРОВЕРЬ")</f>
        <v>0</v>
      </c>
      <c r="Z46" s="222">
        <f>IF(SUM(AD46,AH46,AL46,AP46)=SUM(Z47:Z54),SUM(Z47:Z54),"ПРОВЕРЬ")</f>
        <v>0</v>
      </c>
      <c r="AA46" s="190">
        <f t="shared" ref="AA46:AB46" si="35">SUM(AA47:AA54)</f>
        <v>0</v>
      </c>
      <c r="AB46" s="184">
        <f t="shared" si="35"/>
        <v>0</v>
      </c>
      <c r="AC46" s="184">
        <f>SUM(AC47:AC54)</f>
        <v>0</v>
      </c>
      <c r="AD46" s="222">
        <f>SUM(AD47:AD54)</f>
        <v>0</v>
      </c>
      <c r="AE46" s="184">
        <f>SUM(AE47:AE54)</f>
        <v>0</v>
      </c>
      <c r="AF46" s="184">
        <f t="shared" ref="AF46" si="36">SUM(AF47:AF54)</f>
        <v>0</v>
      </c>
      <c r="AG46" s="184">
        <f>SUM(AG47:AG54)</f>
        <v>0</v>
      </c>
      <c r="AH46" s="222">
        <f>SUM(AH47:AH54)</f>
        <v>0</v>
      </c>
      <c r="AI46" s="184">
        <f t="shared" ref="AI46:AJ46" si="37">SUM(AI47:AI54)</f>
        <v>0</v>
      </c>
      <c r="AJ46" s="184">
        <f t="shared" si="37"/>
        <v>0</v>
      </c>
      <c r="AK46" s="184">
        <f>SUM(AK47:AK54)</f>
        <v>0</v>
      </c>
      <c r="AL46" s="222">
        <f>SUM(AL47:AL54)</f>
        <v>0</v>
      </c>
      <c r="AM46" s="184">
        <f>SUM(AM47:AM54)</f>
        <v>0</v>
      </c>
      <c r="AN46" s="184">
        <f t="shared" ref="AN46" si="38">SUM(AN47:AN54)</f>
        <v>0</v>
      </c>
      <c r="AO46" s="184">
        <f>SUM(AO47:AO54)</f>
        <v>0</v>
      </c>
      <c r="AP46" s="188">
        <f>SUM(AP47:AP54)</f>
        <v>0</v>
      </c>
      <c r="AQ46" s="189">
        <f t="shared" ref="AQ46:AR46" si="39">IF(SUM(AX46,BE46,BL46,BS46)=SUM(AQ47:AQ54),SUM(AQ47:AQ54),"ПРОВЕРЬ")</f>
        <v>0</v>
      </c>
      <c r="AR46" s="188">
        <f t="shared" si="39"/>
        <v>0</v>
      </c>
      <c r="AS46" s="188">
        <f>IF(SUM(AZ46,BG46,BN46,BU46)=SUM(AS47:AS54),SUM(AS47:AS54),"ПРОВЕРЬ")</f>
        <v>0</v>
      </c>
      <c r="AT46" s="188">
        <f>IF(SUM(BA46,BH46,BO46,BV46)=SUM(AT47:AT54),SUM(AT47:AT54),"ПРОВЕРЬ")</f>
        <v>0</v>
      </c>
      <c r="AU46" s="188">
        <f>IF(SUM(BB46,BI46,BP46,BW46)=SUM(AU47:AU54),SUM(AU47:AU54),"ПРОВЕРЬ")</f>
        <v>0</v>
      </c>
      <c r="AV46" s="188">
        <f t="shared" ref="AV46" si="40">IF(SUM(BC46,BJ46,BQ46,BX46)=SUM(AV47:AV54),SUM(AV47:AV54),"ПРОВЕРЬ")</f>
        <v>0</v>
      </c>
      <c r="AW46" s="188">
        <f>IF(SUM(BD46,BK46,BR46,BY46)=SUM(AW47:AW54),SUM(AW47:AW54),"ПРОВЕРЬ")</f>
        <v>0</v>
      </c>
      <c r="AX46" s="191">
        <f t="shared" ref="AX46:AZ46" si="41">SUM(AX47:AX54)</f>
        <v>0</v>
      </c>
      <c r="AY46" s="191">
        <f t="shared" si="41"/>
        <v>0</v>
      </c>
      <c r="AZ46" s="191">
        <f t="shared" si="41"/>
        <v>0</v>
      </c>
      <c r="BA46" s="191">
        <f>SUM(BA47:BA54)</f>
        <v>0</v>
      </c>
      <c r="BB46" s="191">
        <f t="shared" ref="BB46" si="42">SUM(BB47:BB54)</f>
        <v>0</v>
      </c>
      <c r="BC46" s="191">
        <f>SUM(BC47:BC54)</f>
        <v>0</v>
      </c>
      <c r="BD46" s="234">
        <f>SUM(BD47:BD54)</f>
        <v>0</v>
      </c>
      <c r="BE46" s="191">
        <f t="shared" ref="BE46:BF46" si="43">SUM(BE47:BE54)</f>
        <v>0</v>
      </c>
      <c r="BF46" s="191">
        <f t="shared" si="43"/>
        <v>0</v>
      </c>
      <c r="BG46" s="191">
        <f>SUM(BG47:BG54)</f>
        <v>0</v>
      </c>
      <c r="BH46" s="191">
        <f t="shared" ref="BH46:BI46" si="44">SUM(BH47:BH54)</f>
        <v>0</v>
      </c>
      <c r="BI46" s="191">
        <f t="shared" si="44"/>
        <v>0</v>
      </c>
      <c r="BJ46" s="191">
        <f>SUM(BJ47:BJ54)</f>
        <v>0</v>
      </c>
      <c r="BK46" s="234">
        <f>SUM(BK47:BK54)</f>
        <v>0</v>
      </c>
      <c r="BL46" s="184">
        <f t="shared" ref="BL46:BP46" si="45">SUM(BL47:BL54)</f>
        <v>0</v>
      </c>
      <c r="BM46" s="184">
        <f t="shared" si="45"/>
        <v>0</v>
      </c>
      <c r="BN46" s="184">
        <f t="shared" si="45"/>
        <v>0</v>
      </c>
      <c r="BO46" s="184">
        <f t="shared" si="45"/>
        <v>0</v>
      </c>
      <c r="BP46" s="184">
        <f t="shared" si="45"/>
        <v>0</v>
      </c>
      <c r="BQ46" s="184">
        <f>SUM(BQ47:BQ54)</f>
        <v>0</v>
      </c>
      <c r="BR46" s="222">
        <f>SUM(BR47:BR54)</f>
        <v>0</v>
      </c>
      <c r="BS46" s="184">
        <f t="shared" ref="BS46:BW46" si="46">SUM(BS47:BS54)</f>
        <v>0</v>
      </c>
      <c r="BT46" s="184">
        <f t="shared" si="46"/>
        <v>0</v>
      </c>
      <c r="BU46" s="184">
        <f t="shared" si="46"/>
        <v>0</v>
      </c>
      <c r="BV46" s="184">
        <f t="shared" si="46"/>
        <v>0</v>
      </c>
      <c r="BW46" s="184">
        <f t="shared" si="46"/>
        <v>0</v>
      </c>
      <c r="BX46" s="184">
        <f>SUM(BX47:BX54)</f>
        <v>0</v>
      </c>
      <c r="BY46" s="222">
        <f>SUM(BY47:BY54)</f>
        <v>0</v>
      </c>
      <c r="BZ46" s="266"/>
      <c r="CA46" s="160"/>
      <c r="CB46" s="46"/>
      <c r="CC46" s="46"/>
      <c r="CD46" s="46"/>
      <c r="CE46" s="46"/>
      <c r="CF46" s="46"/>
      <c r="CG46" s="46"/>
      <c r="CH46" s="46"/>
      <c r="CI46" s="46"/>
      <c r="CJ46" s="46"/>
      <c r="CK46" s="46"/>
      <c r="CL46" s="46"/>
      <c r="CM46" s="46"/>
      <c r="CN46" s="46"/>
      <c r="CO46" s="46"/>
      <c r="CP46" s="46"/>
      <c r="CQ46" s="46"/>
      <c r="CR46" s="46"/>
      <c r="CS46" s="46"/>
      <c r="CT46" s="46"/>
      <c r="CU46" s="46"/>
      <c r="CV46" s="46"/>
      <c r="CW46" s="46"/>
      <c r="CX46" s="46"/>
      <c r="CY46" s="46"/>
      <c r="CZ46" s="46"/>
      <c r="DA46" s="46"/>
      <c r="DB46" s="46"/>
      <c r="DC46" s="46"/>
      <c r="DD46" s="46"/>
      <c r="DE46" s="46"/>
      <c r="DF46" s="46"/>
      <c r="DG46" s="46"/>
      <c r="DH46" s="46"/>
      <c r="DI46" s="46"/>
      <c r="DJ46" s="46"/>
      <c r="DK46" s="46"/>
      <c r="DL46" s="46"/>
      <c r="DM46" s="46"/>
      <c r="DN46" s="47"/>
      <c r="DO46" s="47"/>
      <c r="DP46" s="47"/>
      <c r="DQ46" s="47"/>
      <c r="DR46" s="47"/>
      <c r="DS46" s="47"/>
      <c r="DT46" s="47"/>
      <c r="DU46" s="47"/>
      <c r="DV46" s="47"/>
      <c r="DW46" s="47"/>
      <c r="DX46" s="47"/>
      <c r="DY46" s="47"/>
      <c r="DZ46" s="47"/>
      <c r="EA46" s="47"/>
      <c r="EB46" s="47"/>
      <c r="EC46" s="47"/>
      <c r="ED46" s="47"/>
      <c r="EE46" s="47"/>
      <c r="EF46" s="47"/>
      <c r="EG46" s="47"/>
      <c r="EH46" s="47"/>
      <c r="EI46" s="47"/>
      <c r="EJ46" s="47"/>
      <c r="EK46" s="47"/>
      <c r="EL46" s="47"/>
      <c r="EM46" s="47"/>
      <c r="EN46" s="47"/>
      <c r="EO46" s="47"/>
      <c r="EP46" s="47"/>
      <c r="EQ46" s="47"/>
      <c r="ER46" s="47"/>
      <c r="ES46" s="47"/>
      <c r="ET46" s="47"/>
      <c r="EU46" s="47"/>
      <c r="EV46" s="47"/>
      <c r="EW46" s="47"/>
      <c r="EX46" s="47"/>
      <c r="EY46" s="47"/>
      <c r="EZ46" s="47"/>
      <c r="FA46" s="47"/>
      <c r="FB46" s="47"/>
      <c r="FC46" s="47"/>
      <c r="FD46" s="47"/>
      <c r="FE46" s="47"/>
      <c r="FF46" s="47"/>
      <c r="FG46" s="47"/>
      <c r="FH46" s="47"/>
      <c r="FI46" s="47"/>
      <c r="FJ46" s="47"/>
      <c r="FK46" s="47"/>
      <c r="FL46" s="47"/>
      <c r="FM46" s="47"/>
      <c r="FN46" s="47"/>
      <c r="FO46" s="47"/>
      <c r="FP46" s="47"/>
      <c r="FQ46" s="47"/>
      <c r="FR46" s="47"/>
      <c r="FS46" s="47"/>
      <c r="FT46" s="47"/>
      <c r="FU46" s="47"/>
      <c r="FV46" s="47"/>
      <c r="FW46" s="47"/>
      <c r="FX46" s="47"/>
      <c r="FY46" s="47"/>
      <c r="FZ46" s="47"/>
      <c r="GA46" s="47"/>
      <c r="GB46" s="47"/>
      <c r="GC46" s="47"/>
      <c r="GD46" s="47"/>
      <c r="GE46" s="47"/>
      <c r="GF46" s="47"/>
      <c r="GG46" s="47"/>
      <c r="GH46" s="47"/>
      <c r="GI46" s="47"/>
      <c r="GJ46" s="47"/>
      <c r="GK46" s="47"/>
      <c r="GL46" s="47"/>
      <c r="GM46" s="47"/>
      <c r="GN46" s="47"/>
      <c r="GO46" s="47"/>
      <c r="GP46" s="47"/>
      <c r="GQ46" s="47"/>
      <c r="GR46" s="47"/>
      <c r="GS46" s="47"/>
      <c r="GT46" s="47"/>
      <c r="GU46" s="47"/>
      <c r="GV46" s="47"/>
      <c r="GW46" s="47"/>
      <c r="GX46" s="47"/>
      <c r="GY46" s="47"/>
      <c r="GZ46" s="47"/>
      <c r="HA46" s="47"/>
      <c r="HB46" s="47"/>
      <c r="HC46" s="47"/>
      <c r="HD46" s="47"/>
      <c r="HE46" s="47"/>
      <c r="HF46" s="47"/>
      <c r="HG46" s="47"/>
      <c r="HH46" s="47"/>
      <c r="HI46" s="47"/>
      <c r="HJ46" s="47"/>
      <c r="HK46" s="47"/>
      <c r="HL46" s="47"/>
      <c r="HM46" s="47"/>
      <c r="HN46" s="47"/>
      <c r="HO46" s="47"/>
      <c r="HP46" s="47"/>
      <c r="HQ46" s="47"/>
      <c r="HR46" s="47"/>
      <c r="HS46" s="47"/>
      <c r="HT46" s="47"/>
      <c r="HU46" s="47"/>
      <c r="HV46" s="47"/>
      <c r="HW46" s="47"/>
      <c r="HX46" s="47"/>
      <c r="HY46" s="47"/>
      <c r="HZ46" s="47"/>
      <c r="IA46" s="47"/>
      <c r="IB46" s="47"/>
      <c r="IC46" s="47"/>
      <c r="ID46" s="47"/>
      <c r="IE46" s="47"/>
      <c r="IF46" s="47"/>
      <c r="IG46" s="47"/>
    </row>
    <row r="47" spans="1:241" hidden="1" outlineLevel="2">
      <c r="A47" s="145"/>
      <c r="B47" s="33"/>
      <c r="C47" s="50"/>
      <c r="D47" s="51"/>
      <c r="E47" s="34"/>
      <c r="F47" s="56"/>
      <c r="G47" s="34"/>
      <c r="H47" s="34"/>
      <c r="I47" s="34"/>
      <c r="J47" s="53"/>
      <c r="K47" s="34"/>
      <c r="L47" s="36"/>
      <c r="M47" s="36"/>
      <c r="N47" s="36"/>
      <c r="O47" s="49"/>
      <c r="P47" s="49"/>
      <c r="Q47" s="36">
        <f>_xlfn.DAYS(P47,O47)</f>
        <v>0</v>
      </c>
      <c r="R47" s="33"/>
      <c r="S47" s="33"/>
      <c r="T47" s="33"/>
      <c r="U47" s="145"/>
      <c r="V47" s="192">
        <f t="shared" ref="V47:V54" si="47">SUM(W47,AQ47)</f>
        <v>0</v>
      </c>
      <c r="W47" s="193">
        <f>SUM(AA47,AE47,AI47,AM47)</f>
        <v>0</v>
      </c>
      <c r="X47" s="192">
        <f>SUM(AB47,AF47,AJ47,AN47)</f>
        <v>0</v>
      </c>
      <c r="Y47" s="192">
        <f>SUM(AC47,AG47,AK47,AO47)</f>
        <v>0</v>
      </c>
      <c r="Z47" s="192">
        <f>SUM(AD47,AH47,AL47,AP47)</f>
        <v>0</v>
      </c>
      <c r="AA47" s="211">
        <f>SUM(AB47:AD47)</f>
        <v>0</v>
      </c>
      <c r="AB47" s="205"/>
      <c r="AC47" s="205"/>
      <c r="AD47" s="229"/>
      <c r="AE47" s="211">
        <f>SUM(AF47:AH47)</f>
        <v>0</v>
      </c>
      <c r="AF47" s="205"/>
      <c r="AG47" s="205"/>
      <c r="AH47" s="229"/>
      <c r="AI47" s="211">
        <f>SUM(AJ47:AL47)</f>
        <v>0</v>
      </c>
      <c r="AJ47" s="205"/>
      <c r="AK47" s="205"/>
      <c r="AL47" s="229"/>
      <c r="AM47" s="211">
        <f>SUM(AN47:AP47)</f>
        <v>0</v>
      </c>
      <c r="AN47" s="205"/>
      <c r="AO47" s="205"/>
      <c r="AP47" s="231"/>
      <c r="AQ47" s="193">
        <f>SUM(BS47,BL47,BE47,AX47)</f>
        <v>0</v>
      </c>
      <c r="AR47" s="192">
        <f>SUM(BT47,BM47,BF47,AY47)</f>
        <v>0</v>
      </c>
      <c r="AS47" s="192">
        <f>IF(AR47*0.304=SUM(AZ47,BG47,BN47,BU47),AR47*0.304,"проверь ЕСН")</f>
        <v>0</v>
      </c>
      <c r="AT47" s="192">
        <f t="shared" ref="AT47:AW54" si="48">SUM(BV47,BO47,BH47,BA47)</f>
        <v>0</v>
      </c>
      <c r="AU47" s="192">
        <f t="shared" si="48"/>
        <v>0</v>
      </c>
      <c r="AV47" s="192">
        <f t="shared" si="48"/>
        <v>0</v>
      </c>
      <c r="AW47" s="192">
        <f>SUM(BY47,BR47,BK47,BD47)</f>
        <v>0</v>
      </c>
      <c r="AX47" s="235">
        <f>SUM(AY47:BD47)</f>
        <v>0</v>
      </c>
      <c r="AY47" s="263"/>
      <c r="AZ47" s="194">
        <f>AY47*0.304</f>
        <v>0</v>
      </c>
      <c r="BA47" s="263"/>
      <c r="BB47" s="263"/>
      <c r="BC47" s="263"/>
      <c r="BD47" s="264"/>
      <c r="BE47" s="235">
        <f>SUM(BF47:BK47)</f>
        <v>0</v>
      </c>
      <c r="BF47" s="263"/>
      <c r="BG47" s="194">
        <f>BF47*0.304</f>
        <v>0</v>
      </c>
      <c r="BH47" s="263"/>
      <c r="BI47" s="263"/>
      <c r="BJ47" s="263"/>
      <c r="BK47" s="264"/>
      <c r="BL47" s="235">
        <f>SUM(BM47:BR47)</f>
        <v>0</v>
      </c>
      <c r="BM47" s="263"/>
      <c r="BN47" s="194">
        <f>BM47*0.304</f>
        <v>0</v>
      </c>
      <c r="BO47" s="263"/>
      <c r="BP47" s="263"/>
      <c r="BQ47" s="263"/>
      <c r="BR47" s="264"/>
      <c r="BS47" s="235">
        <f>SUM(BT47:BY47)</f>
        <v>0</v>
      </c>
      <c r="BT47" s="263"/>
      <c r="BU47" s="194">
        <f>BT47*0.304</f>
        <v>0</v>
      </c>
      <c r="BV47" s="263"/>
      <c r="BW47" s="263"/>
      <c r="BX47" s="263"/>
      <c r="BY47" s="264"/>
      <c r="BZ47" s="251"/>
      <c r="CA47" s="159"/>
      <c r="CB47" s="44"/>
      <c r="CC47" s="44"/>
      <c r="CD47" s="44"/>
      <c r="CE47" s="44"/>
      <c r="CF47" s="44"/>
      <c r="CG47" s="44"/>
      <c r="CH47" s="44"/>
      <c r="CI47" s="44"/>
      <c r="CJ47" s="44"/>
      <c r="CK47" s="44"/>
      <c r="CL47" s="44"/>
      <c r="CM47" s="44"/>
      <c r="CN47" s="44"/>
      <c r="CO47" s="44"/>
      <c r="CP47" s="44"/>
      <c r="CQ47" s="44"/>
      <c r="CR47" s="44"/>
      <c r="CS47" s="44"/>
      <c r="CT47" s="44"/>
      <c r="CU47" s="44"/>
      <c r="CV47" s="44"/>
      <c r="CW47" s="44"/>
      <c r="CX47" s="44"/>
      <c r="CY47" s="44"/>
      <c r="CZ47" s="44"/>
      <c r="DA47" s="44"/>
      <c r="DB47" s="44"/>
      <c r="DC47" s="44"/>
      <c r="DD47" s="44"/>
      <c r="DE47" s="44"/>
      <c r="DF47" s="44"/>
      <c r="DG47" s="44"/>
      <c r="DH47" s="44"/>
      <c r="DI47" s="44"/>
      <c r="DJ47" s="44"/>
      <c r="DK47" s="44"/>
      <c r="DL47" s="44"/>
      <c r="DM47" s="44"/>
    </row>
    <row r="48" spans="1:241" hidden="1" outlineLevel="2">
      <c r="A48" s="49"/>
      <c r="B48" s="33"/>
      <c r="C48" s="50"/>
      <c r="D48" s="51"/>
      <c r="E48" s="34"/>
      <c r="F48" s="56"/>
      <c r="G48" s="34"/>
      <c r="H48" s="34"/>
      <c r="I48" s="34"/>
      <c r="J48" s="53"/>
      <c r="K48" s="34"/>
      <c r="L48" s="36"/>
      <c r="M48" s="36"/>
      <c r="N48" s="36"/>
      <c r="O48" s="49"/>
      <c r="P48" s="49"/>
      <c r="Q48" s="36">
        <f>_xlfn.DAYS(P48,O48)</f>
        <v>0</v>
      </c>
      <c r="R48" s="33"/>
      <c r="S48" s="33"/>
      <c r="T48" s="33"/>
      <c r="U48" s="145"/>
      <c r="V48" s="192">
        <f t="shared" si="47"/>
        <v>0</v>
      </c>
      <c r="W48" s="193">
        <f t="shared" ref="W48:Z54" si="49">SUM(AA48,AE48,AI48,AM48)</f>
        <v>0</v>
      </c>
      <c r="X48" s="192">
        <f t="shared" si="49"/>
        <v>0</v>
      </c>
      <c r="Y48" s="192">
        <f t="shared" si="49"/>
        <v>0</v>
      </c>
      <c r="Z48" s="192">
        <f t="shared" si="49"/>
        <v>0</v>
      </c>
      <c r="AA48" s="211">
        <f t="shared" ref="AA48:AA52" si="50">SUM(AB48:AD48)</f>
        <v>0</v>
      </c>
      <c r="AB48" s="205"/>
      <c r="AC48" s="205"/>
      <c r="AD48" s="229"/>
      <c r="AE48" s="211">
        <f t="shared" ref="AE48" si="51">SUM(AF48:AH48)</f>
        <v>0</v>
      </c>
      <c r="AF48" s="205"/>
      <c r="AG48" s="205"/>
      <c r="AH48" s="229"/>
      <c r="AI48" s="211">
        <f t="shared" ref="AI48:AI54" si="52">SUM(AJ48:AL48)</f>
        <v>0</v>
      </c>
      <c r="AJ48" s="205"/>
      <c r="AK48" s="205"/>
      <c r="AL48" s="229"/>
      <c r="AM48" s="211">
        <f t="shared" ref="AM48:AM54" si="53">SUM(AN48:AP48)</f>
        <v>0</v>
      </c>
      <c r="AN48" s="205"/>
      <c r="AO48" s="205"/>
      <c r="AP48" s="231"/>
      <c r="AQ48" s="193">
        <f t="shared" ref="AQ48:AR54" si="54">SUM(BS48,BL48,BE48,AX48)</f>
        <v>0</v>
      </c>
      <c r="AR48" s="192">
        <f t="shared" si="54"/>
        <v>0</v>
      </c>
      <c r="AS48" s="192">
        <f t="shared" ref="AS48:AS53" si="55">IF(AR48*0.304=SUM(AZ48,BG48,BN48,BU48),AR48*0.304,"ЕСН")</f>
        <v>0</v>
      </c>
      <c r="AT48" s="192">
        <f t="shared" si="48"/>
        <v>0</v>
      </c>
      <c r="AU48" s="192">
        <f t="shared" si="48"/>
        <v>0</v>
      </c>
      <c r="AV48" s="192">
        <f t="shared" si="48"/>
        <v>0</v>
      </c>
      <c r="AW48" s="192">
        <f t="shared" si="48"/>
        <v>0</v>
      </c>
      <c r="AX48" s="235">
        <f t="shared" ref="AX48:AX51" si="56">SUM(AY48:BD48)</f>
        <v>0</v>
      </c>
      <c r="AY48" s="263"/>
      <c r="AZ48" s="194">
        <f t="shared" ref="AZ48:AZ54" si="57">AY48*0.304</f>
        <v>0</v>
      </c>
      <c r="BA48" s="263"/>
      <c r="BB48" s="263"/>
      <c r="BC48" s="263"/>
      <c r="BD48" s="264"/>
      <c r="BE48" s="235">
        <f t="shared" ref="BE48:BE51" si="58">SUM(BF48:BK48)</f>
        <v>0</v>
      </c>
      <c r="BF48" s="263"/>
      <c r="BG48" s="194">
        <f t="shared" ref="BG48:BG54" si="59">BF48*0.304</f>
        <v>0</v>
      </c>
      <c r="BH48" s="263"/>
      <c r="BI48" s="263"/>
      <c r="BJ48" s="263"/>
      <c r="BK48" s="264"/>
      <c r="BL48" s="235">
        <f t="shared" ref="BL48:BL51" si="60">SUM(BM48:BR48)</f>
        <v>0</v>
      </c>
      <c r="BM48" s="263"/>
      <c r="BN48" s="194">
        <f t="shared" ref="BN48:BN54" si="61">BM48*0.304</f>
        <v>0</v>
      </c>
      <c r="BO48" s="263"/>
      <c r="BP48" s="263"/>
      <c r="BQ48" s="263"/>
      <c r="BR48" s="264"/>
      <c r="BS48" s="235">
        <f t="shared" ref="BS48:BS51" si="62">SUM(BT48:BY48)</f>
        <v>0</v>
      </c>
      <c r="BT48" s="263"/>
      <c r="BU48" s="194">
        <f t="shared" ref="BU48:BU54" si="63">BT48*0.304</f>
        <v>0</v>
      </c>
      <c r="BV48" s="263"/>
      <c r="BW48" s="263"/>
      <c r="BX48" s="263"/>
      <c r="BY48" s="264"/>
      <c r="BZ48" s="251"/>
      <c r="CA48" s="159"/>
      <c r="CB48" s="44"/>
      <c r="CC48" s="44"/>
      <c r="CD48" s="44"/>
      <c r="CE48" s="44"/>
      <c r="CF48" s="44"/>
      <c r="CG48" s="44"/>
      <c r="CH48" s="44"/>
      <c r="CI48" s="44"/>
      <c r="CJ48" s="44"/>
      <c r="CK48" s="44"/>
      <c r="CL48" s="44"/>
      <c r="CM48" s="44"/>
      <c r="CN48" s="44"/>
      <c r="CO48" s="44"/>
      <c r="CP48" s="44"/>
      <c r="CQ48" s="44"/>
      <c r="CR48" s="44"/>
      <c r="CS48" s="44"/>
      <c r="CT48" s="44"/>
      <c r="CU48" s="44"/>
      <c r="CV48" s="44"/>
      <c r="CW48" s="44"/>
      <c r="CX48" s="44"/>
      <c r="CY48" s="44"/>
      <c r="CZ48" s="44"/>
      <c r="DA48" s="44"/>
      <c r="DB48" s="44"/>
      <c r="DC48" s="44"/>
      <c r="DD48" s="44"/>
      <c r="DE48" s="44"/>
      <c r="DF48" s="44"/>
      <c r="DG48" s="44"/>
      <c r="DH48" s="44"/>
      <c r="DI48" s="44"/>
      <c r="DJ48" s="44"/>
      <c r="DK48" s="44"/>
      <c r="DL48" s="44"/>
      <c r="DM48" s="44"/>
    </row>
    <row r="49" spans="1:241" hidden="1" outlineLevel="2">
      <c r="A49" s="187"/>
      <c r="B49" s="33"/>
      <c r="C49" s="50"/>
      <c r="D49" s="51"/>
      <c r="E49" s="34"/>
      <c r="F49" s="56"/>
      <c r="G49" s="34"/>
      <c r="H49" s="34"/>
      <c r="I49" s="34"/>
      <c r="J49" s="53"/>
      <c r="K49" s="34"/>
      <c r="L49" s="36"/>
      <c r="M49" s="36"/>
      <c r="N49" s="36"/>
      <c r="O49" s="49"/>
      <c r="P49" s="49"/>
      <c r="Q49" s="36">
        <f t="shared" ref="Q49:Q54" si="64">_xlfn.DAYS(P49,O49)</f>
        <v>0</v>
      </c>
      <c r="R49" s="33"/>
      <c r="S49" s="33"/>
      <c r="T49" s="33"/>
      <c r="U49" s="145"/>
      <c r="V49" s="192">
        <f t="shared" si="47"/>
        <v>0</v>
      </c>
      <c r="W49" s="193">
        <f t="shared" si="49"/>
        <v>0</v>
      </c>
      <c r="X49" s="192">
        <f t="shared" si="49"/>
        <v>0</v>
      </c>
      <c r="Y49" s="192">
        <f t="shared" si="49"/>
        <v>0</v>
      </c>
      <c r="Z49" s="192">
        <f t="shared" si="49"/>
        <v>0</v>
      </c>
      <c r="AA49" s="211">
        <f t="shared" si="50"/>
        <v>0</v>
      </c>
      <c r="AB49" s="205"/>
      <c r="AC49" s="205"/>
      <c r="AD49" s="229"/>
      <c r="AE49" s="211">
        <f>SUM(AF49:AH49)</f>
        <v>0</v>
      </c>
      <c r="AF49" s="205"/>
      <c r="AG49" s="205"/>
      <c r="AH49" s="229"/>
      <c r="AI49" s="211">
        <f t="shared" si="52"/>
        <v>0</v>
      </c>
      <c r="AJ49" s="205"/>
      <c r="AK49" s="205"/>
      <c r="AL49" s="229"/>
      <c r="AM49" s="211">
        <f t="shared" si="53"/>
        <v>0</v>
      </c>
      <c r="AN49" s="205"/>
      <c r="AO49" s="205"/>
      <c r="AP49" s="231"/>
      <c r="AQ49" s="193">
        <f t="shared" si="54"/>
        <v>0</v>
      </c>
      <c r="AR49" s="192">
        <f t="shared" si="54"/>
        <v>0</v>
      </c>
      <c r="AS49" s="192">
        <f t="shared" si="55"/>
        <v>0</v>
      </c>
      <c r="AT49" s="192">
        <f t="shared" si="48"/>
        <v>0</v>
      </c>
      <c r="AU49" s="192">
        <f t="shared" si="48"/>
        <v>0</v>
      </c>
      <c r="AV49" s="192">
        <f t="shared" si="48"/>
        <v>0</v>
      </c>
      <c r="AW49" s="192">
        <f t="shared" si="48"/>
        <v>0</v>
      </c>
      <c r="AX49" s="235">
        <f t="shared" si="56"/>
        <v>0</v>
      </c>
      <c r="AY49" s="263"/>
      <c r="AZ49" s="194">
        <f t="shared" si="57"/>
        <v>0</v>
      </c>
      <c r="BA49" s="263"/>
      <c r="BB49" s="263"/>
      <c r="BC49" s="263"/>
      <c r="BD49" s="264"/>
      <c r="BE49" s="235">
        <f t="shared" si="58"/>
        <v>0</v>
      </c>
      <c r="BF49" s="263"/>
      <c r="BG49" s="194">
        <f t="shared" si="59"/>
        <v>0</v>
      </c>
      <c r="BH49" s="263"/>
      <c r="BI49" s="263"/>
      <c r="BJ49" s="263"/>
      <c r="BK49" s="264"/>
      <c r="BL49" s="235">
        <f t="shared" si="60"/>
        <v>0</v>
      </c>
      <c r="BM49" s="263"/>
      <c r="BN49" s="194">
        <f t="shared" si="61"/>
        <v>0</v>
      </c>
      <c r="BO49" s="263"/>
      <c r="BP49" s="263"/>
      <c r="BQ49" s="263"/>
      <c r="BR49" s="264"/>
      <c r="BS49" s="235">
        <f t="shared" si="62"/>
        <v>0</v>
      </c>
      <c r="BT49" s="263"/>
      <c r="BU49" s="194">
        <f t="shared" si="63"/>
        <v>0</v>
      </c>
      <c r="BV49" s="263"/>
      <c r="BW49" s="263"/>
      <c r="BX49" s="263"/>
      <c r="BY49" s="264"/>
      <c r="BZ49" s="251"/>
      <c r="CA49" s="159"/>
      <c r="CB49" s="44"/>
      <c r="CC49" s="44"/>
      <c r="CD49" s="44"/>
      <c r="CE49" s="44"/>
      <c r="CF49" s="44"/>
      <c r="CG49" s="44"/>
      <c r="CH49" s="44"/>
      <c r="CI49" s="44"/>
      <c r="CJ49" s="44"/>
      <c r="CK49" s="44"/>
      <c r="CL49" s="44"/>
      <c r="CM49" s="44"/>
      <c r="CN49" s="44"/>
      <c r="CO49" s="44"/>
      <c r="CP49" s="44"/>
      <c r="CQ49" s="44"/>
      <c r="CR49" s="44"/>
      <c r="CS49" s="44"/>
      <c r="CT49" s="44"/>
      <c r="CU49" s="44"/>
      <c r="CV49" s="44"/>
      <c r="CW49" s="44"/>
      <c r="CX49" s="44"/>
      <c r="CY49" s="44"/>
      <c r="CZ49" s="44"/>
      <c r="DA49" s="44"/>
      <c r="DB49" s="44"/>
      <c r="DC49" s="44"/>
      <c r="DD49" s="44"/>
      <c r="DE49" s="44"/>
      <c r="DF49" s="44"/>
      <c r="DG49" s="44"/>
      <c r="DH49" s="44"/>
      <c r="DI49" s="44"/>
      <c r="DJ49" s="44"/>
      <c r="DK49" s="44"/>
      <c r="DL49" s="44"/>
      <c r="DM49" s="44"/>
    </row>
    <row r="50" spans="1:241" hidden="1" outlineLevel="2">
      <c r="A50" s="187"/>
      <c r="B50" s="33"/>
      <c r="C50" s="50"/>
      <c r="D50" s="51"/>
      <c r="E50" s="34"/>
      <c r="F50" s="56"/>
      <c r="G50" s="34"/>
      <c r="H50" s="34"/>
      <c r="I50" s="34"/>
      <c r="J50" s="53"/>
      <c r="K50" s="34"/>
      <c r="L50" s="36"/>
      <c r="M50" s="36"/>
      <c r="N50" s="36"/>
      <c r="O50" s="49"/>
      <c r="P50" s="49"/>
      <c r="Q50" s="36">
        <f t="shared" si="64"/>
        <v>0</v>
      </c>
      <c r="R50" s="33"/>
      <c r="S50" s="33"/>
      <c r="T50" s="33"/>
      <c r="U50" s="145"/>
      <c r="V50" s="192">
        <f t="shared" si="47"/>
        <v>0</v>
      </c>
      <c r="W50" s="193">
        <f t="shared" si="49"/>
        <v>0</v>
      </c>
      <c r="X50" s="192">
        <f t="shared" si="49"/>
        <v>0</v>
      </c>
      <c r="Y50" s="192">
        <f t="shared" si="49"/>
        <v>0</v>
      </c>
      <c r="Z50" s="192">
        <f t="shared" si="49"/>
        <v>0</v>
      </c>
      <c r="AA50" s="211">
        <f t="shared" si="50"/>
        <v>0</v>
      </c>
      <c r="AB50" s="205"/>
      <c r="AC50" s="205"/>
      <c r="AD50" s="229"/>
      <c r="AE50" s="211">
        <f t="shared" ref="AE50:AE54" si="65">SUM(AF50:AH50)</f>
        <v>0</v>
      </c>
      <c r="AF50" s="205"/>
      <c r="AG50" s="205"/>
      <c r="AH50" s="229"/>
      <c r="AI50" s="211">
        <f t="shared" si="52"/>
        <v>0</v>
      </c>
      <c r="AJ50" s="205"/>
      <c r="AK50" s="205"/>
      <c r="AL50" s="229"/>
      <c r="AM50" s="211">
        <f t="shared" si="53"/>
        <v>0</v>
      </c>
      <c r="AN50" s="205"/>
      <c r="AO50" s="205"/>
      <c r="AP50" s="231"/>
      <c r="AQ50" s="193">
        <f t="shared" si="54"/>
        <v>0</v>
      </c>
      <c r="AR50" s="192">
        <f t="shared" si="54"/>
        <v>0</v>
      </c>
      <c r="AS50" s="192">
        <f t="shared" si="55"/>
        <v>0</v>
      </c>
      <c r="AT50" s="192">
        <f t="shared" si="48"/>
        <v>0</v>
      </c>
      <c r="AU50" s="192">
        <f t="shared" si="48"/>
        <v>0</v>
      </c>
      <c r="AV50" s="192">
        <f t="shared" si="48"/>
        <v>0</v>
      </c>
      <c r="AW50" s="192">
        <f t="shared" si="48"/>
        <v>0</v>
      </c>
      <c r="AX50" s="235">
        <f t="shared" si="56"/>
        <v>0</v>
      </c>
      <c r="AY50" s="263"/>
      <c r="AZ50" s="194">
        <f t="shared" si="57"/>
        <v>0</v>
      </c>
      <c r="BA50" s="263"/>
      <c r="BB50" s="263"/>
      <c r="BC50" s="263"/>
      <c r="BD50" s="264"/>
      <c r="BE50" s="235">
        <f t="shared" si="58"/>
        <v>0</v>
      </c>
      <c r="BF50" s="263"/>
      <c r="BG50" s="194">
        <f t="shared" si="59"/>
        <v>0</v>
      </c>
      <c r="BH50" s="263"/>
      <c r="BI50" s="263"/>
      <c r="BJ50" s="263"/>
      <c r="BK50" s="264"/>
      <c r="BL50" s="235">
        <f t="shared" si="60"/>
        <v>0</v>
      </c>
      <c r="BM50" s="263"/>
      <c r="BN50" s="194">
        <f t="shared" si="61"/>
        <v>0</v>
      </c>
      <c r="BO50" s="263"/>
      <c r="BP50" s="263"/>
      <c r="BQ50" s="263"/>
      <c r="BR50" s="264"/>
      <c r="BS50" s="235">
        <f t="shared" si="62"/>
        <v>0</v>
      </c>
      <c r="BT50" s="263"/>
      <c r="BU50" s="194">
        <f t="shared" si="63"/>
        <v>0</v>
      </c>
      <c r="BV50" s="263"/>
      <c r="BW50" s="263"/>
      <c r="BX50" s="263"/>
      <c r="BY50" s="264"/>
      <c r="BZ50" s="251"/>
      <c r="CA50" s="159"/>
      <c r="CB50" s="44"/>
      <c r="CC50" s="44"/>
      <c r="CD50" s="44"/>
      <c r="CE50" s="44"/>
      <c r="CF50" s="44"/>
      <c r="CG50" s="44"/>
      <c r="CH50" s="44"/>
      <c r="CI50" s="44"/>
      <c r="CJ50" s="44"/>
      <c r="CK50" s="44"/>
      <c r="CL50" s="44"/>
      <c r="CM50" s="44"/>
      <c r="CN50" s="44"/>
      <c r="CO50" s="44"/>
      <c r="CP50" s="44"/>
      <c r="CQ50" s="44"/>
      <c r="CR50" s="44"/>
      <c r="CS50" s="44"/>
      <c r="CT50" s="44"/>
      <c r="CU50" s="44"/>
      <c r="CV50" s="44"/>
      <c r="CW50" s="44"/>
      <c r="CX50" s="44"/>
      <c r="CY50" s="44"/>
      <c r="CZ50" s="44"/>
      <c r="DA50" s="44"/>
      <c r="DB50" s="44"/>
      <c r="DC50" s="44"/>
      <c r="DD50" s="44"/>
      <c r="DE50" s="44"/>
      <c r="DF50" s="44"/>
      <c r="DG50" s="44"/>
      <c r="DH50" s="44"/>
      <c r="DI50" s="44"/>
      <c r="DJ50" s="44"/>
      <c r="DK50" s="44"/>
      <c r="DL50" s="44"/>
      <c r="DM50" s="44"/>
    </row>
    <row r="51" spans="1:241" hidden="1" outlineLevel="2">
      <c r="A51" s="145"/>
      <c r="B51" s="33"/>
      <c r="C51" s="50"/>
      <c r="D51" s="51"/>
      <c r="E51" s="34"/>
      <c r="F51" s="56"/>
      <c r="G51" s="34"/>
      <c r="H51" s="34"/>
      <c r="I51" s="34"/>
      <c r="J51" s="53"/>
      <c r="K51" s="34"/>
      <c r="L51" s="36"/>
      <c r="M51" s="36"/>
      <c r="N51" s="36"/>
      <c r="O51" s="49"/>
      <c r="P51" s="49"/>
      <c r="Q51" s="36">
        <f t="shared" si="64"/>
        <v>0</v>
      </c>
      <c r="R51" s="33"/>
      <c r="S51" s="33"/>
      <c r="T51" s="33"/>
      <c r="U51" s="145"/>
      <c r="V51" s="192">
        <f t="shared" si="47"/>
        <v>0</v>
      </c>
      <c r="W51" s="193">
        <f t="shared" si="49"/>
        <v>0</v>
      </c>
      <c r="X51" s="192">
        <f t="shared" si="49"/>
        <v>0</v>
      </c>
      <c r="Y51" s="192">
        <f t="shared" si="49"/>
        <v>0</v>
      </c>
      <c r="Z51" s="192">
        <f t="shared" si="49"/>
        <v>0</v>
      </c>
      <c r="AA51" s="211">
        <f t="shared" si="50"/>
        <v>0</v>
      </c>
      <c r="AB51" s="205"/>
      <c r="AC51" s="205"/>
      <c r="AD51" s="229"/>
      <c r="AE51" s="211">
        <f t="shared" si="65"/>
        <v>0</v>
      </c>
      <c r="AF51" s="205"/>
      <c r="AG51" s="205"/>
      <c r="AH51" s="229"/>
      <c r="AI51" s="211">
        <f t="shared" si="52"/>
        <v>0</v>
      </c>
      <c r="AJ51" s="205"/>
      <c r="AK51" s="205"/>
      <c r="AL51" s="229"/>
      <c r="AM51" s="211">
        <f t="shared" si="53"/>
        <v>0</v>
      </c>
      <c r="AN51" s="205"/>
      <c r="AO51" s="205"/>
      <c r="AP51" s="231"/>
      <c r="AQ51" s="193">
        <f t="shared" si="54"/>
        <v>0</v>
      </c>
      <c r="AR51" s="192">
        <f t="shared" si="54"/>
        <v>0</v>
      </c>
      <c r="AS51" s="192">
        <f t="shared" si="55"/>
        <v>0</v>
      </c>
      <c r="AT51" s="192">
        <f t="shared" si="48"/>
        <v>0</v>
      </c>
      <c r="AU51" s="192">
        <f t="shared" si="48"/>
        <v>0</v>
      </c>
      <c r="AV51" s="192">
        <f t="shared" si="48"/>
        <v>0</v>
      </c>
      <c r="AW51" s="192">
        <f t="shared" si="48"/>
        <v>0</v>
      </c>
      <c r="AX51" s="235">
        <f t="shared" si="56"/>
        <v>0</v>
      </c>
      <c r="AY51" s="263"/>
      <c r="AZ51" s="194">
        <f t="shared" si="57"/>
        <v>0</v>
      </c>
      <c r="BA51" s="263"/>
      <c r="BB51" s="263"/>
      <c r="BC51" s="263"/>
      <c r="BD51" s="264"/>
      <c r="BE51" s="235">
        <f t="shared" si="58"/>
        <v>0</v>
      </c>
      <c r="BF51" s="263"/>
      <c r="BG51" s="194">
        <f t="shared" si="59"/>
        <v>0</v>
      </c>
      <c r="BH51" s="263"/>
      <c r="BI51" s="263"/>
      <c r="BJ51" s="263"/>
      <c r="BK51" s="264"/>
      <c r="BL51" s="235">
        <f t="shared" si="60"/>
        <v>0</v>
      </c>
      <c r="BM51" s="263"/>
      <c r="BN51" s="194">
        <f t="shared" si="61"/>
        <v>0</v>
      </c>
      <c r="BO51" s="263"/>
      <c r="BP51" s="263"/>
      <c r="BQ51" s="263"/>
      <c r="BR51" s="264"/>
      <c r="BS51" s="235">
        <f t="shared" si="62"/>
        <v>0</v>
      </c>
      <c r="BT51" s="263"/>
      <c r="BU51" s="194">
        <f t="shared" si="63"/>
        <v>0</v>
      </c>
      <c r="BV51" s="263"/>
      <c r="BW51" s="263"/>
      <c r="BX51" s="263"/>
      <c r="BY51" s="264"/>
      <c r="BZ51" s="251"/>
      <c r="CA51" s="159"/>
      <c r="CB51" s="44"/>
      <c r="CC51" s="44"/>
      <c r="CD51" s="44"/>
      <c r="CE51" s="44"/>
      <c r="CF51" s="44"/>
      <c r="CG51" s="44"/>
      <c r="CH51" s="44"/>
      <c r="CI51" s="44"/>
      <c r="CJ51" s="44"/>
      <c r="CK51" s="44"/>
      <c r="CL51" s="44"/>
      <c r="CM51" s="44"/>
      <c r="CN51" s="44"/>
      <c r="CO51" s="44"/>
      <c r="CP51" s="44"/>
      <c r="CQ51" s="44"/>
      <c r="CR51" s="44"/>
      <c r="CS51" s="44"/>
      <c r="CT51" s="44"/>
      <c r="CU51" s="44"/>
      <c r="CV51" s="44"/>
      <c r="CW51" s="44"/>
      <c r="CX51" s="44"/>
      <c r="CY51" s="44"/>
      <c r="CZ51" s="44"/>
      <c r="DA51" s="44"/>
      <c r="DB51" s="44"/>
      <c r="DC51" s="44"/>
      <c r="DD51" s="44"/>
      <c r="DE51" s="44"/>
      <c r="DF51" s="44"/>
      <c r="DG51" s="44"/>
      <c r="DH51" s="44"/>
      <c r="DI51" s="44"/>
      <c r="DJ51" s="44"/>
      <c r="DK51" s="44"/>
      <c r="DL51" s="44"/>
      <c r="DM51" s="44"/>
    </row>
    <row r="52" spans="1:241" hidden="1" outlineLevel="2">
      <c r="A52" s="145"/>
      <c r="B52" s="33"/>
      <c r="C52" s="50"/>
      <c r="D52" s="51"/>
      <c r="E52" s="34"/>
      <c r="F52" s="56"/>
      <c r="G52" s="34"/>
      <c r="H52" s="34"/>
      <c r="I52" s="34"/>
      <c r="J52" s="53"/>
      <c r="K52" s="34"/>
      <c r="L52" s="36"/>
      <c r="M52" s="36"/>
      <c r="N52" s="36"/>
      <c r="O52" s="49"/>
      <c r="P52" s="49"/>
      <c r="Q52" s="36">
        <f t="shared" si="64"/>
        <v>0</v>
      </c>
      <c r="R52" s="33"/>
      <c r="S52" s="33"/>
      <c r="T52" s="33"/>
      <c r="U52" s="145"/>
      <c r="V52" s="192">
        <f t="shared" si="47"/>
        <v>0</v>
      </c>
      <c r="W52" s="193">
        <f t="shared" si="49"/>
        <v>0</v>
      </c>
      <c r="X52" s="192">
        <f t="shared" si="49"/>
        <v>0</v>
      </c>
      <c r="Y52" s="192">
        <f t="shared" si="49"/>
        <v>0</v>
      </c>
      <c r="Z52" s="192">
        <f t="shared" si="49"/>
        <v>0</v>
      </c>
      <c r="AA52" s="211">
        <f t="shared" si="50"/>
        <v>0</v>
      </c>
      <c r="AB52" s="206"/>
      <c r="AC52" s="206"/>
      <c r="AD52" s="230"/>
      <c r="AE52" s="211">
        <f t="shared" si="65"/>
        <v>0</v>
      </c>
      <c r="AF52" s="206"/>
      <c r="AG52" s="206"/>
      <c r="AH52" s="230"/>
      <c r="AI52" s="211">
        <f t="shared" si="52"/>
        <v>0</v>
      </c>
      <c r="AJ52" s="206"/>
      <c r="AK52" s="206"/>
      <c r="AL52" s="230"/>
      <c r="AM52" s="211">
        <f t="shared" si="53"/>
        <v>0</v>
      </c>
      <c r="AN52" s="206"/>
      <c r="AO52" s="206"/>
      <c r="AP52" s="232"/>
      <c r="AQ52" s="193">
        <f t="shared" si="54"/>
        <v>0</v>
      </c>
      <c r="AR52" s="192">
        <f t="shared" si="54"/>
        <v>0</v>
      </c>
      <c r="AS52" s="192">
        <f t="shared" si="55"/>
        <v>0</v>
      </c>
      <c r="AT52" s="192">
        <f t="shared" si="48"/>
        <v>0</v>
      </c>
      <c r="AU52" s="192">
        <f t="shared" si="48"/>
        <v>0</v>
      </c>
      <c r="AV52" s="192">
        <f t="shared" si="48"/>
        <v>0</v>
      </c>
      <c r="AW52" s="192">
        <f t="shared" si="48"/>
        <v>0</v>
      </c>
      <c r="AX52" s="235">
        <f>SUM(AY52:BD52)</f>
        <v>0</v>
      </c>
      <c r="AY52" s="263"/>
      <c r="AZ52" s="194">
        <f t="shared" si="57"/>
        <v>0</v>
      </c>
      <c r="BA52" s="263"/>
      <c r="BB52" s="263"/>
      <c r="BC52" s="263"/>
      <c r="BD52" s="264"/>
      <c r="BE52" s="235">
        <f>SUM(BF52:BK52)</f>
        <v>0</v>
      </c>
      <c r="BF52" s="263"/>
      <c r="BG52" s="194">
        <f t="shared" si="59"/>
        <v>0</v>
      </c>
      <c r="BH52" s="263"/>
      <c r="BI52" s="263"/>
      <c r="BJ52" s="263"/>
      <c r="BK52" s="264"/>
      <c r="BL52" s="235">
        <f>SUM(BM52:BR52)</f>
        <v>0</v>
      </c>
      <c r="BM52" s="263"/>
      <c r="BN52" s="194">
        <f t="shared" si="61"/>
        <v>0</v>
      </c>
      <c r="BO52" s="263"/>
      <c r="BP52" s="263"/>
      <c r="BQ52" s="263"/>
      <c r="BR52" s="264"/>
      <c r="BS52" s="235">
        <f>SUM(BT52:BY52)</f>
        <v>0</v>
      </c>
      <c r="BT52" s="263"/>
      <c r="BU52" s="194">
        <f t="shared" si="63"/>
        <v>0</v>
      </c>
      <c r="BV52" s="263"/>
      <c r="BW52" s="263"/>
      <c r="BX52" s="263"/>
      <c r="BY52" s="264"/>
      <c r="BZ52" s="251"/>
      <c r="CA52" s="159"/>
      <c r="CB52" s="44"/>
      <c r="CC52" s="44"/>
      <c r="CD52" s="44"/>
      <c r="CE52" s="44"/>
      <c r="CF52" s="44"/>
      <c r="CG52" s="44"/>
      <c r="CH52" s="44"/>
      <c r="CI52" s="44"/>
      <c r="CJ52" s="44"/>
      <c r="CK52" s="44"/>
      <c r="CL52" s="44"/>
      <c r="CM52" s="44"/>
      <c r="CN52" s="44"/>
      <c r="CO52" s="44"/>
      <c r="CP52" s="44"/>
      <c r="CQ52" s="44"/>
      <c r="CR52" s="44"/>
      <c r="CS52" s="44"/>
      <c r="CT52" s="44"/>
      <c r="CU52" s="44"/>
      <c r="CV52" s="44"/>
      <c r="CW52" s="44"/>
      <c r="CX52" s="44"/>
      <c r="CY52" s="44"/>
      <c r="CZ52" s="44"/>
      <c r="DA52" s="44"/>
      <c r="DB52" s="44"/>
      <c r="DC52" s="44"/>
      <c r="DD52" s="44"/>
      <c r="DE52" s="44"/>
      <c r="DF52" s="44"/>
      <c r="DG52" s="44"/>
      <c r="DH52" s="44"/>
      <c r="DI52" s="44"/>
      <c r="DJ52" s="44"/>
      <c r="DK52" s="44"/>
      <c r="DL52" s="44"/>
      <c r="DM52" s="44"/>
    </row>
    <row r="53" spans="1:241" hidden="1" outlineLevel="2">
      <c r="A53" s="145"/>
      <c r="B53" s="33"/>
      <c r="C53" s="50"/>
      <c r="D53" s="51"/>
      <c r="E53" s="34"/>
      <c r="F53" s="56"/>
      <c r="G53" s="34"/>
      <c r="H53" s="34"/>
      <c r="I53" s="34"/>
      <c r="J53" s="53"/>
      <c r="K53" s="34"/>
      <c r="L53" s="36"/>
      <c r="M53" s="36"/>
      <c r="N53" s="36"/>
      <c r="O53" s="49"/>
      <c r="P53" s="49"/>
      <c r="Q53" s="36">
        <f t="shared" si="64"/>
        <v>0</v>
      </c>
      <c r="R53" s="33"/>
      <c r="S53" s="33"/>
      <c r="T53" s="33"/>
      <c r="U53" s="145"/>
      <c r="V53" s="192">
        <f t="shared" si="47"/>
        <v>0</v>
      </c>
      <c r="W53" s="193">
        <f t="shared" si="49"/>
        <v>0</v>
      </c>
      <c r="X53" s="192">
        <f t="shared" si="49"/>
        <v>0</v>
      </c>
      <c r="Y53" s="192">
        <f t="shared" si="49"/>
        <v>0</v>
      </c>
      <c r="Z53" s="192">
        <f t="shared" si="49"/>
        <v>0</v>
      </c>
      <c r="AA53" s="211">
        <f>SUM(AB53:AD53)</f>
        <v>0</v>
      </c>
      <c r="AB53" s="206"/>
      <c r="AC53" s="206"/>
      <c r="AD53" s="230"/>
      <c r="AE53" s="211">
        <f t="shared" si="65"/>
        <v>0</v>
      </c>
      <c r="AF53" s="206"/>
      <c r="AG53" s="206"/>
      <c r="AH53" s="230"/>
      <c r="AI53" s="211">
        <f t="shared" si="52"/>
        <v>0</v>
      </c>
      <c r="AJ53" s="206"/>
      <c r="AK53" s="206"/>
      <c r="AL53" s="230"/>
      <c r="AM53" s="211">
        <f t="shared" si="53"/>
        <v>0</v>
      </c>
      <c r="AN53" s="206"/>
      <c r="AO53" s="206"/>
      <c r="AP53" s="232"/>
      <c r="AQ53" s="193">
        <f t="shared" si="54"/>
        <v>0</v>
      </c>
      <c r="AR53" s="192">
        <f t="shared" si="54"/>
        <v>0</v>
      </c>
      <c r="AS53" s="192">
        <f t="shared" si="55"/>
        <v>0</v>
      </c>
      <c r="AT53" s="192">
        <f t="shared" si="48"/>
        <v>0</v>
      </c>
      <c r="AU53" s="192">
        <f t="shared" si="48"/>
        <v>0</v>
      </c>
      <c r="AV53" s="192">
        <f t="shared" si="48"/>
        <v>0</v>
      </c>
      <c r="AW53" s="192">
        <f t="shared" si="48"/>
        <v>0</v>
      </c>
      <c r="AX53" s="235">
        <f t="shared" ref="AX53:AX54" si="66">SUM(AY53:BD53)</f>
        <v>0</v>
      </c>
      <c r="AY53" s="263"/>
      <c r="AZ53" s="194">
        <f t="shared" si="57"/>
        <v>0</v>
      </c>
      <c r="BA53" s="263"/>
      <c r="BB53" s="263"/>
      <c r="BC53" s="263"/>
      <c r="BD53" s="264"/>
      <c r="BE53" s="235">
        <f t="shared" ref="BE53:BE54" si="67">SUM(BF53:BK53)</f>
        <v>0</v>
      </c>
      <c r="BF53" s="263"/>
      <c r="BG53" s="194">
        <f t="shared" si="59"/>
        <v>0</v>
      </c>
      <c r="BH53" s="263"/>
      <c r="BI53" s="263"/>
      <c r="BJ53" s="263"/>
      <c r="BK53" s="264"/>
      <c r="BL53" s="235">
        <f t="shared" ref="BL53:BL54" si="68">SUM(BM53:BR53)</f>
        <v>0</v>
      </c>
      <c r="BM53" s="263"/>
      <c r="BN53" s="194">
        <f t="shared" si="61"/>
        <v>0</v>
      </c>
      <c r="BO53" s="263"/>
      <c r="BP53" s="263"/>
      <c r="BQ53" s="263"/>
      <c r="BR53" s="264"/>
      <c r="BS53" s="235">
        <f t="shared" ref="BS53:BS54" si="69">SUM(BT53:BY53)</f>
        <v>0</v>
      </c>
      <c r="BT53" s="263"/>
      <c r="BU53" s="194">
        <f t="shared" si="63"/>
        <v>0</v>
      </c>
      <c r="BV53" s="263"/>
      <c r="BW53" s="263"/>
      <c r="BX53" s="263"/>
      <c r="BY53" s="264"/>
      <c r="BZ53" s="251"/>
      <c r="CA53" s="159"/>
      <c r="CB53" s="44"/>
      <c r="CC53" s="44"/>
      <c r="CD53" s="44"/>
      <c r="CE53" s="44"/>
      <c r="CF53" s="44"/>
      <c r="CG53" s="44"/>
      <c r="CH53" s="44"/>
      <c r="CI53" s="44"/>
      <c r="CJ53" s="44"/>
      <c r="CK53" s="44"/>
      <c r="CL53" s="44"/>
      <c r="CM53" s="44"/>
      <c r="CN53" s="44"/>
      <c r="CO53" s="44"/>
      <c r="CP53" s="44"/>
      <c r="CQ53" s="44"/>
      <c r="CR53" s="44"/>
      <c r="CS53" s="44"/>
      <c r="CT53" s="44"/>
      <c r="CU53" s="44"/>
      <c r="CV53" s="44"/>
      <c r="CW53" s="44"/>
      <c r="CX53" s="44"/>
      <c r="CY53" s="44"/>
      <c r="CZ53" s="44"/>
      <c r="DA53" s="44"/>
      <c r="DB53" s="44"/>
      <c r="DC53" s="44"/>
      <c r="DD53" s="44"/>
      <c r="DE53" s="44"/>
      <c r="DF53" s="44"/>
      <c r="DG53" s="44"/>
      <c r="DH53" s="44"/>
      <c r="DI53" s="44"/>
      <c r="DJ53" s="44"/>
      <c r="DK53" s="44"/>
      <c r="DL53" s="44"/>
      <c r="DM53" s="44"/>
    </row>
    <row r="54" spans="1:241" hidden="1" outlineLevel="2">
      <c r="A54" s="145"/>
      <c r="B54" s="33"/>
      <c r="C54" s="50"/>
      <c r="D54" s="51"/>
      <c r="E54" s="34"/>
      <c r="F54" s="56"/>
      <c r="G54" s="34"/>
      <c r="H54" s="34"/>
      <c r="I54" s="34"/>
      <c r="J54" s="53"/>
      <c r="K54" s="34"/>
      <c r="L54" s="36"/>
      <c r="M54" s="36"/>
      <c r="N54" s="36"/>
      <c r="O54" s="49"/>
      <c r="P54" s="49"/>
      <c r="Q54" s="36">
        <f t="shared" si="64"/>
        <v>0</v>
      </c>
      <c r="R54" s="33"/>
      <c r="S54" s="33"/>
      <c r="T54" s="33"/>
      <c r="U54" s="145"/>
      <c r="V54" s="192">
        <f t="shared" si="47"/>
        <v>0</v>
      </c>
      <c r="W54" s="193">
        <f t="shared" si="49"/>
        <v>0</v>
      </c>
      <c r="X54" s="192">
        <f t="shared" si="49"/>
        <v>0</v>
      </c>
      <c r="Y54" s="192">
        <f t="shared" si="49"/>
        <v>0</v>
      </c>
      <c r="Z54" s="192">
        <f t="shared" si="49"/>
        <v>0</v>
      </c>
      <c r="AA54" s="211">
        <f t="shared" ref="AA54" si="70">SUM(AB54:AD54)</f>
        <v>0</v>
      </c>
      <c r="AB54" s="206"/>
      <c r="AC54" s="206"/>
      <c r="AD54" s="230"/>
      <c r="AE54" s="211">
        <f t="shared" si="65"/>
        <v>0</v>
      </c>
      <c r="AF54" s="206"/>
      <c r="AG54" s="206"/>
      <c r="AH54" s="230"/>
      <c r="AI54" s="211">
        <f t="shared" si="52"/>
        <v>0</v>
      </c>
      <c r="AJ54" s="206"/>
      <c r="AK54" s="206"/>
      <c r="AL54" s="230"/>
      <c r="AM54" s="211">
        <f t="shared" si="53"/>
        <v>0</v>
      </c>
      <c r="AN54" s="206"/>
      <c r="AO54" s="206"/>
      <c r="AP54" s="232"/>
      <c r="AQ54" s="193">
        <f t="shared" si="54"/>
        <v>0</v>
      </c>
      <c r="AR54" s="192">
        <f>SUM(BT54,BM54,BF54,AY54)</f>
        <v>0</v>
      </c>
      <c r="AS54" s="192">
        <f>IF(AR54*0.304=SUM(AZ54,BG54,BN54,BU54),AR54*0.304,"ЕСН")</f>
        <v>0</v>
      </c>
      <c r="AT54" s="192">
        <f t="shared" si="48"/>
        <v>0</v>
      </c>
      <c r="AU54" s="192">
        <f t="shared" si="48"/>
        <v>0</v>
      </c>
      <c r="AV54" s="192">
        <f t="shared" si="48"/>
        <v>0</v>
      </c>
      <c r="AW54" s="192">
        <f t="shared" si="48"/>
        <v>0</v>
      </c>
      <c r="AX54" s="235">
        <f t="shared" si="66"/>
        <v>0</v>
      </c>
      <c r="AY54" s="263"/>
      <c r="AZ54" s="194">
        <f t="shared" si="57"/>
        <v>0</v>
      </c>
      <c r="BA54" s="263"/>
      <c r="BB54" s="263"/>
      <c r="BC54" s="263"/>
      <c r="BD54" s="264"/>
      <c r="BE54" s="235">
        <f t="shared" si="67"/>
        <v>0</v>
      </c>
      <c r="BF54" s="263"/>
      <c r="BG54" s="194">
        <f t="shared" si="59"/>
        <v>0</v>
      </c>
      <c r="BH54" s="263"/>
      <c r="BI54" s="263"/>
      <c r="BJ54" s="263"/>
      <c r="BK54" s="264"/>
      <c r="BL54" s="235">
        <f t="shared" si="68"/>
        <v>0</v>
      </c>
      <c r="BM54" s="263"/>
      <c r="BN54" s="194">
        <f t="shared" si="61"/>
        <v>0</v>
      </c>
      <c r="BO54" s="263"/>
      <c r="BP54" s="263"/>
      <c r="BQ54" s="263"/>
      <c r="BR54" s="264"/>
      <c r="BS54" s="235">
        <f t="shared" si="69"/>
        <v>0</v>
      </c>
      <c r="BT54" s="263"/>
      <c r="BU54" s="194">
        <f t="shared" si="63"/>
        <v>0</v>
      </c>
      <c r="BV54" s="263"/>
      <c r="BW54" s="263"/>
      <c r="BX54" s="263"/>
      <c r="BY54" s="264"/>
      <c r="BZ54" s="251"/>
      <c r="CA54" s="159"/>
      <c r="CB54" s="44"/>
      <c r="CC54" s="44"/>
      <c r="CD54" s="44"/>
      <c r="CE54" s="44"/>
      <c r="CF54" s="44"/>
      <c r="CG54" s="44"/>
      <c r="CH54" s="44"/>
      <c r="CI54" s="44"/>
      <c r="CJ54" s="44"/>
      <c r="CK54" s="44"/>
      <c r="CL54" s="44"/>
      <c r="CM54" s="44"/>
      <c r="CN54" s="44"/>
      <c r="CO54" s="44"/>
      <c r="CP54" s="44"/>
      <c r="CQ54" s="44"/>
      <c r="CR54" s="44"/>
      <c r="CS54" s="44"/>
      <c r="CT54" s="44"/>
      <c r="CU54" s="44"/>
      <c r="CV54" s="44"/>
      <c r="CW54" s="44"/>
      <c r="CX54" s="44"/>
      <c r="CY54" s="44"/>
      <c r="CZ54" s="44"/>
      <c r="DA54" s="44"/>
      <c r="DB54" s="44"/>
      <c r="DC54" s="44"/>
      <c r="DD54" s="44"/>
      <c r="DE54" s="44"/>
      <c r="DF54" s="44"/>
      <c r="DG54" s="44"/>
      <c r="DH54" s="44"/>
      <c r="DI54" s="44"/>
      <c r="DJ54" s="44"/>
      <c r="DK54" s="44"/>
      <c r="DL54" s="44"/>
      <c r="DM54" s="44"/>
    </row>
    <row r="55" spans="1:241" hidden="1" outlineLevel="2">
      <c r="A55" s="49"/>
      <c r="B55" s="33"/>
      <c r="C55" s="50"/>
      <c r="D55" s="51"/>
      <c r="E55" s="34"/>
      <c r="F55" s="52"/>
      <c r="G55" s="34"/>
      <c r="H55" s="34"/>
      <c r="I55" s="34"/>
      <c r="J55" s="53"/>
      <c r="K55" s="34"/>
      <c r="L55" s="36"/>
      <c r="M55" s="36"/>
      <c r="N55" s="36"/>
      <c r="O55" s="36"/>
      <c r="P55" s="36"/>
      <c r="Q55" s="36"/>
      <c r="R55" s="33"/>
      <c r="S55" s="145"/>
      <c r="T55" s="145"/>
      <c r="U55" s="145"/>
      <c r="V55" s="154"/>
      <c r="W55" s="165"/>
      <c r="X55" s="36"/>
      <c r="Y55" s="36"/>
      <c r="Z55" s="154"/>
      <c r="AA55" s="210"/>
      <c r="AB55" s="36"/>
      <c r="AC55" s="36"/>
      <c r="AD55" s="221"/>
      <c r="AE55" s="210"/>
      <c r="AF55" s="36"/>
      <c r="AG55" s="36"/>
      <c r="AH55" s="221"/>
      <c r="AI55" s="210"/>
      <c r="AJ55" s="36"/>
      <c r="AK55" s="36"/>
      <c r="AL55" s="221"/>
      <c r="AM55" s="210"/>
      <c r="AN55" s="36"/>
      <c r="AO55" s="36"/>
      <c r="AP55" s="154"/>
      <c r="AQ55" s="165"/>
      <c r="AR55" s="36"/>
      <c r="AS55" s="36"/>
      <c r="AT55" s="36"/>
      <c r="AU55" s="36"/>
      <c r="AV55" s="36"/>
      <c r="AW55" s="154"/>
      <c r="AX55" s="235"/>
      <c r="AY55" s="54"/>
      <c r="AZ55" s="194"/>
      <c r="BA55" s="54"/>
      <c r="BB55" s="54"/>
      <c r="BC55" s="54"/>
      <c r="BD55" s="237"/>
      <c r="BE55" s="235"/>
      <c r="BF55" s="54"/>
      <c r="BG55" s="194"/>
      <c r="BH55" s="54"/>
      <c r="BI55" s="54"/>
      <c r="BJ55" s="54"/>
      <c r="BK55" s="237"/>
      <c r="BL55" s="236"/>
      <c r="BM55" s="54"/>
      <c r="BN55" s="54"/>
      <c r="BO55" s="54"/>
      <c r="BP55" s="54"/>
      <c r="BQ55" s="54"/>
      <c r="BR55" s="237"/>
      <c r="BS55" s="236"/>
      <c r="BT55" s="44"/>
      <c r="BU55" s="44"/>
      <c r="BV55" s="44"/>
      <c r="BW55" s="44"/>
      <c r="BX55" s="44"/>
      <c r="BY55" s="257"/>
      <c r="BZ55" s="252"/>
      <c r="CA55" s="159"/>
      <c r="CB55" s="44"/>
      <c r="CC55" s="44"/>
      <c r="CD55" s="44"/>
      <c r="CE55" s="44"/>
      <c r="CF55" s="44"/>
      <c r="CG55" s="44"/>
      <c r="CH55" s="44"/>
      <c r="CI55" s="44"/>
      <c r="CJ55" s="44"/>
      <c r="CK55" s="44"/>
      <c r="CL55" s="44"/>
      <c r="CM55" s="44"/>
      <c r="CN55" s="44"/>
      <c r="CO55" s="44"/>
      <c r="CP55" s="44"/>
      <c r="CQ55" s="44"/>
      <c r="CR55" s="44"/>
      <c r="CS55" s="44"/>
      <c r="CT55" s="44"/>
      <c r="CU55" s="44"/>
      <c r="CV55" s="44"/>
      <c r="CW55" s="44"/>
      <c r="CX55" s="44"/>
      <c r="CY55" s="44"/>
      <c r="CZ55" s="44"/>
      <c r="DA55" s="44"/>
      <c r="DB55" s="44"/>
      <c r="DC55" s="44"/>
      <c r="DD55" s="44"/>
      <c r="DE55" s="44"/>
      <c r="DF55" s="44"/>
      <c r="DG55" s="44"/>
      <c r="DH55" s="44"/>
      <c r="DI55" s="44"/>
      <c r="DJ55" s="44"/>
      <c r="DK55" s="44"/>
      <c r="DL55" s="44"/>
      <c r="DM55" s="44"/>
    </row>
    <row r="56" spans="1:241" s="48" customFormat="1" outlineLevel="1" collapsed="1">
      <c r="A56" s="176"/>
      <c r="B56" s="177"/>
      <c r="C56" s="178"/>
      <c r="D56" s="179"/>
      <c r="E56" s="180"/>
      <c r="F56" s="181"/>
      <c r="G56" s="182"/>
      <c r="H56" s="182"/>
      <c r="I56" s="182"/>
      <c r="J56" s="183"/>
      <c r="K56" s="181" t="str">
        <f>CONCATENATE(K57," ",S57,R57," ",K58," ",S58,R58," ",K59," ",S59,R59," ",K60," ",S60,R60," ",K61," ",S61,R61," "," ",K62," ",S62,R62," ",K63," ",S63,R63," ",K64," ",S64,R64," ")</f>
        <v xml:space="preserve">                 </v>
      </c>
      <c r="L56" s="181"/>
      <c r="M56" s="181"/>
      <c r="N56" s="181"/>
      <c r="O56" s="181"/>
      <c r="P56" s="181"/>
      <c r="Q56" s="181"/>
      <c r="R56" s="182"/>
      <c r="S56" s="182"/>
      <c r="T56" s="182"/>
      <c r="U56" s="184">
        <f>SUM(U57:U64)</f>
        <v>0</v>
      </c>
      <c r="V56" s="188">
        <f>IF(SUM(BT57:BY64,BM57:BR64,BF57:BK64,AY57:BD64,AN57:AP64,AJ57:AL64,AF57:AH64,AB57:AD64)=SUM(V57:V64),SUM(V57:V64),"ПРОВЕРЬ")</f>
        <v>0</v>
      </c>
      <c r="W56" s="189">
        <f>IF(SUM(AA56,AE56,AI56,AM56)=SUM(W57:W64),SUM(W57:W64),"ПРОВЕРЬ")</f>
        <v>0</v>
      </c>
      <c r="X56" s="188">
        <f>IF(SUM(AB56,AF56,AJ56,AN56)=SUM(X57:X64),SUM(X57:X64),"ПРОВЕРЬ")</f>
        <v>0</v>
      </c>
      <c r="Y56" s="188">
        <f t="shared" ref="Y56" si="71">IF(SUM(AC56,AG56,AK56,AO56)=SUM(Y57:Y64),SUM(Y57:Y64),"ПРОВЕРЬ")</f>
        <v>0</v>
      </c>
      <c r="Z56" s="222">
        <f>IF(SUM(AD56,AH56,AL56,AP56)=SUM(Z57:Z64),SUM(Z57:Z64),"ПРОВЕРЬ")</f>
        <v>0</v>
      </c>
      <c r="AA56" s="190">
        <f t="shared" ref="AA56:AB56" si="72">SUM(AA57:AA64)</f>
        <v>0</v>
      </c>
      <c r="AB56" s="184">
        <f t="shared" si="72"/>
        <v>0</v>
      </c>
      <c r="AC56" s="184">
        <f>SUM(AC57:AC64)</f>
        <v>0</v>
      </c>
      <c r="AD56" s="222">
        <f>SUM(AD57:AD64)</f>
        <v>0</v>
      </c>
      <c r="AE56" s="184">
        <f>SUM(AE57:AE64)</f>
        <v>0</v>
      </c>
      <c r="AF56" s="184">
        <f t="shared" ref="AF56" si="73">SUM(AF57:AF64)</f>
        <v>0</v>
      </c>
      <c r="AG56" s="184">
        <f>SUM(AG57:AG64)</f>
        <v>0</v>
      </c>
      <c r="AH56" s="222">
        <f>SUM(AH57:AH64)</f>
        <v>0</v>
      </c>
      <c r="AI56" s="184">
        <f t="shared" ref="AI56:AJ56" si="74">SUM(AI57:AI64)</f>
        <v>0</v>
      </c>
      <c r="AJ56" s="184">
        <f t="shared" si="74"/>
        <v>0</v>
      </c>
      <c r="AK56" s="184">
        <f>SUM(AK57:AK64)</f>
        <v>0</v>
      </c>
      <c r="AL56" s="222">
        <f>SUM(AL57:AL64)</f>
        <v>0</v>
      </c>
      <c r="AM56" s="184">
        <f>SUM(AM57:AM64)</f>
        <v>0</v>
      </c>
      <c r="AN56" s="184">
        <f t="shared" ref="AN56" si="75">SUM(AN57:AN64)</f>
        <v>0</v>
      </c>
      <c r="AO56" s="184">
        <f>SUM(AO57:AO64)</f>
        <v>0</v>
      </c>
      <c r="AP56" s="188">
        <f>SUM(AP57:AP64)</f>
        <v>0</v>
      </c>
      <c r="AQ56" s="189">
        <f t="shared" ref="AQ56:AR56" si="76">IF(SUM(AX56,BE56,BL56,BS56)=SUM(AQ57:AQ64),SUM(AQ57:AQ64),"ПРОВЕРЬ")</f>
        <v>0</v>
      </c>
      <c r="AR56" s="188">
        <f t="shared" si="76"/>
        <v>0</v>
      </c>
      <c r="AS56" s="188">
        <f>IF(SUM(AZ56,BG56,BN56,BU56)=SUM(AS57:AS64),SUM(AS57:AS64),"ПРОВЕРЬ")</f>
        <v>0</v>
      </c>
      <c r="AT56" s="188">
        <f>IF(SUM(BA56,BH56,BO56,BV56)=SUM(AT57:AT64),SUM(AT57:AT64),"ПРОВЕРЬ")</f>
        <v>0</v>
      </c>
      <c r="AU56" s="188">
        <f>IF(SUM(BB56,BI56,BP56,BW56)=SUM(AU57:AU64),SUM(AU57:AU64),"ПРОВЕРЬ")</f>
        <v>0</v>
      </c>
      <c r="AV56" s="188">
        <f t="shared" ref="AV56" si="77">IF(SUM(BC56,BJ56,BQ56,BX56)=SUM(AV57:AV64),SUM(AV57:AV64),"ПРОВЕРЬ")</f>
        <v>0</v>
      </c>
      <c r="AW56" s="188">
        <f>IF(SUM(BD56,BK56,BR56,BY56)=SUM(AW57:AW64),SUM(AW57:AW64),"ПРОВЕРЬ")</f>
        <v>0</v>
      </c>
      <c r="AX56" s="191">
        <f t="shared" ref="AX56:AZ56" si="78">SUM(AX57:AX64)</f>
        <v>0</v>
      </c>
      <c r="AY56" s="191">
        <f t="shared" si="78"/>
        <v>0</v>
      </c>
      <c r="AZ56" s="191">
        <f t="shared" si="78"/>
        <v>0</v>
      </c>
      <c r="BA56" s="191">
        <f>SUM(BA57:BA64)</f>
        <v>0</v>
      </c>
      <c r="BB56" s="191">
        <f t="shared" ref="BB56" si="79">SUM(BB57:BB64)</f>
        <v>0</v>
      </c>
      <c r="BC56" s="191">
        <f>SUM(BC57:BC64)</f>
        <v>0</v>
      </c>
      <c r="BD56" s="234">
        <f>SUM(BD57:BD64)</f>
        <v>0</v>
      </c>
      <c r="BE56" s="191">
        <f t="shared" ref="BE56:BF56" si="80">SUM(BE57:BE64)</f>
        <v>0</v>
      </c>
      <c r="BF56" s="191">
        <f t="shared" si="80"/>
        <v>0</v>
      </c>
      <c r="BG56" s="191">
        <f>SUM(BG57:BG64)</f>
        <v>0</v>
      </c>
      <c r="BH56" s="191">
        <f t="shared" ref="BH56:BI56" si="81">SUM(BH57:BH64)</f>
        <v>0</v>
      </c>
      <c r="BI56" s="191">
        <f t="shared" si="81"/>
        <v>0</v>
      </c>
      <c r="BJ56" s="191">
        <f>SUM(BJ57:BJ64)</f>
        <v>0</v>
      </c>
      <c r="BK56" s="234">
        <f>SUM(BK57:BK64)</f>
        <v>0</v>
      </c>
      <c r="BL56" s="184">
        <f t="shared" ref="BL56:BP56" si="82">SUM(BL57:BL64)</f>
        <v>0</v>
      </c>
      <c r="BM56" s="184">
        <f t="shared" si="82"/>
        <v>0</v>
      </c>
      <c r="BN56" s="184">
        <f t="shared" si="82"/>
        <v>0</v>
      </c>
      <c r="BO56" s="184">
        <f t="shared" si="82"/>
        <v>0</v>
      </c>
      <c r="BP56" s="184">
        <f t="shared" si="82"/>
        <v>0</v>
      </c>
      <c r="BQ56" s="184">
        <f>SUM(BQ57:BQ64)</f>
        <v>0</v>
      </c>
      <c r="BR56" s="222">
        <f>SUM(BR57:BR64)</f>
        <v>0</v>
      </c>
      <c r="BS56" s="184">
        <f t="shared" ref="BS56:BW56" si="83">SUM(BS57:BS64)</f>
        <v>0</v>
      </c>
      <c r="BT56" s="184">
        <f t="shared" si="83"/>
        <v>0</v>
      </c>
      <c r="BU56" s="184">
        <f t="shared" si="83"/>
        <v>0</v>
      </c>
      <c r="BV56" s="184">
        <f t="shared" si="83"/>
        <v>0</v>
      </c>
      <c r="BW56" s="184">
        <f t="shared" si="83"/>
        <v>0</v>
      </c>
      <c r="BX56" s="184">
        <f>SUM(BX57:BX64)</f>
        <v>0</v>
      </c>
      <c r="BY56" s="222">
        <f>SUM(BY57:BY64)</f>
        <v>0</v>
      </c>
      <c r="BZ56" s="266"/>
      <c r="CA56" s="160"/>
      <c r="CB56" s="46"/>
      <c r="CC56" s="46"/>
      <c r="CD56" s="46"/>
      <c r="CE56" s="46"/>
      <c r="CF56" s="46"/>
      <c r="CG56" s="46"/>
      <c r="CH56" s="46"/>
      <c r="CI56" s="46"/>
      <c r="CJ56" s="46"/>
      <c r="CK56" s="46"/>
      <c r="CL56" s="46"/>
      <c r="CM56" s="46"/>
      <c r="CN56" s="46"/>
      <c r="CO56" s="46"/>
      <c r="CP56" s="46"/>
      <c r="CQ56" s="46"/>
      <c r="CR56" s="46"/>
      <c r="CS56" s="46"/>
      <c r="CT56" s="46"/>
      <c r="CU56" s="46"/>
      <c r="CV56" s="46"/>
      <c r="CW56" s="46"/>
      <c r="CX56" s="46"/>
      <c r="CY56" s="46"/>
      <c r="CZ56" s="46"/>
      <c r="DA56" s="46"/>
      <c r="DB56" s="46"/>
      <c r="DC56" s="46"/>
      <c r="DD56" s="46"/>
      <c r="DE56" s="46"/>
      <c r="DF56" s="46"/>
      <c r="DG56" s="46"/>
      <c r="DH56" s="46"/>
      <c r="DI56" s="46"/>
      <c r="DJ56" s="46"/>
      <c r="DK56" s="46"/>
      <c r="DL56" s="46"/>
      <c r="DM56" s="46"/>
      <c r="DN56" s="47"/>
      <c r="DO56" s="47"/>
      <c r="DP56" s="47"/>
      <c r="DQ56" s="47"/>
      <c r="DR56" s="47"/>
      <c r="DS56" s="47"/>
      <c r="DT56" s="47"/>
      <c r="DU56" s="47"/>
      <c r="DV56" s="47"/>
      <c r="DW56" s="47"/>
      <c r="DX56" s="47"/>
      <c r="DY56" s="47"/>
      <c r="DZ56" s="47"/>
      <c r="EA56" s="47"/>
      <c r="EB56" s="47"/>
      <c r="EC56" s="47"/>
      <c r="ED56" s="47"/>
      <c r="EE56" s="47"/>
      <c r="EF56" s="47"/>
      <c r="EG56" s="47"/>
      <c r="EH56" s="47"/>
      <c r="EI56" s="47"/>
      <c r="EJ56" s="47"/>
      <c r="EK56" s="47"/>
      <c r="EL56" s="47"/>
      <c r="EM56" s="47"/>
      <c r="EN56" s="47"/>
      <c r="EO56" s="47"/>
      <c r="EP56" s="47"/>
      <c r="EQ56" s="47"/>
      <c r="ER56" s="47"/>
      <c r="ES56" s="47"/>
      <c r="ET56" s="47"/>
      <c r="EU56" s="47"/>
      <c r="EV56" s="47"/>
      <c r="EW56" s="47"/>
      <c r="EX56" s="47"/>
      <c r="EY56" s="47"/>
      <c r="EZ56" s="47"/>
      <c r="FA56" s="47"/>
      <c r="FB56" s="47"/>
      <c r="FC56" s="47"/>
      <c r="FD56" s="47"/>
      <c r="FE56" s="47"/>
      <c r="FF56" s="47"/>
      <c r="FG56" s="47"/>
      <c r="FH56" s="47"/>
      <c r="FI56" s="47"/>
      <c r="FJ56" s="47"/>
      <c r="FK56" s="47"/>
      <c r="FL56" s="47"/>
      <c r="FM56" s="47"/>
      <c r="FN56" s="47"/>
      <c r="FO56" s="47"/>
      <c r="FP56" s="47"/>
      <c r="FQ56" s="47"/>
      <c r="FR56" s="47"/>
      <c r="FS56" s="47"/>
      <c r="FT56" s="47"/>
      <c r="FU56" s="47"/>
      <c r="FV56" s="47"/>
      <c r="FW56" s="47"/>
      <c r="FX56" s="47"/>
      <c r="FY56" s="47"/>
      <c r="FZ56" s="47"/>
      <c r="GA56" s="47"/>
      <c r="GB56" s="47"/>
      <c r="GC56" s="47"/>
      <c r="GD56" s="47"/>
      <c r="GE56" s="47"/>
      <c r="GF56" s="47"/>
      <c r="GG56" s="47"/>
      <c r="GH56" s="47"/>
      <c r="GI56" s="47"/>
      <c r="GJ56" s="47"/>
      <c r="GK56" s="47"/>
      <c r="GL56" s="47"/>
      <c r="GM56" s="47"/>
      <c r="GN56" s="47"/>
      <c r="GO56" s="47"/>
      <c r="GP56" s="47"/>
      <c r="GQ56" s="47"/>
      <c r="GR56" s="47"/>
      <c r="GS56" s="47"/>
      <c r="GT56" s="47"/>
      <c r="GU56" s="47"/>
      <c r="GV56" s="47"/>
      <c r="GW56" s="47"/>
      <c r="GX56" s="47"/>
      <c r="GY56" s="47"/>
      <c r="GZ56" s="47"/>
      <c r="HA56" s="47"/>
      <c r="HB56" s="47"/>
      <c r="HC56" s="47"/>
      <c r="HD56" s="47"/>
      <c r="HE56" s="47"/>
      <c r="HF56" s="47"/>
      <c r="HG56" s="47"/>
      <c r="HH56" s="47"/>
      <c r="HI56" s="47"/>
      <c r="HJ56" s="47"/>
      <c r="HK56" s="47"/>
      <c r="HL56" s="47"/>
      <c r="HM56" s="47"/>
      <c r="HN56" s="47"/>
      <c r="HO56" s="47"/>
      <c r="HP56" s="47"/>
      <c r="HQ56" s="47"/>
      <c r="HR56" s="47"/>
      <c r="HS56" s="47"/>
      <c r="HT56" s="47"/>
      <c r="HU56" s="47"/>
      <c r="HV56" s="47"/>
      <c r="HW56" s="47"/>
      <c r="HX56" s="47"/>
      <c r="HY56" s="47"/>
      <c r="HZ56" s="47"/>
      <c r="IA56" s="47"/>
      <c r="IB56" s="47"/>
      <c r="IC56" s="47"/>
      <c r="ID56" s="47"/>
      <c r="IE56" s="47"/>
      <c r="IF56" s="47"/>
      <c r="IG56" s="47"/>
    </row>
    <row r="57" spans="1:241" hidden="1" outlineLevel="2">
      <c r="A57" s="145"/>
      <c r="B57" s="33"/>
      <c r="C57" s="50"/>
      <c r="D57" s="51"/>
      <c r="E57" s="34"/>
      <c r="F57" s="56"/>
      <c r="G57" s="34"/>
      <c r="H57" s="34"/>
      <c r="I57" s="34"/>
      <c r="J57" s="53"/>
      <c r="K57" s="34"/>
      <c r="L57" s="36"/>
      <c r="M57" s="36"/>
      <c r="N57" s="36"/>
      <c r="O57" s="49"/>
      <c r="P57" s="49"/>
      <c r="Q57" s="36">
        <f>_xlfn.DAYS(P57,O57)</f>
        <v>0</v>
      </c>
      <c r="R57" s="33"/>
      <c r="S57" s="33"/>
      <c r="T57" s="33"/>
      <c r="U57" s="145"/>
      <c r="V57" s="192">
        <f t="shared" ref="V57:V64" si="84">SUM(W57,AQ57)</f>
        <v>0</v>
      </c>
      <c r="W57" s="193">
        <f>SUM(AA57,AE57,AI57,AM57)</f>
        <v>0</v>
      </c>
      <c r="X57" s="192">
        <f>SUM(AB57,AF57,AJ57,AN57)</f>
        <v>0</v>
      </c>
      <c r="Y57" s="192">
        <f>SUM(AC57,AG57,AK57,AO57)</f>
        <v>0</v>
      </c>
      <c r="Z57" s="192">
        <f>SUM(AD57,AH57,AL57,AP57)</f>
        <v>0</v>
      </c>
      <c r="AA57" s="211">
        <f>SUM(AB57:AD57)</f>
        <v>0</v>
      </c>
      <c r="AB57" s="205"/>
      <c r="AC57" s="205"/>
      <c r="AD57" s="229"/>
      <c r="AE57" s="211">
        <f>SUM(AF57:AH57)</f>
        <v>0</v>
      </c>
      <c r="AF57" s="205"/>
      <c r="AG57" s="205"/>
      <c r="AH57" s="229"/>
      <c r="AI57" s="211">
        <f>SUM(AJ57:AL57)</f>
        <v>0</v>
      </c>
      <c r="AJ57" s="205"/>
      <c r="AK57" s="205"/>
      <c r="AL57" s="229"/>
      <c r="AM57" s="211">
        <f>SUM(AN57:AP57)</f>
        <v>0</v>
      </c>
      <c r="AN57" s="205"/>
      <c r="AO57" s="205"/>
      <c r="AP57" s="231"/>
      <c r="AQ57" s="193">
        <f>SUM(BS57,BL57,BE57,AX57)</f>
        <v>0</v>
      </c>
      <c r="AR57" s="192">
        <f>SUM(BT57,BM57,BF57,AY57)</f>
        <v>0</v>
      </c>
      <c r="AS57" s="192">
        <f>IF(AR57*0.304=SUM(AZ57,BG57,BN57,BU57),AR57*0.304,"проверь ЕСН")</f>
        <v>0</v>
      </c>
      <c r="AT57" s="192">
        <f t="shared" ref="AT57:AW64" si="85">SUM(BV57,BO57,BH57,BA57)</f>
        <v>0</v>
      </c>
      <c r="AU57" s="192">
        <f t="shared" si="85"/>
        <v>0</v>
      </c>
      <c r="AV57" s="192">
        <f t="shared" si="85"/>
        <v>0</v>
      </c>
      <c r="AW57" s="192">
        <f>SUM(BY57,BR57,BK57,BD57)</f>
        <v>0</v>
      </c>
      <c r="AX57" s="235">
        <f>SUM(AY57:BD57)</f>
        <v>0</v>
      </c>
      <c r="AY57" s="263"/>
      <c r="AZ57" s="194">
        <f>AY57*0.304</f>
        <v>0</v>
      </c>
      <c r="BA57" s="263"/>
      <c r="BB57" s="263"/>
      <c r="BC57" s="263"/>
      <c r="BD57" s="264"/>
      <c r="BE57" s="235">
        <f>SUM(BF57:BK57)</f>
        <v>0</v>
      </c>
      <c r="BF57" s="263"/>
      <c r="BG57" s="194">
        <f>BF57*0.304</f>
        <v>0</v>
      </c>
      <c r="BH57" s="263"/>
      <c r="BI57" s="263"/>
      <c r="BJ57" s="263"/>
      <c r="BK57" s="264"/>
      <c r="BL57" s="235">
        <f>SUM(BM57:BR57)</f>
        <v>0</v>
      </c>
      <c r="BM57" s="263"/>
      <c r="BN57" s="194">
        <f>BM57*0.304</f>
        <v>0</v>
      </c>
      <c r="BO57" s="263"/>
      <c r="BP57" s="263"/>
      <c r="BQ57" s="263"/>
      <c r="BR57" s="264"/>
      <c r="BS57" s="235">
        <f>SUM(BT57:BY57)</f>
        <v>0</v>
      </c>
      <c r="BT57" s="263"/>
      <c r="BU57" s="194">
        <f>BT57*0.304</f>
        <v>0</v>
      </c>
      <c r="BV57" s="263"/>
      <c r="BW57" s="263"/>
      <c r="BX57" s="263"/>
      <c r="BY57" s="264"/>
      <c r="BZ57" s="251"/>
      <c r="CA57" s="159"/>
      <c r="CB57" s="44"/>
      <c r="CC57" s="44"/>
      <c r="CD57" s="44"/>
      <c r="CE57" s="44"/>
      <c r="CF57" s="44"/>
      <c r="CG57" s="44"/>
      <c r="CH57" s="44"/>
      <c r="CI57" s="44"/>
      <c r="CJ57" s="44"/>
      <c r="CK57" s="44"/>
      <c r="CL57" s="44"/>
      <c r="CM57" s="44"/>
      <c r="CN57" s="44"/>
      <c r="CO57" s="44"/>
      <c r="CP57" s="44"/>
      <c r="CQ57" s="44"/>
      <c r="CR57" s="44"/>
      <c r="CS57" s="44"/>
      <c r="CT57" s="44"/>
      <c r="CU57" s="44"/>
      <c r="CV57" s="44"/>
      <c r="CW57" s="44"/>
      <c r="CX57" s="44"/>
      <c r="CY57" s="44"/>
      <c r="CZ57" s="44"/>
      <c r="DA57" s="44"/>
      <c r="DB57" s="44"/>
      <c r="DC57" s="44"/>
      <c r="DD57" s="44"/>
      <c r="DE57" s="44"/>
      <c r="DF57" s="44"/>
      <c r="DG57" s="44"/>
      <c r="DH57" s="44"/>
      <c r="DI57" s="44"/>
      <c r="DJ57" s="44"/>
      <c r="DK57" s="44"/>
      <c r="DL57" s="44"/>
      <c r="DM57" s="44"/>
    </row>
    <row r="58" spans="1:241" hidden="1" outlineLevel="2">
      <c r="A58" s="49"/>
      <c r="B58" s="33"/>
      <c r="C58" s="50"/>
      <c r="D58" s="51"/>
      <c r="E58" s="34"/>
      <c r="F58" s="56"/>
      <c r="G58" s="34"/>
      <c r="H58" s="34"/>
      <c r="I58" s="34"/>
      <c r="J58" s="53"/>
      <c r="K58" s="34"/>
      <c r="L58" s="36"/>
      <c r="M58" s="36"/>
      <c r="N58" s="36"/>
      <c r="O58" s="49"/>
      <c r="P58" s="49"/>
      <c r="Q58" s="36">
        <f>_xlfn.DAYS(P58,O58)</f>
        <v>0</v>
      </c>
      <c r="R58" s="33"/>
      <c r="S58" s="33"/>
      <c r="T58" s="33"/>
      <c r="U58" s="145"/>
      <c r="V58" s="192">
        <f t="shared" si="84"/>
        <v>0</v>
      </c>
      <c r="W58" s="193">
        <f t="shared" ref="W58:Z64" si="86">SUM(AA58,AE58,AI58,AM58)</f>
        <v>0</v>
      </c>
      <c r="X58" s="192">
        <f t="shared" si="86"/>
        <v>0</v>
      </c>
      <c r="Y58" s="192">
        <f t="shared" si="86"/>
        <v>0</v>
      </c>
      <c r="Z58" s="192">
        <f t="shared" si="86"/>
        <v>0</v>
      </c>
      <c r="AA58" s="211">
        <f t="shared" ref="AA58:AA62" si="87">SUM(AB58:AD58)</f>
        <v>0</v>
      </c>
      <c r="AB58" s="205"/>
      <c r="AC58" s="205"/>
      <c r="AD58" s="229"/>
      <c r="AE58" s="211">
        <f t="shared" ref="AE58" si="88">SUM(AF58:AH58)</f>
        <v>0</v>
      </c>
      <c r="AF58" s="205"/>
      <c r="AG58" s="205"/>
      <c r="AH58" s="229"/>
      <c r="AI58" s="211">
        <f t="shared" ref="AI58:AI64" si="89">SUM(AJ58:AL58)</f>
        <v>0</v>
      </c>
      <c r="AJ58" s="205"/>
      <c r="AK58" s="205"/>
      <c r="AL58" s="229"/>
      <c r="AM58" s="211">
        <f t="shared" ref="AM58:AM64" si="90">SUM(AN58:AP58)</f>
        <v>0</v>
      </c>
      <c r="AN58" s="205"/>
      <c r="AO58" s="205"/>
      <c r="AP58" s="231"/>
      <c r="AQ58" s="193">
        <f t="shared" ref="AQ58:AR64" si="91">SUM(BS58,BL58,BE58,AX58)</f>
        <v>0</v>
      </c>
      <c r="AR58" s="192">
        <f t="shared" si="91"/>
        <v>0</v>
      </c>
      <c r="AS58" s="192">
        <f t="shared" ref="AS58:AS63" si="92">IF(AR58*0.304=SUM(AZ58,BG58,BN58,BU58),AR58*0.304,"ЕСН")</f>
        <v>0</v>
      </c>
      <c r="AT58" s="192">
        <f t="shared" si="85"/>
        <v>0</v>
      </c>
      <c r="AU58" s="192">
        <f t="shared" si="85"/>
        <v>0</v>
      </c>
      <c r="AV58" s="192">
        <f t="shared" si="85"/>
        <v>0</v>
      </c>
      <c r="AW58" s="192">
        <f t="shared" si="85"/>
        <v>0</v>
      </c>
      <c r="AX58" s="235">
        <f t="shared" ref="AX58:AX61" si="93">SUM(AY58:BD58)</f>
        <v>0</v>
      </c>
      <c r="AY58" s="263"/>
      <c r="AZ58" s="194">
        <f t="shared" ref="AZ58:AZ64" si="94">AY58*0.304</f>
        <v>0</v>
      </c>
      <c r="BA58" s="263"/>
      <c r="BB58" s="263"/>
      <c r="BC58" s="263"/>
      <c r="BD58" s="264"/>
      <c r="BE58" s="235">
        <f t="shared" ref="BE58:BE61" si="95">SUM(BF58:BK58)</f>
        <v>0</v>
      </c>
      <c r="BF58" s="263"/>
      <c r="BG58" s="194">
        <f t="shared" ref="BG58:BG64" si="96">BF58*0.304</f>
        <v>0</v>
      </c>
      <c r="BH58" s="263"/>
      <c r="BI58" s="263"/>
      <c r="BJ58" s="263"/>
      <c r="BK58" s="264"/>
      <c r="BL58" s="235">
        <f t="shared" ref="BL58:BL61" si="97">SUM(BM58:BR58)</f>
        <v>0</v>
      </c>
      <c r="BM58" s="263"/>
      <c r="BN58" s="194">
        <f t="shared" ref="BN58:BN64" si="98">BM58*0.304</f>
        <v>0</v>
      </c>
      <c r="BO58" s="263"/>
      <c r="BP58" s="263"/>
      <c r="BQ58" s="263"/>
      <c r="BR58" s="264"/>
      <c r="BS58" s="235">
        <f t="shared" ref="BS58:BS61" si="99">SUM(BT58:BY58)</f>
        <v>0</v>
      </c>
      <c r="BT58" s="263"/>
      <c r="BU58" s="194">
        <f t="shared" ref="BU58:BU64" si="100">BT58*0.304</f>
        <v>0</v>
      </c>
      <c r="BV58" s="263"/>
      <c r="BW58" s="263"/>
      <c r="BX58" s="263"/>
      <c r="BY58" s="264"/>
      <c r="BZ58" s="251"/>
      <c r="CA58" s="159"/>
      <c r="CB58" s="44"/>
      <c r="CC58" s="44"/>
      <c r="CD58" s="44"/>
      <c r="CE58" s="44"/>
      <c r="CF58" s="44"/>
      <c r="CG58" s="44"/>
      <c r="CH58" s="44"/>
      <c r="CI58" s="44"/>
      <c r="CJ58" s="44"/>
      <c r="CK58" s="44"/>
      <c r="CL58" s="44"/>
      <c r="CM58" s="44"/>
      <c r="CN58" s="44"/>
      <c r="CO58" s="44"/>
      <c r="CP58" s="44"/>
      <c r="CQ58" s="44"/>
      <c r="CR58" s="44"/>
      <c r="CS58" s="44"/>
      <c r="CT58" s="44"/>
      <c r="CU58" s="44"/>
      <c r="CV58" s="44"/>
      <c r="CW58" s="44"/>
      <c r="CX58" s="44"/>
      <c r="CY58" s="44"/>
      <c r="CZ58" s="44"/>
      <c r="DA58" s="44"/>
      <c r="DB58" s="44"/>
      <c r="DC58" s="44"/>
      <c r="DD58" s="44"/>
      <c r="DE58" s="44"/>
      <c r="DF58" s="44"/>
      <c r="DG58" s="44"/>
      <c r="DH58" s="44"/>
      <c r="DI58" s="44"/>
      <c r="DJ58" s="44"/>
      <c r="DK58" s="44"/>
      <c r="DL58" s="44"/>
      <c r="DM58" s="44"/>
    </row>
    <row r="59" spans="1:241" hidden="1" outlineLevel="2">
      <c r="A59" s="187"/>
      <c r="B59" s="33"/>
      <c r="C59" s="50"/>
      <c r="D59" s="51"/>
      <c r="E59" s="34"/>
      <c r="F59" s="56"/>
      <c r="G59" s="34"/>
      <c r="H59" s="34"/>
      <c r="I59" s="34"/>
      <c r="J59" s="53"/>
      <c r="K59" s="34"/>
      <c r="L59" s="36"/>
      <c r="M59" s="36"/>
      <c r="N59" s="36"/>
      <c r="O59" s="49"/>
      <c r="P59" s="49"/>
      <c r="Q59" s="36">
        <f t="shared" ref="Q59:Q64" si="101">_xlfn.DAYS(P59,O59)</f>
        <v>0</v>
      </c>
      <c r="R59" s="33"/>
      <c r="S59" s="33"/>
      <c r="T59" s="33"/>
      <c r="U59" s="145"/>
      <c r="V59" s="192">
        <f t="shared" si="84"/>
        <v>0</v>
      </c>
      <c r="W59" s="193">
        <f t="shared" si="86"/>
        <v>0</v>
      </c>
      <c r="X59" s="192">
        <f t="shared" si="86"/>
        <v>0</v>
      </c>
      <c r="Y59" s="192">
        <f t="shared" si="86"/>
        <v>0</v>
      </c>
      <c r="Z59" s="192">
        <f t="shared" si="86"/>
        <v>0</v>
      </c>
      <c r="AA59" s="211">
        <f t="shared" si="87"/>
        <v>0</v>
      </c>
      <c r="AB59" s="205"/>
      <c r="AC59" s="205"/>
      <c r="AD59" s="229"/>
      <c r="AE59" s="211">
        <f>SUM(AF59:AH59)</f>
        <v>0</v>
      </c>
      <c r="AF59" s="205"/>
      <c r="AG59" s="205"/>
      <c r="AH59" s="229"/>
      <c r="AI59" s="211">
        <f t="shared" si="89"/>
        <v>0</v>
      </c>
      <c r="AJ59" s="205"/>
      <c r="AK59" s="205"/>
      <c r="AL59" s="229"/>
      <c r="AM59" s="211">
        <f t="shared" si="90"/>
        <v>0</v>
      </c>
      <c r="AN59" s="205"/>
      <c r="AO59" s="205"/>
      <c r="AP59" s="231"/>
      <c r="AQ59" s="193">
        <f t="shared" si="91"/>
        <v>0</v>
      </c>
      <c r="AR59" s="192">
        <f t="shared" si="91"/>
        <v>0</v>
      </c>
      <c r="AS59" s="192">
        <f t="shared" si="92"/>
        <v>0</v>
      </c>
      <c r="AT59" s="192">
        <f t="shared" si="85"/>
        <v>0</v>
      </c>
      <c r="AU59" s="192">
        <f t="shared" si="85"/>
        <v>0</v>
      </c>
      <c r="AV59" s="192">
        <f t="shared" si="85"/>
        <v>0</v>
      </c>
      <c r="AW59" s="192">
        <f t="shared" si="85"/>
        <v>0</v>
      </c>
      <c r="AX59" s="235">
        <f t="shared" si="93"/>
        <v>0</v>
      </c>
      <c r="AY59" s="263"/>
      <c r="AZ59" s="194">
        <f t="shared" si="94"/>
        <v>0</v>
      </c>
      <c r="BA59" s="263"/>
      <c r="BB59" s="263"/>
      <c r="BC59" s="263"/>
      <c r="BD59" s="264"/>
      <c r="BE59" s="235">
        <f t="shared" si="95"/>
        <v>0</v>
      </c>
      <c r="BF59" s="263"/>
      <c r="BG59" s="194">
        <f t="shared" si="96"/>
        <v>0</v>
      </c>
      <c r="BH59" s="263"/>
      <c r="BI59" s="263"/>
      <c r="BJ59" s="263"/>
      <c r="BK59" s="264"/>
      <c r="BL59" s="235">
        <f t="shared" si="97"/>
        <v>0</v>
      </c>
      <c r="BM59" s="263"/>
      <c r="BN59" s="194">
        <f t="shared" si="98"/>
        <v>0</v>
      </c>
      <c r="BO59" s="263"/>
      <c r="BP59" s="263"/>
      <c r="BQ59" s="263"/>
      <c r="BR59" s="264"/>
      <c r="BS59" s="235">
        <f t="shared" si="99"/>
        <v>0</v>
      </c>
      <c r="BT59" s="263"/>
      <c r="BU59" s="194">
        <f t="shared" si="100"/>
        <v>0</v>
      </c>
      <c r="BV59" s="263"/>
      <c r="BW59" s="263"/>
      <c r="BX59" s="263"/>
      <c r="BY59" s="264"/>
      <c r="BZ59" s="251"/>
      <c r="CA59" s="159"/>
      <c r="CB59" s="44"/>
      <c r="CC59" s="44"/>
      <c r="CD59" s="44"/>
      <c r="CE59" s="44"/>
      <c r="CF59" s="44"/>
      <c r="CG59" s="44"/>
      <c r="CH59" s="44"/>
      <c r="CI59" s="44"/>
      <c r="CJ59" s="44"/>
      <c r="CK59" s="44"/>
      <c r="CL59" s="44"/>
      <c r="CM59" s="44"/>
      <c r="CN59" s="44"/>
      <c r="CO59" s="44"/>
      <c r="CP59" s="44"/>
      <c r="CQ59" s="44"/>
      <c r="CR59" s="44"/>
      <c r="CS59" s="44"/>
      <c r="CT59" s="44"/>
      <c r="CU59" s="44"/>
      <c r="CV59" s="44"/>
      <c r="CW59" s="44"/>
      <c r="CX59" s="44"/>
      <c r="CY59" s="44"/>
      <c r="CZ59" s="44"/>
      <c r="DA59" s="44"/>
      <c r="DB59" s="44"/>
      <c r="DC59" s="44"/>
      <c r="DD59" s="44"/>
      <c r="DE59" s="44"/>
      <c r="DF59" s="44"/>
      <c r="DG59" s="44"/>
      <c r="DH59" s="44"/>
      <c r="DI59" s="44"/>
      <c r="DJ59" s="44"/>
      <c r="DK59" s="44"/>
      <c r="DL59" s="44"/>
      <c r="DM59" s="44"/>
    </row>
    <row r="60" spans="1:241" hidden="1" outlineLevel="2">
      <c r="A60" s="187"/>
      <c r="B60" s="33"/>
      <c r="C60" s="50"/>
      <c r="D60" s="51"/>
      <c r="E60" s="34"/>
      <c r="F60" s="56"/>
      <c r="G60" s="34"/>
      <c r="H60" s="34"/>
      <c r="I60" s="34"/>
      <c r="J60" s="53"/>
      <c r="K60" s="34"/>
      <c r="L60" s="36"/>
      <c r="M60" s="36"/>
      <c r="N60" s="36"/>
      <c r="O60" s="49"/>
      <c r="P60" s="49"/>
      <c r="Q60" s="36">
        <f t="shared" si="101"/>
        <v>0</v>
      </c>
      <c r="R60" s="33"/>
      <c r="S60" s="33"/>
      <c r="T60" s="33"/>
      <c r="U60" s="145"/>
      <c r="V60" s="192">
        <f t="shared" si="84"/>
        <v>0</v>
      </c>
      <c r="W60" s="193">
        <f t="shared" si="86"/>
        <v>0</v>
      </c>
      <c r="X60" s="192">
        <f t="shared" si="86"/>
        <v>0</v>
      </c>
      <c r="Y60" s="192">
        <f t="shared" si="86"/>
        <v>0</v>
      </c>
      <c r="Z60" s="192">
        <f t="shared" si="86"/>
        <v>0</v>
      </c>
      <c r="AA60" s="211">
        <f t="shared" si="87"/>
        <v>0</v>
      </c>
      <c r="AB60" s="205"/>
      <c r="AC60" s="205"/>
      <c r="AD60" s="229"/>
      <c r="AE60" s="211">
        <f t="shared" ref="AE60:AE64" si="102">SUM(AF60:AH60)</f>
        <v>0</v>
      </c>
      <c r="AF60" s="205"/>
      <c r="AG60" s="205"/>
      <c r="AH60" s="229"/>
      <c r="AI60" s="211">
        <f t="shared" si="89"/>
        <v>0</v>
      </c>
      <c r="AJ60" s="205"/>
      <c r="AK60" s="205"/>
      <c r="AL60" s="229"/>
      <c r="AM60" s="211">
        <f t="shared" si="90"/>
        <v>0</v>
      </c>
      <c r="AN60" s="205"/>
      <c r="AO60" s="205"/>
      <c r="AP60" s="231"/>
      <c r="AQ60" s="193">
        <f t="shared" si="91"/>
        <v>0</v>
      </c>
      <c r="AR60" s="192">
        <f t="shared" si="91"/>
        <v>0</v>
      </c>
      <c r="AS60" s="192">
        <f t="shared" si="92"/>
        <v>0</v>
      </c>
      <c r="AT60" s="192">
        <f t="shared" si="85"/>
        <v>0</v>
      </c>
      <c r="AU60" s="192">
        <f t="shared" si="85"/>
        <v>0</v>
      </c>
      <c r="AV60" s="192">
        <f t="shared" si="85"/>
        <v>0</v>
      </c>
      <c r="AW60" s="192">
        <f t="shared" si="85"/>
        <v>0</v>
      </c>
      <c r="AX60" s="235">
        <f t="shared" si="93"/>
        <v>0</v>
      </c>
      <c r="AY60" s="263"/>
      <c r="AZ60" s="194">
        <f t="shared" si="94"/>
        <v>0</v>
      </c>
      <c r="BA60" s="263"/>
      <c r="BB60" s="263"/>
      <c r="BC60" s="263"/>
      <c r="BD60" s="264"/>
      <c r="BE60" s="235">
        <f t="shared" si="95"/>
        <v>0</v>
      </c>
      <c r="BF60" s="263"/>
      <c r="BG60" s="194">
        <f t="shared" si="96"/>
        <v>0</v>
      </c>
      <c r="BH60" s="263"/>
      <c r="BI60" s="263"/>
      <c r="BJ60" s="263"/>
      <c r="BK60" s="264"/>
      <c r="BL60" s="235">
        <f t="shared" si="97"/>
        <v>0</v>
      </c>
      <c r="BM60" s="263"/>
      <c r="BN60" s="194">
        <f t="shared" si="98"/>
        <v>0</v>
      </c>
      <c r="BO60" s="263"/>
      <c r="BP60" s="263"/>
      <c r="BQ60" s="263"/>
      <c r="BR60" s="264"/>
      <c r="BS60" s="235">
        <f t="shared" si="99"/>
        <v>0</v>
      </c>
      <c r="BT60" s="263"/>
      <c r="BU60" s="194">
        <f t="shared" si="100"/>
        <v>0</v>
      </c>
      <c r="BV60" s="263"/>
      <c r="BW60" s="263"/>
      <c r="BX60" s="263"/>
      <c r="BY60" s="264"/>
      <c r="BZ60" s="251"/>
      <c r="CA60" s="159"/>
      <c r="CB60" s="44"/>
      <c r="CC60" s="44"/>
      <c r="CD60" s="44"/>
      <c r="CE60" s="44"/>
      <c r="CF60" s="44"/>
      <c r="CG60" s="44"/>
      <c r="CH60" s="44"/>
      <c r="CI60" s="44"/>
      <c r="CJ60" s="44"/>
      <c r="CK60" s="44"/>
      <c r="CL60" s="44"/>
      <c r="CM60" s="44"/>
      <c r="CN60" s="44"/>
      <c r="CO60" s="44"/>
      <c r="CP60" s="44"/>
      <c r="CQ60" s="44"/>
      <c r="CR60" s="44"/>
      <c r="CS60" s="44"/>
      <c r="CT60" s="44"/>
      <c r="CU60" s="44"/>
      <c r="CV60" s="44"/>
      <c r="CW60" s="44"/>
      <c r="CX60" s="44"/>
      <c r="CY60" s="44"/>
      <c r="CZ60" s="44"/>
      <c r="DA60" s="44"/>
      <c r="DB60" s="44"/>
      <c r="DC60" s="44"/>
      <c r="DD60" s="44"/>
      <c r="DE60" s="44"/>
      <c r="DF60" s="44"/>
      <c r="DG60" s="44"/>
      <c r="DH60" s="44"/>
      <c r="DI60" s="44"/>
      <c r="DJ60" s="44"/>
      <c r="DK60" s="44"/>
      <c r="DL60" s="44"/>
      <c r="DM60" s="44"/>
    </row>
    <row r="61" spans="1:241" hidden="1" outlineLevel="2">
      <c r="A61" s="145"/>
      <c r="B61" s="33"/>
      <c r="C61" s="50"/>
      <c r="D61" s="51"/>
      <c r="E61" s="34"/>
      <c r="F61" s="56"/>
      <c r="G61" s="34"/>
      <c r="H61" s="34"/>
      <c r="I61" s="34"/>
      <c r="J61" s="53"/>
      <c r="K61" s="34"/>
      <c r="L61" s="36"/>
      <c r="M61" s="36"/>
      <c r="N61" s="36"/>
      <c r="O61" s="49"/>
      <c r="P61" s="49"/>
      <c r="Q61" s="36">
        <f t="shared" si="101"/>
        <v>0</v>
      </c>
      <c r="R61" s="33"/>
      <c r="S61" s="33"/>
      <c r="T61" s="33"/>
      <c r="U61" s="145"/>
      <c r="V61" s="192">
        <f t="shared" si="84"/>
        <v>0</v>
      </c>
      <c r="W61" s="193">
        <f t="shared" si="86"/>
        <v>0</v>
      </c>
      <c r="X61" s="192">
        <f t="shared" si="86"/>
        <v>0</v>
      </c>
      <c r="Y61" s="192">
        <f t="shared" si="86"/>
        <v>0</v>
      </c>
      <c r="Z61" s="192">
        <f t="shared" si="86"/>
        <v>0</v>
      </c>
      <c r="AA61" s="211">
        <f t="shared" si="87"/>
        <v>0</v>
      </c>
      <c r="AB61" s="205"/>
      <c r="AC61" s="205"/>
      <c r="AD61" s="229"/>
      <c r="AE61" s="211">
        <f t="shared" si="102"/>
        <v>0</v>
      </c>
      <c r="AF61" s="205"/>
      <c r="AG61" s="205"/>
      <c r="AH61" s="229"/>
      <c r="AI61" s="211">
        <f t="shared" si="89"/>
        <v>0</v>
      </c>
      <c r="AJ61" s="205"/>
      <c r="AK61" s="205"/>
      <c r="AL61" s="229"/>
      <c r="AM61" s="211">
        <f t="shared" si="90"/>
        <v>0</v>
      </c>
      <c r="AN61" s="205"/>
      <c r="AO61" s="205"/>
      <c r="AP61" s="231"/>
      <c r="AQ61" s="193">
        <f t="shared" si="91"/>
        <v>0</v>
      </c>
      <c r="AR61" s="192">
        <f t="shared" si="91"/>
        <v>0</v>
      </c>
      <c r="AS61" s="192">
        <f t="shared" si="92"/>
        <v>0</v>
      </c>
      <c r="AT61" s="192">
        <f t="shared" si="85"/>
        <v>0</v>
      </c>
      <c r="AU61" s="192">
        <f t="shared" si="85"/>
        <v>0</v>
      </c>
      <c r="AV61" s="192">
        <f t="shared" si="85"/>
        <v>0</v>
      </c>
      <c r="AW61" s="192">
        <f t="shared" si="85"/>
        <v>0</v>
      </c>
      <c r="AX61" s="235">
        <f t="shared" si="93"/>
        <v>0</v>
      </c>
      <c r="AY61" s="263"/>
      <c r="AZ61" s="194">
        <f t="shared" si="94"/>
        <v>0</v>
      </c>
      <c r="BA61" s="263"/>
      <c r="BB61" s="263"/>
      <c r="BC61" s="263"/>
      <c r="BD61" s="264"/>
      <c r="BE61" s="235">
        <f t="shared" si="95"/>
        <v>0</v>
      </c>
      <c r="BF61" s="263"/>
      <c r="BG61" s="194">
        <f t="shared" si="96"/>
        <v>0</v>
      </c>
      <c r="BH61" s="263"/>
      <c r="BI61" s="263"/>
      <c r="BJ61" s="263"/>
      <c r="BK61" s="264"/>
      <c r="BL61" s="235">
        <f t="shared" si="97"/>
        <v>0</v>
      </c>
      <c r="BM61" s="263"/>
      <c r="BN61" s="194">
        <f t="shared" si="98"/>
        <v>0</v>
      </c>
      <c r="BO61" s="263"/>
      <c r="BP61" s="263"/>
      <c r="BQ61" s="263"/>
      <c r="BR61" s="264"/>
      <c r="BS61" s="235">
        <f t="shared" si="99"/>
        <v>0</v>
      </c>
      <c r="BT61" s="263"/>
      <c r="BU61" s="194">
        <f t="shared" si="100"/>
        <v>0</v>
      </c>
      <c r="BV61" s="263"/>
      <c r="BW61" s="263"/>
      <c r="BX61" s="263"/>
      <c r="BY61" s="264"/>
      <c r="BZ61" s="251"/>
      <c r="CA61" s="159"/>
      <c r="CB61" s="44"/>
      <c r="CC61" s="44"/>
      <c r="CD61" s="44"/>
      <c r="CE61" s="44"/>
      <c r="CF61" s="44"/>
      <c r="CG61" s="44"/>
      <c r="CH61" s="44"/>
      <c r="CI61" s="44"/>
      <c r="CJ61" s="44"/>
      <c r="CK61" s="44"/>
      <c r="CL61" s="44"/>
      <c r="CM61" s="44"/>
      <c r="CN61" s="44"/>
      <c r="CO61" s="44"/>
      <c r="CP61" s="44"/>
      <c r="CQ61" s="44"/>
      <c r="CR61" s="44"/>
      <c r="CS61" s="44"/>
      <c r="CT61" s="44"/>
      <c r="CU61" s="44"/>
      <c r="CV61" s="44"/>
      <c r="CW61" s="44"/>
      <c r="CX61" s="44"/>
      <c r="CY61" s="44"/>
      <c r="CZ61" s="44"/>
      <c r="DA61" s="44"/>
      <c r="DB61" s="44"/>
      <c r="DC61" s="44"/>
      <c r="DD61" s="44"/>
      <c r="DE61" s="44"/>
      <c r="DF61" s="44"/>
      <c r="DG61" s="44"/>
      <c r="DH61" s="44"/>
      <c r="DI61" s="44"/>
      <c r="DJ61" s="44"/>
      <c r="DK61" s="44"/>
      <c r="DL61" s="44"/>
      <c r="DM61" s="44"/>
    </row>
    <row r="62" spans="1:241" hidden="1" outlineLevel="2">
      <c r="A62" s="145"/>
      <c r="B62" s="33"/>
      <c r="C62" s="50"/>
      <c r="D62" s="51"/>
      <c r="E62" s="34"/>
      <c r="F62" s="56"/>
      <c r="G62" s="34"/>
      <c r="H62" s="34"/>
      <c r="I62" s="34"/>
      <c r="J62" s="53"/>
      <c r="K62" s="34"/>
      <c r="L62" s="36"/>
      <c r="M62" s="36"/>
      <c r="N62" s="36"/>
      <c r="O62" s="49"/>
      <c r="P62" s="49"/>
      <c r="Q62" s="36">
        <f t="shared" si="101"/>
        <v>0</v>
      </c>
      <c r="R62" s="33"/>
      <c r="S62" s="33"/>
      <c r="T62" s="33"/>
      <c r="U62" s="145"/>
      <c r="V62" s="192">
        <f t="shared" si="84"/>
        <v>0</v>
      </c>
      <c r="W62" s="193">
        <f t="shared" si="86"/>
        <v>0</v>
      </c>
      <c r="X62" s="192">
        <f t="shared" si="86"/>
        <v>0</v>
      </c>
      <c r="Y62" s="192">
        <f t="shared" si="86"/>
        <v>0</v>
      </c>
      <c r="Z62" s="192">
        <f t="shared" si="86"/>
        <v>0</v>
      </c>
      <c r="AA62" s="211">
        <f t="shared" si="87"/>
        <v>0</v>
      </c>
      <c r="AB62" s="206"/>
      <c r="AC62" s="206"/>
      <c r="AD62" s="230"/>
      <c r="AE62" s="211">
        <f t="shared" si="102"/>
        <v>0</v>
      </c>
      <c r="AF62" s="206"/>
      <c r="AG62" s="206"/>
      <c r="AH62" s="230"/>
      <c r="AI62" s="211">
        <f t="shared" si="89"/>
        <v>0</v>
      </c>
      <c r="AJ62" s="206"/>
      <c r="AK62" s="206"/>
      <c r="AL62" s="230"/>
      <c r="AM62" s="211">
        <f t="shared" si="90"/>
        <v>0</v>
      </c>
      <c r="AN62" s="206"/>
      <c r="AO62" s="206"/>
      <c r="AP62" s="232"/>
      <c r="AQ62" s="193">
        <f t="shared" si="91"/>
        <v>0</v>
      </c>
      <c r="AR62" s="192">
        <f t="shared" si="91"/>
        <v>0</v>
      </c>
      <c r="AS62" s="192">
        <f t="shared" si="92"/>
        <v>0</v>
      </c>
      <c r="AT62" s="192">
        <f t="shared" si="85"/>
        <v>0</v>
      </c>
      <c r="AU62" s="192">
        <f t="shared" si="85"/>
        <v>0</v>
      </c>
      <c r="AV62" s="192">
        <f t="shared" si="85"/>
        <v>0</v>
      </c>
      <c r="AW62" s="192">
        <f t="shared" si="85"/>
        <v>0</v>
      </c>
      <c r="AX62" s="235">
        <f>SUM(AY62:BD62)</f>
        <v>0</v>
      </c>
      <c r="AY62" s="263"/>
      <c r="AZ62" s="194">
        <f t="shared" si="94"/>
        <v>0</v>
      </c>
      <c r="BA62" s="263"/>
      <c r="BB62" s="263"/>
      <c r="BC62" s="263"/>
      <c r="BD62" s="264"/>
      <c r="BE62" s="235">
        <f>SUM(BF62:BK62)</f>
        <v>0</v>
      </c>
      <c r="BF62" s="263"/>
      <c r="BG62" s="194">
        <f t="shared" si="96"/>
        <v>0</v>
      </c>
      <c r="BH62" s="263"/>
      <c r="BI62" s="263"/>
      <c r="BJ62" s="263"/>
      <c r="BK62" s="264"/>
      <c r="BL62" s="235">
        <f>SUM(BM62:BR62)</f>
        <v>0</v>
      </c>
      <c r="BM62" s="263"/>
      <c r="BN62" s="194">
        <f t="shared" si="98"/>
        <v>0</v>
      </c>
      <c r="BO62" s="263"/>
      <c r="BP62" s="263"/>
      <c r="BQ62" s="263"/>
      <c r="BR62" s="264"/>
      <c r="BS62" s="235">
        <f>SUM(BT62:BY62)</f>
        <v>0</v>
      </c>
      <c r="BT62" s="263"/>
      <c r="BU62" s="194">
        <f t="shared" si="100"/>
        <v>0</v>
      </c>
      <c r="BV62" s="263"/>
      <c r="BW62" s="263"/>
      <c r="BX62" s="263"/>
      <c r="BY62" s="264"/>
      <c r="BZ62" s="251"/>
      <c r="CA62" s="159"/>
      <c r="CB62" s="44"/>
      <c r="CC62" s="44"/>
      <c r="CD62" s="44"/>
      <c r="CE62" s="44"/>
      <c r="CF62" s="44"/>
      <c r="CG62" s="44"/>
      <c r="CH62" s="44"/>
      <c r="CI62" s="44"/>
      <c r="CJ62" s="44"/>
      <c r="CK62" s="44"/>
      <c r="CL62" s="44"/>
      <c r="CM62" s="44"/>
      <c r="CN62" s="44"/>
      <c r="CO62" s="44"/>
      <c r="CP62" s="44"/>
      <c r="CQ62" s="44"/>
      <c r="CR62" s="44"/>
      <c r="CS62" s="44"/>
      <c r="CT62" s="44"/>
      <c r="CU62" s="44"/>
      <c r="CV62" s="44"/>
      <c r="CW62" s="44"/>
      <c r="CX62" s="44"/>
      <c r="CY62" s="44"/>
      <c r="CZ62" s="44"/>
      <c r="DA62" s="44"/>
      <c r="DB62" s="44"/>
      <c r="DC62" s="44"/>
      <c r="DD62" s="44"/>
      <c r="DE62" s="44"/>
      <c r="DF62" s="44"/>
      <c r="DG62" s="44"/>
      <c r="DH62" s="44"/>
      <c r="DI62" s="44"/>
      <c r="DJ62" s="44"/>
      <c r="DK62" s="44"/>
      <c r="DL62" s="44"/>
      <c r="DM62" s="44"/>
    </row>
    <row r="63" spans="1:241" hidden="1" outlineLevel="2">
      <c r="A63" s="145"/>
      <c r="B63" s="33"/>
      <c r="C63" s="50"/>
      <c r="D63" s="51"/>
      <c r="E63" s="34"/>
      <c r="F63" s="56"/>
      <c r="G63" s="34"/>
      <c r="H63" s="34"/>
      <c r="I63" s="34"/>
      <c r="J63" s="53"/>
      <c r="K63" s="34"/>
      <c r="L63" s="36"/>
      <c r="M63" s="36"/>
      <c r="N63" s="36"/>
      <c r="O63" s="49"/>
      <c r="P63" s="49"/>
      <c r="Q63" s="36">
        <f t="shared" si="101"/>
        <v>0</v>
      </c>
      <c r="R63" s="33"/>
      <c r="S63" s="33"/>
      <c r="T63" s="33"/>
      <c r="U63" s="145"/>
      <c r="V63" s="192">
        <f t="shared" si="84"/>
        <v>0</v>
      </c>
      <c r="W63" s="193">
        <f t="shared" si="86"/>
        <v>0</v>
      </c>
      <c r="X63" s="192">
        <f t="shared" si="86"/>
        <v>0</v>
      </c>
      <c r="Y63" s="192">
        <f t="shared" si="86"/>
        <v>0</v>
      </c>
      <c r="Z63" s="192">
        <f t="shared" si="86"/>
        <v>0</v>
      </c>
      <c r="AA63" s="211">
        <f>SUM(AB63:AD63)</f>
        <v>0</v>
      </c>
      <c r="AB63" s="206"/>
      <c r="AC63" s="206"/>
      <c r="AD63" s="230"/>
      <c r="AE63" s="211">
        <f t="shared" si="102"/>
        <v>0</v>
      </c>
      <c r="AF63" s="206"/>
      <c r="AG63" s="206"/>
      <c r="AH63" s="230"/>
      <c r="AI63" s="211">
        <f t="shared" si="89"/>
        <v>0</v>
      </c>
      <c r="AJ63" s="206"/>
      <c r="AK63" s="206"/>
      <c r="AL63" s="230"/>
      <c r="AM63" s="211">
        <f t="shared" si="90"/>
        <v>0</v>
      </c>
      <c r="AN63" s="206"/>
      <c r="AO63" s="206"/>
      <c r="AP63" s="232"/>
      <c r="AQ63" s="193">
        <f t="shared" si="91"/>
        <v>0</v>
      </c>
      <c r="AR63" s="192">
        <f t="shared" si="91"/>
        <v>0</v>
      </c>
      <c r="AS63" s="192">
        <f t="shared" si="92"/>
        <v>0</v>
      </c>
      <c r="AT63" s="192">
        <f t="shared" si="85"/>
        <v>0</v>
      </c>
      <c r="AU63" s="192">
        <f t="shared" si="85"/>
        <v>0</v>
      </c>
      <c r="AV63" s="192">
        <f t="shared" si="85"/>
        <v>0</v>
      </c>
      <c r="AW63" s="192">
        <f t="shared" si="85"/>
        <v>0</v>
      </c>
      <c r="AX63" s="235">
        <f t="shared" ref="AX63:AX64" si="103">SUM(AY63:BD63)</f>
        <v>0</v>
      </c>
      <c r="AY63" s="263"/>
      <c r="AZ63" s="194">
        <f t="shared" si="94"/>
        <v>0</v>
      </c>
      <c r="BA63" s="263"/>
      <c r="BB63" s="263"/>
      <c r="BC63" s="263"/>
      <c r="BD63" s="264"/>
      <c r="BE63" s="235">
        <f t="shared" ref="BE63:BE64" si="104">SUM(BF63:BK63)</f>
        <v>0</v>
      </c>
      <c r="BF63" s="263"/>
      <c r="BG63" s="194">
        <f t="shared" si="96"/>
        <v>0</v>
      </c>
      <c r="BH63" s="263"/>
      <c r="BI63" s="263"/>
      <c r="BJ63" s="263"/>
      <c r="BK63" s="264"/>
      <c r="BL63" s="235">
        <f t="shared" ref="BL63:BL64" si="105">SUM(BM63:BR63)</f>
        <v>0</v>
      </c>
      <c r="BM63" s="263"/>
      <c r="BN63" s="194">
        <f t="shared" si="98"/>
        <v>0</v>
      </c>
      <c r="BO63" s="263"/>
      <c r="BP63" s="263"/>
      <c r="BQ63" s="263"/>
      <c r="BR63" s="264"/>
      <c r="BS63" s="235">
        <f t="shared" ref="BS63:BS64" si="106">SUM(BT63:BY63)</f>
        <v>0</v>
      </c>
      <c r="BT63" s="263"/>
      <c r="BU63" s="194">
        <f t="shared" si="100"/>
        <v>0</v>
      </c>
      <c r="BV63" s="263"/>
      <c r="BW63" s="263"/>
      <c r="BX63" s="263"/>
      <c r="BY63" s="264"/>
      <c r="BZ63" s="251"/>
      <c r="CA63" s="159"/>
      <c r="CB63" s="44"/>
      <c r="CC63" s="44"/>
      <c r="CD63" s="44"/>
      <c r="CE63" s="44"/>
      <c r="CF63" s="44"/>
      <c r="CG63" s="44"/>
      <c r="CH63" s="44"/>
      <c r="CI63" s="44"/>
      <c r="CJ63" s="44"/>
      <c r="CK63" s="44"/>
      <c r="CL63" s="44"/>
      <c r="CM63" s="44"/>
      <c r="CN63" s="44"/>
      <c r="CO63" s="44"/>
      <c r="CP63" s="44"/>
      <c r="CQ63" s="44"/>
      <c r="CR63" s="44"/>
      <c r="CS63" s="44"/>
      <c r="CT63" s="44"/>
      <c r="CU63" s="44"/>
      <c r="CV63" s="44"/>
      <c r="CW63" s="44"/>
      <c r="CX63" s="44"/>
      <c r="CY63" s="44"/>
      <c r="CZ63" s="44"/>
      <c r="DA63" s="44"/>
      <c r="DB63" s="44"/>
      <c r="DC63" s="44"/>
      <c r="DD63" s="44"/>
      <c r="DE63" s="44"/>
      <c r="DF63" s="44"/>
      <c r="DG63" s="44"/>
      <c r="DH63" s="44"/>
      <c r="DI63" s="44"/>
      <c r="DJ63" s="44"/>
      <c r="DK63" s="44"/>
      <c r="DL63" s="44"/>
      <c r="DM63" s="44"/>
    </row>
    <row r="64" spans="1:241" hidden="1" outlineLevel="2">
      <c r="A64" s="145"/>
      <c r="B64" s="33"/>
      <c r="C64" s="50"/>
      <c r="D64" s="51"/>
      <c r="E64" s="34"/>
      <c r="F64" s="56"/>
      <c r="G64" s="34"/>
      <c r="H64" s="34"/>
      <c r="I64" s="34"/>
      <c r="J64" s="53"/>
      <c r="K64" s="34"/>
      <c r="L64" s="36"/>
      <c r="M64" s="36"/>
      <c r="N64" s="36"/>
      <c r="O64" s="49"/>
      <c r="P64" s="49"/>
      <c r="Q64" s="36">
        <f t="shared" si="101"/>
        <v>0</v>
      </c>
      <c r="R64" s="33"/>
      <c r="S64" s="33"/>
      <c r="T64" s="33"/>
      <c r="U64" s="145"/>
      <c r="V64" s="192">
        <f t="shared" si="84"/>
        <v>0</v>
      </c>
      <c r="W64" s="193">
        <f t="shared" si="86"/>
        <v>0</v>
      </c>
      <c r="X64" s="192">
        <f t="shared" si="86"/>
        <v>0</v>
      </c>
      <c r="Y64" s="192">
        <f t="shared" si="86"/>
        <v>0</v>
      </c>
      <c r="Z64" s="192">
        <f t="shared" si="86"/>
        <v>0</v>
      </c>
      <c r="AA64" s="211">
        <f t="shared" ref="AA64" si="107">SUM(AB64:AD64)</f>
        <v>0</v>
      </c>
      <c r="AB64" s="206"/>
      <c r="AC64" s="206"/>
      <c r="AD64" s="230"/>
      <c r="AE64" s="211">
        <f t="shared" si="102"/>
        <v>0</v>
      </c>
      <c r="AF64" s="206"/>
      <c r="AG64" s="206"/>
      <c r="AH64" s="230"/>
      <c r="AI64" s="211">
        <f t="shared" si="89"/>
        <v>0</v>
      </c>
      <c r="AJ64" s="206"/>
      <c r="AK64" s="206"/>
      <c r="AL64" s="230"/>
      <c r="AM64" s="211">
        <f t="shared" si="90"/>
        <v>0</v>
      </c>
      <c r="AN64" s="206"/>
      <c r="AO64" s="206"/>
      <c r="AP64" s="232"/>
      <c r="AQ64" s="193">
        <f t="shared" si="91"/>
        <v>0</v>
      </c>
      <c r="AR64" s="192">
        <f>SUM(BT64,BM64,BF64,AY64)</f>
        <v>0</v>
      </c>
      <c r="AS64" s="192">
        <f>IF(AR64*0.304=SUM(AZ64,BG64,BN64,BU64),AR64*0.304,"ЕСН")</f>
        <v>0</v>
      </c>
      <c r="AT64" s="192">
        <f t="shared" si="85"/>
        <v>0</v>
      </c>
      <c r="AU64" s="192">
        <f t="shared" si="85"/>
        <v>0</v>
      </c>
      <c r="AV64" s="192">
        <f t="shared" si="85"/>
        <v>0</v>
      </c>
      <c r="AW64" s="192">
        <f t="shared" si="85"/>
        <v>0</v>
      </c>
      <c r="AX64" s="235">
        <f t="shared" si="103"/>
        <v>0</v>
      </c>
      <c r="AY64" s="263"/>
      <c r="AZ64" s="194">
        <f t="shared" si="94"/>
        <v>0</v>
      </c>
      <c r="BA64" s="263"/>
      <c r="BB64" s="263"/>
      <c r="BC64" s="263"/>
      <c r="BD64" s="264"/>
      <c r="BE64" s="235">
        <f t="shared" si="104"/>
        <v>0</v>
      </c>
      <c r="BF64" s="263"/>
      <c r="BG64" s="194">
        <f t="shared" si="96"/>
        <v>0</v>
      </c>
      <c r="BH64" s="263"/>
      <c r="BI64" s="263"/>
      <c r="BJ64" s="263"/>
      <c r="BK64" s="264"/>
      <c r="BL64" s="235">
        <f t="shared" si="105"/>
        <v>0</v>
      </c>
      <c r="BM64" s="263"/>
      <c r="BN64" s="194">
        <f t="shared" si="98"/>
        <v>0</v>
      </c>
      <c r="BO64" s="263"/>
      <c r="BP64" s="263"/>
      <c r="BQ64" s="263"/>
      <c r="BR64" s="264"/>
      <c r="BS64" s="235">
        <f t="shared" si="106"/>
        <v>0</v>
      </c>
      <c r="BT64" s="263"/>
      <c r="BU64" s="194">
        <f t="shared" si="100"/>
        <v>0</v>
      </c>
      <c r="BV64" s="263"/>
      <c r="BW64" s="263"/>
      <c r="BX64" s="263"/>
      <c r="BY64" s="264"/>
      <c r="BZ64" s="251"/>
      <c r="CA64" s="159"/>
      <c r="CB64" s="44"/>
      <c r="CC64" s="44"/>
      <c r="CD64" s="44"/>
      <c r="CE64" s="44"/>
      <c r="CF64" s="44"/>
      <c r="CG64" s="44"/>
      <c r="CH64" s="44"/>
      <c r="CI64" s="44"/>
      <c r="CJ64" s="44"/>
      <c r="CK64" s="44"/>
      <c r="CL64" s="44"/>
      <c r="CM64" s="44"/>
      <c r="CN64" s="44"/>
      <c r="CO64" s="44"/>
      <c r="CP64" s="44"/>
      <c r="CQ64" s="44"/>
      <c r="CR64" s="44"/>
      <c r="CS64" s="44"/>
      <c r="CT64" s="44"/>
      <c r="CU64" s="44"/>
      <c r="CV64" s="44"/>
      <c r="CW64" s="44"/>
      <c r="CX64" s="44"/>
      <c r="CY64" s="44"/>
      <c r="CZ64" s="44"/>
      <c r="DA64" s="44"/>
      <c r="DB64" s="44"/>
      <c r="DC64" s="44"/>
      <c r="DD64" s="44"/>
      <c r="DE64" s="44"/>
      <c r="DF64" s="44"/>
      <c r="DG64" s="44"/>
      <c r="DH64" s="44"/>
      <c r="DI64" s="44"/>
      <c r="DJ64" s="44"/>
      <c r="DK64" s="44"/>
      <c r="DL64" s="44"/>
      <c r="DM64" s="44"/>
    </row>
    <row r="65" spans="1:241" hidden="1" outlineLevel="2">
      <c r="A65" s="49"/>
      <c r="B65" s="33"/>
      <c r="C65" s="50"/>
      <c r="D65" s="51"/>
      <c r="E65" s="34"/>
      <c r="F65" s="52"/>
      <c r="G65" s="34"/>
      <c r="H65" s="34"/>
      <c r="I65" s="34"/>
      <c r="J65" s="53"/>
      <c r="K65" s="34"/>
      <c r="L65" s="36"/>
      <c r="M65" s="36"/>
      <c r="N65" s="36"/>
      <c r="O65" s="36"/>
      <c r="P65" s="36"/>
      <c r="Q65" s="36"/>
      <c r="R65" s="33"/>
      <c r="S65" s="145"/>
      <c r="T65" s="145"/>
      <c r="U65" s="145"/>
      <c r="V65" s="154"/>
      <c r="W65" s="165"/>
      <c r="X65" s="36"/>
      <c r="Y65" s="36"/>
      <c r="Z65" s="154"/>
      <c r="AA65" s="210"/>
      <c r="AB65" s="36"/>
      <c r="AC65" s="36"/>
      <c r="AD65" s="221"/>
      <c r="AE65" s="210"/>
      <c r="AF65" s="36"/>
      <c r="AG65" s="36"/>
      <c r="AH65" s="221"/>
      <c r="AI65" s="210"/>
      <c r="AJ65" s="36"/>
      <c r="AK65" s="36"/>
      <c r="AL65" s="221"/>
      <c r="AM65" s="210"/>
      <c r="AN65" s="36"/>
      <c r="AO65" s="36"/>
      <c r="AP65" s="154"/>
      <c r="AQ65" s="165"/>
      <c r="AR65" s="36"/>
      <c r="AS65" s="36"/>
      <c r="AT65" s="36"/>
      <c r="AU65" s="36"/>
      <c r="AV65" s="36"/>
      <c r="AW65" s="154"/>
      <c r="AX65" s="235"/>
      <c r="AY65" s="54"/>
      <c r="AZ65" s="194"/>
      <c r="BA65" s="54"/>
      <c r="BB65" s="54"/>
      <c r="BC65" s="54"/>
      <c r="BD65" s="237"/>
      <c r="BE65" s="235"/>
      <c r="BF65" s="54"/>
      <c r="BG65" s="194"/>
      <c r="BH65" s="54"/>
      <c r="BI65" s="54"/>
      <c r="BJ65" s="54"/>
      <c r="BK65" s="237"/>
      <c r="BL65" s="236"/>
      <c r="BM65" s="54"/>
      <c r="BN65" s="54"/>
      <c r="BO65" s="54"/>
      <c r="BP65" s="54"/>
      <c r="BQ65" s="54"/>
      <c r="BR65" s="237"/>
      <c r="BS65" s="236"/>
      <c r="BT65" s="44"/>
      <c r="BU65" s="44"/>
      <c r="BV65" s="44"/>
      <c r="BW65" s="44"/>
      <c r="BX65" s="44"/>
      <c r="BY65" s="257"/>
      <c r="BZ65" s="252"/>
      <c r="CA65" s="159"/>
      <c r="CB65" s="44"/>
      <c r="CC65" s="44"/>
      <c r="CD65" s="44"/>
      <c r="CE65" s="44"/>
      <c r="CF65" s="44"/>
      <c r="CG65" s="44"/>
      <c r="CH65" s="44"/>
      <c r="CI65" s="44"/>
      <c r="CJ65" s="44"/>
      <c r="CK65" s="44"/>
      <c r="CL65" s="44"/>
      <c r="CM65" s="44"/>
      <c r="CN65" s="44"/>
      <c r="CO65" s="44"/>
      <c r="CP65" s="44"/>
      <c r="CQ65" s="44"/>
      <c r="CR65" s="44"/>
      <c r="CS65" s="44"/>
      <c r="CT65" s="44"/>
      <c r="CU65" s="44"/>
      <c r="CV65" s="44"/>
      <c r="CW65" s="44"/>
      <c r="CX65" s="44"/>
      <c r="CY65" s="44"/>
      <c r="CZ65" s="44"/>
      <c r="DA65" s="44"/>
      <c r="DB65" s="44"/>
      <c r="DC65" s="44"/>
      <c r="DD65" s="44"/>
      <c r="DE65" s="44"/>
      <c r="DF65" s="44"/>
      <c r="DG65" s="44"/>
      <c r="DH65" s="44"/>
      <c r="DI65" s="44"/>
      <c r="DJ65" s="44"/>
      <c r="DK65" s="44"/>
      <c r="DL65" s="44"/>
      <c r="DM65" s="44"/>
    </row>
    <row r="66" spans="1:241" s="48" customFormat="1" outlineLevel="1" collapsed="1">
      <c r="A66" s="176"/>
      <c r="B66" s="177"/>
      <c r="C66" s="178"/>
      <c r="D66" s="179"/>
      <c r="E66" s="180"/>
      <c r="F66" s="181"/>
      <c r="G66" s="182"/>
      <c r="H66" s="182"/>
      <c r="I66" s="182"/>
      <c r="J66" s="183"/>
      <c r="K66" s="181" t="str">
        <f>CONCATENATE(K67," ",S67,R67," ",K68," ",S68,R68," ",K69," ",S69,R69," ",K70," ",S70,R70," ",K71," ",S71,R71," "," ",K72," ",S72,R72," ",K73," ",S73,R73," ",K74," ",S74,R74," ")</f>
        <v xml:space="preserve">                 </v>
      </c>
      <c r="L66" s="181"/>
      <c r="M66" s="181"/>
      <c r="N66" s="181"/>
      <c r="O66" s="181"/>
      <c r="P66" s="181"/>
      <c r="Q66" s="181"/>
      <c r="R66" s="182"/>
      <c r="S66" s="182"/>
      <c r="T66" s="182"/>
      <c r="U66" s="184">
        <f>SUM(U67:U74)</f>
        <v>0</v>
      </c>
      <c r="V66" s="188">
        <f>IF(SUM(BT67:BY74,BM67:BR74,BF67:BK74,AY67:BD74,AN67:AP74,AJ67:AL74,AF67:AH74,AB67:AD74)=SUM(V67:V74),SUM(V67:V74),"ПРОВЕРЬ")</f>
        <v>0</v>
      </c>
      <c r="W66" s="189">
        <f>IF(SUM(AA66,AE66,AI66,AM66)=SUM(W67:W74),SUM(W67:W74),"ПРОВЕРЬ")</f>
        <v>0</v>
      </c>
      <c r="X66" s="188">
        <f>IF(SUM(AB66,AF66,AJ66,AN66)=SUM(X67:X74),SUM(X67:X74),"ПРОВЕРЬ")</f>
        <v>0</v>
      </c>
      <c r="Y66" s="188">
        <f t="shared" ref="Y66" si="108">IF(SUM(AC66,AG66,AK66,AO66)=SUM(Y67:Y74),SUM(Y67:Y74),"ПРОВЕРЬ")</f>
        <v>0</v>
      </c>
      <c r="Z66" s="222">
        <f>IF(SUM(AD66,AH66,AL66,AP66)=SUM(Z67:Z74),SUM(Z67:Z74),"ПРОВЕРЬ")</f>
        <v>0</v>
      </c>
      <c r="AA66" s="190">
        <f t="shared" ref="AA66:AB66" si="109">SUM(AA67:AA74)</f>
        <v>0</v>
      </c>
      <c r="AB66" s="184">
        <f t="shared" si="109"/>
        <v>0</v>
      </c>
      <c r="AC66" s="184">
        <f>SUM(AC67:AC74)</f>
        <v>0</v>
      </c>
      <c r="AD66" s="222">
        <f>SUM(AD67:AD74)</f>
        <v>0</v>
      </c>
      <c r="AE66" s="184">
        <f>SUM(AE67:AE74)</f>
        <v>0</v>
      </c>
      <c r="AF66" s="184">
        <f t="shared" ref="AF66" si="110">SUM(AF67:AF74)</f>
        <v>0</v>
      </c>
      <c r="AG66" s="184">
        <f>SUM(AG67:AG74)</f>
        <v>0</v>
      </c>
      <c r="AH66" s="222">
        <f>SUM(AH67:AH74)</f>
        <v>0</v>
      </c>
      <c r="AI66" s="184">
        <f t="shared" ref="AI66:AJ66" si="111">SUM(AI67:AI74)</f>
        <v>0</v>
      </c>
      <c r="AJ66" s="184">
        <f t="shared" si="111"/>
        <v>0</v>
      </c>
      <c r="AK66" s="184">
        <f>SUM(AK67:AK74)</f>
        <v>0</v>
      </c>
      <c r="AL66" s="222">
        <f>SUM(AL67:AL74)</f>
        <v>0</v>
      </c>
      <c r="AM66" s="184">
        <f>SUM(AM67:AM74)</f>
        <v>0</v>
      </c>
      <c r="AN66" s="184">
        <f t="shared" ref="AN66" si="112">SUM(AN67:AN74)</f>
        <v>0</v>
      </c>
      <c r="AO66" s="184">
        <f>SUM(AO67:AO74)</f>
        <v>0</v>
      </c>
      <c r="AP66" s="188">
        <f>SUM(AP67:AP74)</f>
        <v>0</v>
      </c>
      <c r="AQ66" s="189">
        <f t="shared" ref="AQ66:AR66" si="113">IF(SUM(AX66,BE66,BL66,BS66)=SUM(AQ67:AQ74),SUM(AQ67:AQ74),"ПРОВЕРЬ")</f>
        <v>0</v>
      </c>
      <c r="AR66" s="188">
        <f t="shared" si="113"/>
        <v>0</v>
      </c>
      <c r="AS66" s="188">
        <f>IF(SUM(AZ66,BG66,BN66,BU66)=SUM(AS67:AS74),SUM(AS67:AS74),"ПРОВЕРЬ")</f>
        <v>0</v>
      </c>
      <c r="AT66" s="188">
        <f>IF(SUM(BA66,BH66,BO66,BV66)=SUM(AT67:AT74),SUM(AT67:AT74),"ПРОВЕРЬ")</f>
        <v>0</v>
      </c>
      <c r="AU66" s="188">
        <f>IF(SUM(BB66,BI66,BP66,BW66)=SUM(AU67:AU74),SUM(AU67:AU74),"ПРОВЕРЬ")</f>
        <v>0</v>
      </c>
      <c r="AV66" s="188">
        <f t="shared" ref="AV66" si="114">IF(SUM(BC66,BJ66,BQ66,BX66)=SUM(AV67:AV74),SUM(AV67:AV74),"ПРОВЕРЬ")</f>
        <v>0</v>
      </c>
      <c r="AW66" s="188">
        <f>IF(SUM(BD66,BK66,BR66,BY66)=SUM(AW67:AW74),SUM(AW67:AW74),"ПРОВЕРЬ")</f>
        <v>0</v>
      </c>
      <c r="AX66" s="191">
        <f t="shared" ref="AX66:AZ66" si="115">SUM(AX67:AX74)</f>
        <v>0</v>
      </c>
      <c r="AY66" s="191">
        <f t="shared" si="115"/>
        <v>0</v>
      </c>
      <c r="AZ66" s="191">
        <f t="shared" si="115"/>
        <v>0</v>
      </c>
      <c r="BA66" s="191">
        <f>SUM(BA67:BA74)</f>
        <v>0</v>
      </c>
      <c r="BB66" s="191">
        <f t="shared" ref="BB66" si="116">SUM(BB67:BB74)</f>
        <v>0</v>
      </c>
      <c r="BC66" s="191">
        <f>SUM(BC67:BC74)</f>
        <v>0</v>
      </c>
      <c r="BD66" s="234">
        <f>SUM(BD67:BD74)</f>
        <v>0</v>
      </c>
      <c r="BE66" s="191">
        <f t="shared" ref="BE66:BF66" si="117">SUM(BE67:BE74)</f>
        <v>0</v>
      </c>
      <c r="BF66" s="191">
        <f t="shared" si="117"/>
        <v>0</v>
      </c>
      <c r="BG66" s="191">
        <f>SUM(BG67:BG74)</f>
        <v>0</v>
      </c>
      <c r="BH66" s="191">
        <f t="shared" ref="BH66:BI66" si="118">SUM(BH67:BH74)</f>
        <v>0</v>
      </c>
      <c r="BI66" s="191">
        <f t="shared" si="118"/>
        <v>0</v>
      </c>
      <c r="BJ66" s="191">
        <f>SUM(BJ67:BJ74)</f>
        <v>0</v>
      </c>
      <c r="BK66" s="234">
        <f>SUM(BK67:BK74)</f>
        <v>0</v>
      </c>
      <c r="BL66" s="184">
        <f t="shared" ref="BL66:BP66" si="119">SUM(BL67:BL74)</f>
        <v>0</v>
      </c>
      <c r="BM66" s="184">
        <f t="shared" si="119"/>
        <v>0</v>
      </c>
      <c r="BN66" s="184">
        <f t="shared" si="119"/>
        <v>0</v>
      </c>
      <c r="BO66" s="184">
        <f t="shared" si="119"/>
        <v>0</v>
      </c>
      <c r="BP66" s="184">
        <f t="shared" si="119"/>
        <v>0</v>
      </c>
      <c r="BQ66" s="184">
        <f>SUM(BQ67:BQ74)</f>
        <v>0</v>
      </c>
      <c r="BR66" s="222">
        <f>SUM(BR67:BR74)</f>
        <v>0</v>
      </c>
      <c r="BS66" s="184">
        <f t="shared" ref="BS66:BW66" si="120">SUM(BS67:BS74)</f>
        <v>0</v>
      </c>
      <c r="BT66" s="184">
        <f t="shared" si="120"/>
        <v>0</v>
      </c>
      <c r="BU66" s="184">
        <f t="shared" si="120"/>
        <v>0</v>
      </c>
      <c r="BV66" s="184">
        <f t="shared" si="120"/>
        <v>0</v>
      </c>
      <c r="BW66" s="184">
        <f t="shared" si="120"/>
        <v>0</v>
      </c>
      <c r="BX66" s="184">
        <f>SUM(BX67:BX74)</f>
        <v>0</v>
      </c>
      <c r="BY66" s="222">
        <f>SUM(BY67:BY74)</f>
        <v>0</v>
      </c>
      <c r="BZ66" s="266"/>
      <c r="CA66" s="160"/>
      <c r="CB66" s="46"/>
      <c r="CC66" s="46"/>
      <c r="CD66" s="46"/>
      <c r="CE66" s="46"/>
      <c r="CF66" s="46"/>
      <c r="CG66" s="46"/>
      <c r="CH66" s="46"/>
      <c r="CI66" s="46"/>
      <c r="CJ66" s="46"/>
      <c r="CK66" s="46"/>
      <c r="CL66" s="46"/>
      <c r="CM66" s="46"/>
      <c r="CN66" s="46"/>
      <c r="CO66" s="46"/>
      <c r="CP66" s="46"/>
      <c r="CQ66" s="46"/>
      <c r="CR66" s="46"/>
      <c r="CS66" s="46"/>
      <c r="CT66" s="46"/>
      <c r="CU66" s="46"/>
      <c r="CV66" s="46"/>
      <c r="CW66" s="46"/>
      <c r="CX66" s="46"/>
      <c r="CY66" s="46"/>
      <c r="CZ66" s="46"/>
      <c r="DA66" s="46"/>
      <c r="DB66" s="46"/>
      <c r="DC66" s="46"/>
      <c r="DD66" s="46"/>
      <c r="DE66" s="46"/>
      <c r="DF66" s="46"/>
      <c r="DG66" s="46"/>
      <c r="DH66" s="46"/>
      <c r="DI66" s="46"/>
      <c r="DJ66" s="46"/>
      <c r="DK66" s="46"/>
      <c r="DL66" s="46"/>
      <c r="DM66" s="46"/>
      <c r="DN66" s="47"/>
      <c r="DO66" s="47"/>
      <c r="DP66" s="47"/>
      <c r="DQ66" s="47"/>
      <c r="DR66" s="47"/>
      <c r="DS66" s="47"/>
      <c r="DT66" s="47"/>
      <c r="DU66" s="47"/>
      <c r="DV66" s="47"/>
      <c r="DW66" s="47"/>
      <c r="DX66" s="47"/>
      <c r="DY66" s="47"/>
      <c r="DZ66" s="47"/>
      <c r="EA66" s="47"/>
      <c r="EB66" s="47"/>
      <c r="EC66" s="47"/>
      <c r="ED66" s="47"/>
      <c r="EE66" s="47"/>
      <c r="EF66" s="47"/>
      <c r="EG66" s="47"/>
      <c r="EH66" s="47"/>
      <c r="EI66" s="47"/>
      <c r="EJ66" s="47"/>
      <c r="EK66" s="47"/>
      <c r="EL66" s="47"/>
      <c r="EM66" s="47"/>
      <c r="EN66" s="47"/>
      <c r="EO66" s="47"/>
      <c r="EP66" s="47"/>
      <c r="EQ66" s="47"/>
      <c r="ER66" s="47"/>
      <c r="ES66" s="47"/>
      <c r="ET66" s="47"/>
      <c r="EU66" s="47"/>
      <c r="EV66" s="47"/>
      <c r="EW66" s="47"/>
      <c r="EX66" s="47"/>
      <c r="EY66" s="47"/>
      <c r="EZ66" s="47"/>
      <c r="FA66" s="47"/>
      <c r="FB66" s="47"/>
      <c r="FC66" s="47"/>
      <c r="FD66" s="47"/>
      <c r="FE66" s="47"/>
      <c r="FF66" s="47"/>
      <c r="FG66" s="47"/>
      <c r="FH66" s="47"/>
      <c r="FI66" s="47"/>
      <c r="FJ66" s="47"/>
      <c r="FK66" s="47"/>
      <c r="FL66" s="47"/>
      <c r="FM66" s="47"/>
      <c r="FN66" s="47"/>
      <c r="FO66" s="47"/>
      <c r="FP66" s="47"/>
      <c r="FQ66" s="47"/>
      <c r="FR66" s="47"/>
      <c r="FS66" s="47"/>
      <c r="FT66" s="47"/>
      <c r="FU66" s="47"/>
      <c r="FV66" s="47"/>
      <c r="FW66" s="47"/>
      <c r="FX66" s="47"/>
      <c r="FY66" s="47"/>
      <c r="FZ66" s="47"/>
      <c r="GA66" s="47"/>
      <c r="GB66" s="47"/>
      <c r="GC66" s="47"/>
      <c r="GD66" s="47"/>
      <c r="GE66" s="47"/>
      <c r="GF66" s="47"/>
      <c r="GG66" s="47"/>
      <c r="GH66" s="47"/>
      <c r="GI66" s="47"/>
      <c r="GJ66" s="47"/>
      <c r="GK66" s="47"/>
      <c r="GL66" s="47"/>
      <c r="GM66" s="47"/>
      <c r="GN66" s="47"/>
      <c r="GO66" s="47"/>
      <c r="GP66" s="47"/>
      <c r="GQ66" s="47"/>
      <c r="GR66" s="47"/>
      <c r="GS66" s="47"/>
      <c r="GT66" s="47"/>
      <c r="GU66" s="47"/>
      <c r="GV66" s="47"/>
      <c r="GW66" s="47"/>
      <c r="GX66" s="47"/>
      <c r="GY66" s="47"/>
      <c r="GZ66" s="47"/>
      <c r="HA66" s="47"/>
      <c r="HB66" s="47"/>
      <c r="HC66" s="47"/>
      <c r="HD66" s="47"/>
      <c r="HE66" s="47"/>
      <c r="HF66" s="47"/>
      <c r="HG66" s="47"/>
      <c r="HH66" s="47"/>
      <c r="HI66" s="47"/>
      <c r="HJ66" s="47"/>
      <c r="HK66" s="47"/>
      <c r="HL66" s="47"/>
      <c r="HM66" s="47"/>
      <c r="HN66" s="47"/>
      <c r="HO66" s="47"/>
      <c r="HP66" s="47"/>
      <c r="HQ66" s="47"/>
      <c r="HR66" s="47"/>
      <c r="HS66" s="47"/>
      <c r="HT66" s="47"/>
      <c r="HU66" s="47"/>
      <c r="HV66" s="47"/>
      <c r="HW66" s="47"/>
      <c r="HX66" s="47"/>
      <c r="HY66" s="47"/>
      <c r="HZ66" s="47"/>
      <c r="IA66" s="47"/>
      <c r="IB66" s="47"/>
      <c r="IC66" s="47"/>
      <c r="ID66" s="47"/>
      <c r="IE66" s="47"/>
      <c r="IF66" s="47"/>
      <c r="IG66" s="47"/>
    </row>
    <row r="67" spans="1:241" hidden="1" outlineLevel="2">
      <c r="A67" s="145"/>
      <c r="B67" s="33"/>
      <c r="C67" s="50"/>
      <c r="D67" s="51"/>
      <c r="E67" s="34"/>
      <c r="F67" s="56"/>
      <c r="G67" s="34"/>
      <c r="H67" s="34"/>
      <c r="I67" s="34"/>
      <c r="J67" s="53"/>
      <c r="K67" s="34"/>
      <c r="L67" s="36"/>
      <c r="M67" s="36"/>
      <c r="N67" s="36"/>
      <c r="O67" s="49"/>
      <c r="P67" s="49"/>
      <c r="Q67" s="36">
        <f>_xlfn.DAYS(P67,O67)</f>
        <v>0</v>
      </c>
      <c r="R67" s="33"/>
      <c r="S67" s="33"/>
      <c r="T67" s="33"/>
      <c r="U67" s="145"/>
      <c r="V67" s="192">
        <f t="shared" ref="V67:V74" si="121">SUM(W67,AQ67)</f>
        <v>0</v>
      </c>
      <c r="W67" s="193">
        <f>SUM(AA67,AE67,AI67,AM67)</f>
        <v>0</v>
      </c>
      <c r="X67" s="192">
        <f>SUM(AB67,AF67,AJ67,AN67)</f>
        <v>0</v>
      </c>
      <c r="Y67" s="192">
        <f>SUM(AC67,AG67,AK67,AO67)</f>
        <v>0</v>
      </c>
      <c r="Z67" s="192">
        <f>SUM(AD67,AH67,AL67,AP67)</f>
        <v>0</v>
      </c>
      <c r="AA67" s="211">
        <f>SUM(AB67:AD67)</f>
        <v>0</v>
      </c>
      <c r="AB67" s="205"/>
      <c r="AC67" s="205"/>
      <c r="AD67" s="229"/>
      <c r="AE67" s="211">
        <f>SUM(AF67:AH67)</f>
        <v>0</v>
      </c>
      <c r="AF67" s="205"/>
      <c r="AG67" s="205"/>
      <c r="AH67" s="229"/>
      <c r="AI67" s="211">
        <f>SUM(AJ67:AL67)</f>
        <v>0</v>
      </c>
      <c r="AJ67" s="205"/>
      <c r="AK67" s="205"/>
      <c r="AL67" s="229"/>
      <c r="AM67" s="211">
        <f>SUM(AN67:AP67)</f>
        <v>0</v>
      </c>
      <c r="AN67" s="205"/>
      <c r="AO67" s="205"/>
      <c r="AP67" s="231"/>
      <c r="AQ67" s="193">
        <f>SUM(BS67,BL67,BE67,AX67)</f>
        <v>0</v>
      </c>
      <c r="AR67" s="192">
        <f>SUM(BT67,BM67,BF67,AY67)</f>
        <v>0</v>
      </c>
      <c r="AS67" s="192">
        <f>IF(AR67*0.304=SUM(AZ67,BG67,BN67,BU67),AR67*0.304,"проверь ЕСН")</f>
        <v>0</v>
      </c>
      <c r="AT67" s="192">
        <f t="shared" ref="AT67:AW74" si="122">SUM(BV67,BO67,BH67,BA67)</f>
        <v>0</v>
      </c>
      <c r="AU67" s="192">
        <f t="shared" si="122"/>
        <v>0</v>
      </c>
      <c r="AV67" s="192">
        <f t="shared" si="122"/>
        <v>0</v>
      </c>
      <c r="AW67" s="192">
        <f>SUM(BY67,BR67,BK67,BD67)</f>
        <v>0</v>
      </c>
      <c r="AX67" s="235">
        <f>SUM(AY67:BD67)</f>
        <v>0</v>
      </c>
      <c r="AY67" s="263"/>
      <c r="AZ67" s="194">
        <f>AY67*0.304</f>
        <v>0</v>
      </c>
      <c r="BA67" s="263"/>
      <c r="BB67" s="263"/>
      <c r="BC67" s="263"/>
      <c r="BD67" s="264"/>
      <c r="BE67" s="235">
        <f>SUM(BF67:BK67)</f>
        <v>0</v>
      </c>
      <c r="BF67" s="263"/>
      <c r="BG67" s="194">
        <f>BF67*0.304</f>
        <v>0</v>
      </c>
      <c r="BH67" s="263"/>
      <c r="BI67" s="263"/>
      <c r="BJ67" s="263"/>
      <c r="BK67" s="264"/>
      <c r="BL67" s="235">
        <f>SUM(BM67:BR67)</f>
        <v>0</v>
      </c>
      <c r="BM67" s="263"/>
      <c r="BN67" s="194">
        <f>BM67*0.304</f>
        <v>0</v>
      </c>
      <c r="BO67" s="263"/>
      <c r="BP67" s="263"/>
      <c r="BQ67" s="263"/>
      <c r="BR67" s="264"/>
      <c r="BS67" s="235">
        <f>SUM(BT67:BY67)</f>
        <v>0</v>
      </c>
      <c r="BT67" s="263"/>
      <c r="BU67" s="194">
        <f>BT67*0.304</f>
        <v>0</v>
      </c>
      <c r="BV67" s="263"/>
      <c r="BW67" s="263"/>
      <c r="BX67" s="263"/>
      <c r="BY67" s="264"/>
      <c r="BZ67" s="251"/>
      <c r="CA67" s="159"/>
      <c r="CB67" s="44"/>
      <c r="CC67" s="44"/>
      <c r="CD67" s="44"/>
      <c r="CE67" s="44"/>
      <c r="CF67" s="44"/>
      <c r="CG67" s="44"/>
      <c r="CH67" s="44"/>
      <c r="CI67" s="44"/>
      <c r="CJ67" s="44"/>
      <c r="CK67" s="44"/>
      <c r="CL67" s="44"/>
      <c r="CM67" s="44"/>
      <c r="CN67" s="44"/>
      <c r="CO67" s="44"/>
      <c r="CP67" s="44"/>
      <c r="CQ67" s="44"/>
      <c r="CR67" s="44"/>
      <c r="CS67" s="44"/>
      <c r="CT67" s="44"/>
      <c r="CU67" s="44"/>
      <c r="CV67" s="44"/>
      <c r="CW67" s="44"/>
      <c r="CX67" s="44"/>
      <c r="CY67" s="44"/>
      <c r="CZ67" s="44"/>
      <c r="DA67" s="44"/>
      <c r="DB67" s="44"/>
      <c r="DC67" s="44"/>
      <c r="DD67" s="44"/>
      <c r="DE67" s="44"/>
      <c r="DF67" s="44"/>
      <c r="DG67" s="44"/>
      <c r="DH67" s="44"/>
      <c r="DI67" s="44"/>
      <c r="DJ67" s="44"/>
      <c r="DK67" s="44"/>
      <c r="DL67" s="44"/>
      <c r="DM67" s="44"/>
    </row>
    <row r="68" spans="1:241" hidden="1" outlineLevel="2">
      <c r="A68" s="49"/>
      <c r="B68" s="33"/>
      <c r="C68" s="50"/>
      <c r="D68" s="51"/>
      <c r="E68" s="34"/>
      <c r="F68" s="56"/>
      <c r="G68" s="34"/>
      <c r="H68" s="34"/>
      <c r="I68" s="34"/>
      <c r="J68" s="53"/>
      <c r="K68" s="34"/>
      <c r="L68" s="36"/>
      <c r="M68" s="36"/>
      <c r="N68" s="36"/>
      <c r="O68" s="49"/>
      <c r="P68" s="49"/>
      <c r="Q68" s="36">
        <f>_xlfn.DAYS(P68,O68)</f>
        <v>0</v>
      </c>
      <c r="R68" s="33"/>
      <c r="S68" s="33"/>
      <c r="T68" s="33"/>
      <c r="U68" s="145"/>
      <c r="V68" s="192">
        <f t="shared" si="121"/>
        <v>0</v>
      </c>
      <c r="W68" s="193">
        <f t="shared" ref="W68:Z74" si="123">SUM(AA68,AE68,AI68,AM68)</f>
        <v>0</v>
      </c>
      <c r="X68" s="192">
        <f t="shared" si="123"/>
        <v>0</v>
      </c>
      <c r="Y68" s="192">
        <f t="shared" si="123"/>
        <v>0</v>
      </c>
      <c r="Z68" s="192">
        <f t="shared" si="123"/>
        <v>0</v>
      </c>
      <c r="AA68" s="211">
        <f t="shared" ref="AA68:AA72" si="124">SUM(AB68:AD68)</f>
        <v>0</v>
      </c>
      <c r="AB68" s="205"/>
      <c r="AC68" s="205"/>
      <c r="AD68" s="229"/>
      <c r="AE68" s="211">
        <f t="shared" ref="AE68" si="125">SUM(AF68:AH68)</f>
        <v>0</v>
      </c>
      <c r="AF68" s="205"/>
      <c r="AG68" s="205"/>
      <c r="AH68" s="229"/>
      <c r="AI68" s="211">
        <f t="shared" ref="AI68:AI74" si="126">SUM(AJ68:AL68)</f>
        <v>0</v>
      </c>
      <c r="AJ68" s="205"/>
      <c r="AK68" s="205"/>
      <c r="AL68" s="229"/>
      <c r="AM68" s="211">
        <f t="shared" ref="AM68:AM74" si="127">SUM(AN68:AP68)</f>
        <v>0</v>
      </c>
      <c r="AN68" s="205"/>
      <c r="AO68" s="205"/>
      <c r="AP68" s="231"/>
      <c r="AQ68" s="193">
        <f t="shared" ref="AQ68:AR74" si="128">SUM(BS68,BL68,BE68,AX68)</f>
        <v>0</v>
      </c>
      <c r="AR68" s="192">
        <f t="shared" si="128"/>
        <v>0</v>
      </c>
      <c r="AS68" s="192">
        <f t="shared" ref="AS68:AS73" si="129">IF(AR68*0.304=SUM(AZ68,BG68,BN68,BU68),AR68*0.304,"ЕСН")</f>
        <v>0</v>
      </c>
      <c r="AT68" s="192">
        <f t="shared" si="122"/>
        <v>0</v>
      </c>
      <c r="AU68" s="192">
        <f t="shared" si="122"/>
        <v>0</v>
      </c>
      <c r="AV68" s="192">
        <f t="shared" si="122"/>
        <v>0</v>
      </c>
      <c r="AW68" s="192">
        <f t="shared" si="122"/>
        <v>0</v>
      </c>
      <c r="AX68" s="235">
        <f t="shared" ref="AX68:AX71" si="130">SUM(AY68:BD68)</f>
        <v>0</v>
      </c>
      <c r="AY68" s="263"/>
      <c r="AZ68" s="194">
        <f t="shared" ref="AZ68:AZ74" si="131">AY68*0.304</f>
        <v>0</v>
      </c>
      <c r="BA68" s="263"/>
      <c r="BB68" s="263"/>
      <c r="BC68" s="263"/>
      <c r="BD68" s="264"/>
      <c r="BE68" s="235">
        <f t="shared" ref="BE68:BE71" si="132">SUM(BF68:BK68)</f>
        <v>0</v>
      </c>
      <c r="BF68" s="263"/>
      <c r="BG68" s="194">
        <f t="shared" ref="BG68:BG74" si="133">BF68*0.304</f>
        <v>0</v>
      </c>
      <c r="BH68" s="263"/>
      <c r="BI68" s="263"/>
      <c r="BJ68" s="263"/>
      <c r="BK68" s="264"/>
      <c r="BL68" s="235">
        <f t="shared" ref="BL68:BL71" si="134">SUM(BM68:BR68)</f>
        <v>0</v>
      </c>
      <c r="BM68" s="263"/>
      <c r="BN68" s="194">
        <f t="shared" ref="BN68:BN74" si="135">BM68*0.304</f>
        <v>0</v>
      </c>
      <c r="BO68" s="263"/>
      <c r="BP68" s="263"/>
      <c r="BQ68" s="263"/>
      <c r="BR68" s="264"/>
      <c r="BS68" s="235">
        <f t="shared" ref="BS68:BS71" si="136">SUM(BT68:BY68)</f>
        <v>0</v>
      </c>
      <c r="BT68" s="263"/>
      <c r="BU68" s="194">
        <f t="shared" ref="BU68:BU74" si="137">BT68*0.304</f>
        <v>0</v>
      </c>
      <c r="BV68" s="263"/>
      <c r="BW68" s="263"/>
      <c r="BX68" s="263"/>
      <c r="BY68" s="264"/>
      <c r="BZ68" s="251"/>
      <c r="CA68" s="159"/>
      <c r="CB68" s="44"/>
      <c r="CC68" s="44"/>
      <c r="CD68" s="44"/>
      <c r="CE68" s="44"/>
      <c r="CF68" s="44"/>
      <c r="CG68" s="44"/>
      <c r="CH68" s="44"/>
      <c r="CI68" s="44"/>
      <c r="CJ68" s="44"/>
      <c r="CK68" s="44"/>
      <c r="CL68" s="44"/>
      <c r="CM68" s="44"/>
      <c r="CN68" s="44"/>
      <c r="CO68" s="44"/>
      <c r="CP68" s="44"/>
      <c r="CQ68" s="44"/>
      <c r="CR68" s="44"/>
      <c r="CS68" s="44"/>
      <c r="CT68" s="44"/>
      <c r="CU68" s="44"/>
      <c r="CV68" s="44"/>
      <c r="CW68" s="44"/>
      <c r="CX68" s="44"/>
      <c r="CY68" s="44"/>
      <c r="CZ68" s="44"/>
      <c r="DA68" s="44"/>
      <c r="DB68" s="44"/>
      <c r="DC68" s="44"/>
      <c r="DD68" s="44"/>
      <c r="DE68" s="44"/>
      <c r="DF68" s="44"/>
      <c r="DG68" s="44"/>
      <c r="DH68" s="44"/>
      <c r="DI68" s="44"/>
      <c r="DJ68" s="44"/>
      <c r="DK68" s="44"/>
      <c r="DL68" s="44"/>
      <c r="DM68" s="44"/>
    </row>
    <row r="69" spans="1:241" hidden="1" outlineLevel="2">
      <c r="A69" s="187"/>
      <c r="B69" s="33"/>
      <c r="C69" s="50"/>
      <c r="D69" s="51"/>
      <c r="E69" s="34"/>
      <c r="F69" s="56"/>
      <c r="G69" s="34"/>
      <c r="H69" s="34"/>
      <c r="I69" s="34"/>
      <c r="J69" s="53"/>
      <c r="K69" s="34"/>
      <c r="L69" s="36"/>
      <c r="M69" s="36"/>
      <c r="N69" s="36"/>
      <c r="O69" s="49"/>
      <c r="P69" s="49"/>
      <c r="Q69" s="36">
        <f t="shared" ref="Q69:Q74" si="138">_xlfn.DAYS(P69,O69)</f>
        <v>0</v>
      </c>
      <c r="R69" s="33"/>
      <c r="S69" s="33"/>
      <c r="T69" s="33"/>
      <c r="U69" s="145"/>
      <c r="V69" s="192">
        <f t="shared" si="121"/>
        <v>0</v>
      </c>
      <c r="W69" s="193">
        <f t="shared" si="123"/>
        <v>0</v>
      </c>
      <c r="X69" s="192">
        <f t="shared" si="123"/>
        <v>0</v>
      </c>
      <c r="Y69" s="192">
        <f t="shared" si="123"/>
        <v>0</v>
      </c>
      <c r="Z69" s="192">
        <f t="shared" si="123"/>
        <v>0</v>
      </c>
      <c r="AA69" s="211">
        <f t="shared" si="124"/>
        <v>0</v>
      </c>
      <c r="AB69" s="205"/>
      <c r="AC69" s="205"/>
      <c r="AD69" s="229"/>
      <c r="AE69" s="211">
        <f>SUM(AF69:AH69)</f>
        <v>0</v>
      </c>
      <c r="AF69" s="205"/>
      <c r="AG69" s="205"/>
      <c r="AH69" s="229"/>
      <c r="AI69" s="211">
        <f t="shared" si="126"/>
        <v>0</v>
      </c>
      <c r="AJ69" s="205"/>
      <c r="AK69" s="205"/>
      <c r="AL69" s="229"/>
      <c r="AM69" s="211">
        <f t="shared" si="127"/>
        <v>0</v>
      </c>
      <c r="AN69" s="205"/>
      <c r="AO69" s="205"/>
      <c r="AP69" s="231"/>
      <c r="AQ69" s="193">
        <f t="shared" si="128"/>
        <v>0</v>
      </c>
      <c r="AR69" s="192">
        <f t="shared" si="128"/>
        <v>0</v>
      </c>
      <c r="AS69" s="192">
        <f t="shared" si="129"/>
        <v>0</v>
      </c>
      <c r="AT69" s="192">
        <f t="shared" si="122"/>
        <v>0</v>
      </c>
      <c r="AU69" s="192">
        <f t="shared" si="122"/>
        <v>0</v>
      </c>
      <c r="AV69" s="192">
        <f t="shared" si="122"/>
        <v>0</v>
      </c>
      <c r="AW69" s="192">
        <f t="shared" si="122"/>
        <v>0</v>
      </c>
      <c r="AX69" s="235">
        <f t="shared" si="130"/>
        <v>0</v>
      </c>
      <c r="AY69" s="263"/>
      <c r="AZ69" s="194">
        <f t="shared" si="131"/>
        <v>0</v>
      </c>
      <c r="BA69" s="263"/>
      <c r="BB69" s="263"/>
      <c r="BC69" s="263"/>
      <c r="BD69" s="264"/>
      <c r="BE69" s="235">
        <f t="shared" si="132"/>
        <v>0</v>
      </c>
      <c r="BF69" s="263"/>
      <c r="BG69" s="194">
        <f t="shared" si="133"/>
        <v>0</v>
      </c>
      <c r="BH69" s="263"/>
      <c r="BI69" s="263"/>
      <c r="BJ69" s="263"/>
      <c r="BK69" s="264"/>
      <c r="BL69" s="235">
        <f t="shared" si="134"/>
        <v>0</v>
      </c>
      <c r="BM69" s="263"/>
      <c r="BN69" s="194">
        <f t="shared" si="135"/>
        <v>0</v>
      </c>
      <c r="BO69" s="263"/>
      <c r="BP69" s="263"/>
      <c r="BQ69" s="263"/>
      <c r="BR69" s="264"/>
      <c r="BS69" s="235">
        <f t="shared" si="136"/>
        <v>0</v>
      </c>
      <c r="BT69" s="263"/>
      <c r="BU69" s="194">
        <f t="shared" si="137"/>
        <v>0</v>
      </c>
      <c r="BV69" s="263"/>
      <c r="BW69" s="263"/>
      <c r="BX69" s="263"/>
      <c r="BY69" s="264"/>
      <c r="BZ69" s="251"/>
      <c r="CA69" s="159"/>
      <c r="CB69" s="44"/>
      <c r="CC69" s="44"/>
      <c r="CD69" s="44"/>
      <c r="CE69" s="44"/>
      <c r="CF69" s="44"/>
      <c r="CG69" s="44"/>
      <c r="CH69" s="44"/>
      <c r="CI69" s="44"/>
      <c r="CJ69" s="44"/>
      <c r="CK69" s="44"/>
      <c r="CL69" s="44"/>
      <c r="CM69" s="44"/>
      <c r="CN69" s="44"/>
      <c r="CO69" s="44"/>
      <c r="CP69" s="44"/>
      <c r="CQ69" s="44"/>
      <c r="CR69" s="44"/>
      <c r="CS69" s="44"/>
      <c r="CT69" s="44"/>
      <c r="CU69" s="44"/>
      <c r="CV69" s="44"/>
      <c r="CW69" s="44"/>
      <c r="CX69" s="44"/>
      <c r="CY69" s="44"/>
      <c r="CZ69" s="44"/>
      <c r="DA69" s="44"/>
      <c r="DB69" s="44"/>
      <c r="DC69" s="44"/>
      <c r="DD69" s="44"/>
      <c r="DE69" s="44"/>
      <c r="DF69" s="44"/>
      <c r="DG69" s="44"/>
      <c r="DH69" s="44"/>
      <c r="DI69" s="44"/>
      <c r="DJ69" s="44"/>
      <c r="DK69" s="44"/>
      <c r="DL69" s="44"/>
      <c r="DM69" s="44"/>
    </row>
    <row r="70" spans="1:241" hidden="1" outlineLevel="2">
      <c r="A70" s="187"/>
      <c r="B70" s="33"/>
      <c r="C70" s="50"/>
      <c r="D70" s="51"/>
      <c r="E70" s="34"/>
      <c r="F70" s="56"/>
      <c r="G70" s="34"/>
      <c r="H70" s="34"/>
      <c r="I70" s="34"/>
      <c r="J70" s="53"/>
      <c r="K70" s="34"/>
      <c r="L70" s="36"/>
      <c r="M70" s="36"/>
      <c r="N70" s="36"/>
      <c r="O70" s="49"/>
      <c r="P70" s="49"/>
      <c r="Q70" s="36">
        <f t="shared" si="138"/>
        <v>0</v>
      </c>
      <c r="R70" s="33"/>
      <c r="S70" s="33"/>
      <c r="T70" s="33"/>
      <c r="U70" s="145"/>
      <c r="V70" s="192">
        <f t="shared" si="121"/>
        <v>0</v>
      </c>
      <c r="W70" s="193">
        <f t="shared" si="123"/>
        <v>0</v>
      </c>
      <c r="X70" s="192">
        <f t="shared" si="123"/>
        <v>0</v>
      </c>
      <c r="Y70" s="192">
        <f t="shared" si="123"/>
        <v>0</v>
      </c>
      <c r="Z70" s="192">
        <f t="shared" si="123"/>
        <v>0</v>
      </c>
      <c r="AA70" s="211">
        <f t="shared" si="124"/>
        <v>0</v>
      </c>
      <c r="AB70" s="205"/>
      <c r="AC70" s="205"/>
      <c r="AD70" s="229"/>
      <c r="AE70" s="211">
        <f t="shared" ref="AE70:AE74" si="139">SUM(AF70:AH70)</f>
        <v>0</v>
      </c>
      <c r="AF70" s="205"/>
      <c r="AG70" s="205"/>
      <c r="AH70" s="229"/>
      <c r="AI70" s="211">
        <f t="shared" si="126"/>
        <v>0</v>
      </c>
      <c r="AJ70" s="205"/>
      <c r="AK70" s="205"/>
      <c r="AL70" s="229"/>
      <c r="AM70" s="211">
        <f t="shared" si="127"/>
        <v>0</v>
      </c>
      <c r="AN70" s="205"/>
      <c r="AO70" s="205"/>
      <c r="AP70" s="231"/>
      <c r="AQ70" s="193">
        <f t="shared" si="128"/>
        <v>0</v>
      </c>
      <c r="AR70" s="192">
        <f t="shared" si="128"/>
        <v>0</v>
      </c>
      <c r="AS70" s="192">
        <f t="shared" si="129"/>
        <v>0</v>
      </c>
      <c r="AT70" s="192">
        <f t="shared" si="122"/>
        <v>0</v>
      </c>
      <c r="AU70" s="192">
        <f t="shared" si="122"/>
        <v>0</v>
      </c>
      <c r="AV70" s="192">
        <f t="shared" si="122"/>
        <v>0</v>
      </c>
      <c r="AW70" s="192">
        <f t="shared" si="122"/>
        <v>0</v>
      </c>
      <c r="AX70" s="235">
        <f t="shared" si="130"/>
        <v>0</v>
      </c>
      <c r="AY70" s="263"/>
      <c r="AZ70" s="194">
        <f t="shared" si="131"/>
        <v>0</v>
      </c>
      <c r="BA70" s="263"/>
      <c r="BB70" s="263"/>
      <c r="BC70" s="263"/>
      <c r="BD70" s="264"/>
      <c r="BE70" s="235">
        <f t="shared" si="132"/>
        <v>0</v>
      </c>
      <c r="BF70" s="263"/>
      <c r="BG70" s="194">
        <f t="shared" si="133"/>
        <v>0</v>
      </c>
      <c r="BH70" s="263"/>
      <c r="BI70" s="263"/>
      <c r="BJ70" s="263"/>
      <c r="BK70" s="264"/>
      <c r="BL70" s="235">
        <f t="shared" si="134"/>
        <v>0</v>
      </c>
      <c r="BM70" s="263"/>
      <c r="BN70" s="194">
        <f t="shared" si="135"/>
        <v>0</v>
      </c>
      <c r="BO70" s="263"/>
      <c r="BP70" s="263"/>
      <c r="BQ70" s="263"/>
      <c r="BR70" s="264"/>
      <c r="BS70" s="235">
        <f t="shared" si="136"/>
        <v>0</v>
      </c>
      <c r="BT70" s="263"/>
      <c r="BU70" s="194">
        <f t="shared" si="137"/>
        <v>0</v>
      </c>
      <c r="BV70" s="263"/>
      <c r="BW70" s="263"/>
      <c r="BX70" s="263"/>
      <c r="BY70" s="264"/>
      <c r="BZ70" s="251"/>
      <c r="CA70" s="159"/>
      <c r="CB70" s="44"/>
      <c r="CC70" s="44"/>
      <c r="CD70" s="44"/>
      <c r="CE70" s="44"/>
      <c r="CF70" s="44"/>
      <c r="CG70" s="44"/>
      <c r="CH70" s="44"/>
      <c r="CI70" s="44"/>
      <c r="CJ70" s="44"/>
      <c r="CK70" s="44"/>
      <c r="CL70" s="44"/>
      <c r="CM70" s="44"/>
      <c r="CN70" s="44"/>
      <c r="CO70" s="44"/>
      <c r="CP70" s="44"/>
      <c r="CQ70" s="44"/>
      <c r="CR70" s="44"/>
      <c r="CS70" s="44"/>
      <c r="CT70" s="44"/>
      <c r="CU70" s="44"/>
      <c r="CV70" s="44"/>
      <c r="CW70" s="44"/>
      <c r="CX70" s="44"/>
      <c r="CY70" s="44"/>
      <c r="CZ70" s="44"/>
      <c r="DA70" s="44"/>
      <c r="DB70" s="44"/>
      <c r="DC70" s="44"/>
      <c r="DD70" s="44"/>
      <c r="DE70" s="44"/>
      <c r="DF70" s="44"/>
      <c r="DG70" s="44"/>
      <c r="DH70" s="44"/>
      <c r="DI70" s="44"/>
      <c r="DJ70" s="44"/>
      <c r="DK70" s="44"/>
      <c r="DL70" s="44"/>
      <c r="DM70" s="44"/>
    </row>
    <row r="71" spans="1:241" hidden="1" outlineLevel="2">
      <c r="A71" s="145"/>
      <c r="B71" s="33"/>
      <c r="C71" s="50"/>
      <c r="D71" s="51"/>
      <c r="E71" s="34"/>
      <c r="F71" s="56"/>
      <c r="G71" s="34"/>
      <c r="H71" s="34"/>
      <c r="I71" s="34"/>
      <c r="J71" s="53"/>
      <c r="K71" s="34"/>
      <c r="L71" s="36"/>
      <c r="M71" s="36"/>
      <c r="N71" s="36"/>
      <c r="O71" s="49"/>
      <c r="P71" s="49"/>
      <c r="Q71" s="36">
        <f t="shared" si="138"/>
        <v>0</v>
      </c>
      <c r="R71" s="33"/>
      <c r="S71" s="33"/>
      <c r="T71" s="33"/>
      <c r="U71" s="145"/>
      <c r="V71" s="192">
        <f t="shared" si="121"/>
        <v>0</v>
      </c>
      <c r="W71" s="193">
        <f t="shared" si="123"/>
        <v>0</v>
      </c>
      <c r="X71" s="192">
        <f t="shared" si="123"/>
        <v>0</v>
      </c>
      <c r="Y71" s="192">
        <f t="shared" si="123"/>
        <v>0</v>
      </c>
      <c r="Z71" s="192">
        <f t="shared" si="123"/>
        <v>0</v>
      </c>
      <c r="AA71" s="211">
        <f t="shared" si="124"/>
        <v>0</v>
      </c>
      <c r="AB71" s="205"/>
      <c r="AC71" s="205"/>
      <c r="AD71" s="229"/>
      <c r="AE71" s="211">
        <f t="shared" si="139"/>
        <v>0</v>
      </c>
      <c r="AF71" s="205"/>
      <c r="AG71" s="205"/>
      <c r="AH71" s="229"/>
      <c r="AI71" s="211">
        <f t="shared" si="126"/>
        <v>0</v>
      </c>
      <c r="AJ71" s="205"/>
      <c r="AK71" s="205"/>
      <c r="AL71" s="229"/>
      <c r="AM71" s="211">
        <f t="shared" si="127"/>
        <v>0</v>
      </c>
      <c r="AN71" s="205"/>
      <c r="AO71" s="205"/>
      <c r="AP71" s="231"/>
      <c r="AQ71" s="193">
        <f t="shared" si="128"/>
        <v>0</v>
      </c>
      <c r="AR71" s="192">
        <f t="shared" si="128"/>
        <v>0</v>
      </c>
      <c r="AS71" s="192">
        <f t="shared" si="129"/>
        <v>0</v>
      </c>
      <c r="AT71" s="192">
        <f t="shared" si="122"/>
        <v>0</v>
      </c>
      <c r="AU71" s="192">
        <f t="shared" si="122"/>
        <v>0</v>
      </c>
      <c r="AV71" s="192">
        <f t="shared" si="122"/>
        <v>0</v>
      </c>
      <c r="AW71" s="192">
        <f t="shared" si="122"/>
        <v>0</v>
      </c>
      <c r="AX71" s="235">
        <f t="shared" si="130"/>
        <v>0</v>
      </c>
      <c r="AY71" s="263"/>
      <c r="AZ71" s="194">
        <f t="shared" si="131"/>
        <v>0</v>
      </c>
      <c r="BA71" s="263"/>
      <c r="BB71" s="263"/>
      <c r="BC71" s="263"/>
      <c r="BD71" s="264"/>
      <c r="BE71" s="235">
        <f t="shared" si="132"/>
        <v>0</v>
      </c>
      <c r="BF71" s="263"/>
      <c r="BG71" s="194">
        <f t="shared" si="133"/>
        <v>0</v>
      </c>
      <c r="BH71" s="263"/>
      <c r="BI71" s="263"/>
      <c r="BJ71" s="263"/>
      <c r="BK71" s="264"/>
      <c r="BL71" s="235">
        <f t="shared" si="134"/>
        <v>0</v>
      </c>
      <c r="BM71" s="263"/>
      <c r="BN71" s="194">
        <f t="shared" si="135"/>
        <v>0</v>
      </c>
      <c r="BO71" s="263"/>
      <c r="BP71" s="263"/>
      <c r="BQ71" s="263"/>
      <c r="BR71" s="264"/>
      <c r="BS71" s="235">
        <f t="shared" si="136"/>
        <v>0</v>
      </c>
      <c r="BT71" s="263"/>
      <c r="BU71" s="194">
        <f t="shared" si="137"/>
        <v>0</v>
      </c>
      <c r="BV71" s="263"/>
      <c r="BW71" s="263"/>
      <c r="BX71" s="263"/>
      <c r="BY71" s="264"/>
      <c r="BZ71" s="251"/>
      <c r="CA71" s="159"/>
      <c r="CB71" s="44"/>
      <c r="CC71" s="44"/>
      <c r="CD71" s="44"/>
      <c r="CE71" s="44"/>
      <c r="CF71" s="44"/>
      <c r="CG71" s="44"/>
      <c r="CH71" s="44"/>
      <c r="CI71" s="44"/>
      <c r="CJ71" s="44"/>
      <c r="CK71" s="44"/>
      <c r="CL71" s="44"/>
      <c r="CM71" s="44"/>
      <c r="CN71" s="44"/>
      <c r="CO71" s="44"/>
      <c r="CP71" s="44"/>
      <c r="CQ71" s="44"/>
      <c r="CR71" s="44"/>
      <c r="CS71" s="44"/>
      <c r="CT71" s="44"/>
      <c r="CU71" s="44"/>
      <c r="CV71" s="44"/>
      <c r="CW71" s="44"/>
      <c r="CX71" s="44"/>
      <c r="CY71" s="44"/>
      <c r="CZ71" s="44"/>
      <c r="DA71" s="44"/>
      <c r="DB71" s="44"/>
      <c r="DC71" s="44"/>
      <c r="DD71" s="44"/>
      <c r="DE71" s="44"/>
      <c r="DF71" s="44"/>
      <c r="DG71" s="44"/>
      <c r="DH71" s="44"/>
      <c r="DI71" s="44"/>
      <c r="DJ71" s="44"/>
      <c r="DK71" s="44"/>
      <c r="DL71" s="44"/>
      <c r="DM71" s="44"/>
    </row>
    <row r="72" spans="1:241" hidden="1" outlineLevel="2">
      <c r="A72" s="145"/>
      <c r="B72" s="33"/>
      <c r="C72" s="50"/>
      <c r="D72" s="51"/>
      <c r="E72" s="34"/>
      <c r="F72" s="56"/>
      <c r="G72" s="34"/>
      <c r="H72" s="34"/>
      <c r="I72" s="34"/>
      <c r="J72" s="53"/>
      <c r="K72" s="34"/>
      <c r="L72" s="36"/>
      <c r="M72" s="36"/>
      <c r="N72" s="36"/>
      <c r="O72" s="49"/>
      <c r="P72" s="49"/>
      <c r="Q72" s="36">
        <f t="shared" si="138"/>
        <v>0</v>
      </c>
      <c r="R72" s="33"/>
      <c r="S72" s="33"/>
      <c r="T72" s="33"/>
      <c r="U72" s="145"/>
      <c r="V72" s="192">
        <f t="shared" si="121"/>
        <v>0</v>
      </c>
      <c r="W72" s="193">
        <f t="shared" si="123"/>
        <v>0</v>
      </c>
      <c r="X72" s="192">
        <f t="shared" si="123"/>
        <v>0</v>
      </c>
      <c r="Y72" s="192">
        <f t="shared" si="123"/>
        <v>0</v>
      </c>
      <c r="Z72" s="192">
        <f t="shared" si="123"/>
        <v>0</v>
      </c>
      <c r="AA72" s="211">
        <f t="shared" si="124"/>
        <v>0</v>
      </c>
      <c r="AB72" s="206"/>
      <c r="AC72" s="206"/>
      <c r="AD72" s="230"/>
      <c r="AE72" s="211">
        <f t="shared" si="139"/>
        <v>0</v>
      </c>
      <c r="AF72" s="206"/>
      <c r="AG72" s="206"/>
      <c r="AH72" s="230"/>
      <c r="AI72" s="211">
        <f t="shared" si="126"/>
        <v>0</v>
      </c>
      <c r="AJ72" s="206"/>
      <c r="AK72" s="206"/>
      <c r="AL72" s="230"/>
      <c r="AM72" s="211">
        <f t="shared" si="127"/>
        <v>0</v>
      </c>
      <c r="AN72" s="206"/>
      <c r="AO72" s="206"/>
      <c r="AP72" s="232"/>
      <c r="AQ72" s="193">
        <f t="shared" si="128"/>
        <v>0</v>
      </c>
      <c r="AR72" s="192">
        <f t="shared" si="128"/>
        <v>0</v>
      </c>
      <c r="AS72" s="192">
        <f t="shared" si="129"/>
        <v>0</v>
      </c>
      <c r="AT72" s="192">
        <f t="shared" si="122"/>
        <v>0</v>
      </c>
      <c r="AU72" s="192">
        <f t="shared" si="122"/>
        <v>0</v>
      </c>
      <c r="AV72" s="192">
        <f t="shared" si="122"/>
        <v>0</v>
      </c>
      <c r="AW72" s="192">
        <f t="shared" si="122"/>
        <v>0</v>
      </c>
      <c r="AX72" s="235">
        <f>SUM(AY72:BD72)</f>
        <v>0</v>
      </c>
      <c r="AY72" s="263"/>
      <c r="AZ72" s="194">
        <f t="shared" si="131"/>
        <v>0</v>
      </c>
      <c r="BA72" s="263"/>
      <c r="BB72" s="263"/>
      <c r="BC72" s="263"/>
      <c r="BD72" s="264"/>
      <c r="BE72" s="235">
        <f>SUM(BF72:BK72)</f>
        <v>0</v>
      </c>
      <c r="BF72" s="263"/>
      <c r="BG72" s="194">
        <f t="shared" si="133"/>
        <v>0</v>
      </c>
      <c r="BH72" s="263"/>
      <c r="BI72" s="263"/>
      <c r="BJ72" s="263"/>
      <c r="BK72" s="264"/>
      <c r="BL72" s="235">
        <f>SUM(BM72:BR72)</f>
        <v>0</v>
      </c>
      <c r="BM72" s="263"/>
      <c r="BN72" s="194">
        <f t="shared" si="135"/>
        <v>0</v>
      </c>
      <c r="BO72" s="263"/>
      <c r="BP72" s="263"/>
      <c r="BQ72" s="263"/>
      <c r="BR72" s="264"/>
      <c r="BS72" s="235">
        <f>SUM(BT72:BY72)</f>
        <v>0</v>
      </c>
      <c r="BT72" s="263"/>
      <c r="BU72" s="194">
        <f t="shared" si="137"/>
        <v>0</v>
      </c>
      <c r="BV72" s="263"/>
      <c r="BW72" s="263"/>
      <c r="BX72" s="263"/>
      <c r="BY72" s="264"/>
      <c r="BZ72" s="251"/>
      <c r="CA72" s="159"/>
      <c r="CB72" s="44"/>
      <c r="CC72" s="44"/>
      <c r="CD72" s="44"/>
      <c r="CE72" s="44"/>
      <c r="CF72" s="44"/>
      <c r="CG72" s="44"/>
      <c r="CH72" s="44"/>
      <c r="CI72" s="44"/>
      <c r="CJ72" s="44"/>
      <c r="CK72" s="44"/>
      <c r="CL72" s="44"/>
      <c r="CM72" s="44"/>
      <c r="CN72" s="44"/>
      <c r="CO72" s="44"/>
      <c r="CP72" s="44"/>
      <c r="CQ72" s="44"/>
      <c r="CR72" s="44"/>
      <c r="CS72" s="44"/>
      <c r="CT72" s="44"/>
      <c r="CU72" s="44"/>
      <c r="CV72" s="44"/>
      <c r="CW72" s="44"/>
      <c r="CX72" s="44"/>
      <c r="CY72" s="44"/>
      <c r="CZ72" s="44"/>
      <c r="DA72" s="44"/>
      <c r="DB72" s="44"/>
      <c r="DC72" s="44"/>
      <c r="DD72" s="44"/>
      <c r="DE72" s="44"/>
      <c r="DF72" s="44"/>
      <c r="DG72" s="44"/>
      <c r="DH72" s="44"/>
      <c r="DI72" s="44"/>
      <c r="DJ72" s="44"/>
      <c r="DK72" s="44"/>
      <c r="DL72" s="44"/>
      <c r="DM72" s="44"/>
    </row>
    <row r="73" spans="1:241" hidden="1" outlineLevel="2">
      <c r="A73" s="145"/>
      <c r="B73" s="33"/>
      <c r="C73" s="50"/>
      <c r="D73" s="51"/>
      <c r="E73" s="34"/>
      <c r="F73" s="56"/>
      <c r="G73" s="34"/>
      <c r="H73" s="34"/>
      <c r="I73" s="34"/>
      <c r="J73" s="53"/>
      <c r="K73" s="34"/>
      <c r="L73" s="36"/>
      <c r="M73" s="36"/>
      <c r="N73" s="36"/>
      <c r="O73" s="49"/>
      <c r="P73" s="49"/>
      <c r="Q73" s="36">
        <f t="shared" si="138"/>
        <v>0</v>
      </c>
      <c r="R73" s="33"/>
      <c r="S73" s="33"/>
      <c r="T73" s="33"/>
      <c r="U73" s="145"/>
      <c r="V73" s="192">
        <f t="shared" si="121"/>
        <v>0</v>
      </c>
      <c r="W73" s="193">
        <f t="shared" si="123"/>
        <v>0</v>
      </c>
      <c r="X73" s="192">
        <f t="shared" si="123"/>
        <v>0</v>
      </c>
      <c r="Y73" s="192">
        <f t="shared" si="123"/>
        <v>0</v>
      </c>
      <c r="Z73" s="192">
        <f t="shared" si="123"/>
        <v>0</v>
      </c>
      <c r="AA73" s="211">
        <f>SUM(AB73:AD73)</f>
        <v>0</v>
      </c>
      <c r="AB73" s="206"/>
      <c r="AC73" s="206"/>
      <c r="AD73" s="230"/>
      <c r="AE73" s="211">
        <f t="shared" si="139"/>
        <v>0</v>
      </c>
      <c r="AF73" s="206"/>
      <c r="AG73" s="206"/>
      <c r="AH73" s="230"/>
      <c r="AI73" s="211">
        <f t="shared" si="126"/>
        <v>0</v>
      </c>
      <c r="AJ73" s="206"/>
      <c r="AK73" s="206"/>
      <c r="AL73" s="230"/>
      <c r="AM73" s="211">
        <f t="shared" si="127"/>
        <v>0</v>
      </c>
      <c r="AN73" s="206"/>
      <c r="AO73" s="206"/>
      <c r="AP73" s="232"/>
      <c r="AQ73" s="193">
        <f t="shared" si="128"/>
        <v>0</v>
      </c>
      <c r="AR73" s="192">
        <f t="shared" si="128"/>
        <v>0</v>
      </c>
      <c r="AS73" s="192">
        <f t="shared" si="129"/>
        <v>0</v>
      </c>
      <c r="AT73" s="192">
        <f t="shared" si="122"/>
        <v>0</v>
      </c>
      <c r="AU73" s="192">
        <f t="shared" si="122"/>
        <v>0</v>
      </c>
      <c r="AV73" s="192">
        <f t="shared" si="122"/>
        <v>0</v>
      </c>
      <c r="AW73" s="192">
        <f t="shared" si="122"/>
        <v>0</v>
      </c>
      <c r="AX73" s="235">
        <f t="shared" ref="AX73:AX74" si="140">SUM(AY73:BD73)</f>
        <v>0</v>
      </c>
      <c r="AY73" s="263"/>
      <c r="AZ73" s="194">
        <f t="shared" si="131"/>
        <v>0</v>
      </c>
      <c r="BA73" s="263"/>
      <c r="BB73" s="263"/>
      <c r="BC73" s="263"/>
      <c r="BD73" s="264"/>
      <c r="BE73" s="235">
        <f t="shared" ref="BE73:BE74" si="141">SUM(BF73:BK73)</f>
        <v>0</v>
      </c>
      <c r="BF73" s="263"/>
      <c r="BG73" s="194">
        <f t="shared" si="133"/>
        <v>0</v>
      </c>
      <c r="BH73" s="263"/>
      <c r="BI73" s="263"/>
      <c r="BJ73" s="263"/>
      <c r="BK73" s="264"/>
      <c r="BL73" s="235">
        <f t="shared" ref="BL73:BL74" si="142">SUM(BM73:BR73)</f>
        <v>0</v>
      </c>
      <c r="BM73" s="263"/>
      <c r="BN73" s="194">
        <f t="shared" si="135"/>
        <v>0</v>
      </c>
      <c r="BO73" s="263"/>
      <c r="BP73" s="263"/>
      <c r="BQ73" s="263"/>
      <c r="BR73" s="264"/>
      <c r="BS73" s="235">
        <f t="shared" ref="BS73:BS74" si="143">SUM(BT73:BY73)</f>
        <v>0</v>
      </c>
      <c r="BT73" s="263"/>
      <c r="BU73" s="194">
        <f t="shared" si="137"/>
        <v>0</v>
      </c>
      <c r="BV73" s="263"/>
      <c r="BW73" s="263"/>
      <c r="BX73" s="263"/>
      <c r="BY73" s="264"/>
      <c r="BZ73" s="251"/>
      <c r="CA73" s="159"/>
      <c r="CB73" s="44"/>
      <c r="CC73" s="44"/>
      <c r="CD73" s="44"/>
      <c r="CE73" s="44"/>
      <c r="CF73" s="44"/>
      <c r="CG73" s="44"/>
      <c r="CH73" s="44"/>
      <c r="CI73" s="44"/>
      <c r="CJ73" s="44"/>
      <c r="CK73" s="44"/>
      <c r="CL73" s="44"/>
      <c r="CM73" s="44"/>
      <c r="CN73" s="44"/>
      <c r="CO73" s="44"/>
      <c r="CP73" s="44"/>
      <c r="CQ73" s="44"/>
      <c r="CR73" s="44"/>
      <c r="CS73" s="44"/>
      <c r="CT73" s="44"/>
      <c r="CU73" s="44"/>
      <c r="CV73" s="44"/>
      <c r="CW73" s="44"/>
      <c r="CX73" s="44"/>
      <c r="CY73" s="44"/>
      <c r="CZ73" s="44"/>
      <c r="DA73" s="44"/>
      <c r="DB73" s="44"/>
      <c r="DC73" s="44"/>
      <c r="DD73" s="44"/>
      <c r="DE73" s="44"/>
      <c r="DF73" s="44"/>
      <c r="DG73" s="44"/>
      <c r="DH73" s="44"/>
      <c r="DI73" s="44"/>
      <c r="DJ73" s="44"/>
      <c r="DK73" s="44"/>
      <c r="DL73" s="44"/>
      <c r="DM73" s="44"/>
    </row>
    <row r="74" spans="1:241" hidden="1" outlineLevel="2">
      <c r="A74" s="145"/>
      <c r="B74" s="33"/>
      <c r="C74" s="50"/>
      <c r="D74" s="51"/>
      <c r="E74" s="34"/>
      <c r="F74" s="56"/>
      <c r="G74" s="34"/>
      <c r="H74" s="34"/>
      <c r="I74" s="34"/>
      <c r="J74" s="53"/>
      <c r="K74" s="34"/>
      <c r="L74" s="36"/>
      <c r="M74" s="36"/>
      <c r="N74" s="36"/>
      <c r="O74" s="49"/>
      <c r="P74" s="49"/>
      <c r="Q74" s="36">
        <f t="shared" si="138"/>
        <v>0</v>
      </c>
      <c r="R74" s="33"/>
      <c r="S74" s="33"/>
      <c r="T74" s="33"/>
      <c r="U74" s="145"/>
      <c r="V74" s="192">
        <f t="shared" si="121"/>
        <v>0</v>
      </c>
      <c r="W74" s="193">
        <f t="shared" si="123"/>
        <v>0</v>
      </c>
      <c r="X74" s="192">
        <f t="shared" si="123"/>
        <v>0</v>
      </c>
      <c r="Y74" s="192">
        <f t="shared" si="123"/>
        <v>0</v>
      </c>
      <c r="Z74" s="192">
        <f t="shared" si="123"/>
        <v>0</v>
      </c>
      <c r="AA74" s="211">
        <f t="shared" ref="AA74" si="144">SUM(AB74:AD74)</f>
        <v>0</v>
      </c>
      <c r="AB74" s="206"/>
      <c r="AC74" s="206"/>
      <c r="AD74" s="230"/>
      <c r="AE74" s="211">
        <f t="shared" si="139"/>
        <v>0</v>
      </c>
      <c r="AF74" s="206"/>
      <c r="AG74" s="206"/>
      <c r="AH74" s="230"/>
      <c r="AI74" s="211">
        <f t="shared" si="126"/>
        <v>0</v>
      </c>
      <c r="AJ74" s="206"/>
      <c r="AK74" s="206"/>
      <c r="AL74" s="230"/>
      <c r="AM74" s="211">
        <f t="shared" si="127"/>
        <v>0</v>
      </c>
      <c r="AN74" s="206"/>
      <c r="AO74" s="206"/>
      <c r="AP74" s="232"/>
      <c r="AQ74" s="193">
        <f t="shared" si="128"/>
        <v>0</v>
      </c>
      <c r="AR74" s="192">
        <f>SUM(BT74,BM74,BF74,AY74)</f>
        <v>0</v>
      </c>
      <c r="AS74" s="192">
        <f>IF(AR74*0.304=SUM(AZ74,BG74,BN74,BU74),AR74*0.304,"ЕСН")</f>
        <v>0</v>
      </c>
      <c r="AT74" s="192">
        <f t="shared" si="122"/>
        <v>0</v>
      </c>
      <c r="AU74" s="192">
        <f t="shared" si="122"/>
        <v>0</v>
      </c>
      <c r="AV74" s="192">
        <f t="shared" si="122"/>
        <v>0</v>
      </c>
      <c r="AW74" s="192">
        <f t="shared" si="122"/>
        <v>0</v>
      </c>
      <c r="AX74" s="235">
        <f t="shared" si="140"/>
        <v>0</v>
      </c>
      <c r="AY74" s="263"/>
      <c r="AZ74" s="194">
        <f t="shared" si="131"/>
        <v>0</v>
      </c>
      <c r="BA74" s="263"/>
      <c r="BB74" s="263"/>
      <c r="BC74" s="263"/>
      <c r="BD74" s="264"/>
      <c r="BE74" s="235">
        <f t="shared" si="141"/>
        <v>0</v>
      </c>
      <c r="BF74" s="263"/>
      <c r="BG74" s="194">
        <f t="shared" si="133"/>
        <v>0</v>
      </c>
      <c r="BH74" s="263"/>
      <c r="BI74" s="263"/>
      <c r="BJ74" s="263"/>
      <c r="BK74" s="264"/>
      <c r="BL74" s="235">
        <f t="shared" si="142"/>
        <v>0</v>
      </c>
      <c r="BM74" s="263"/>
      <c r="BN74" s="194">
        <f t="shared" si="135"/>
        <v>0</v>
      </c>
      <c r="BO74" s="263"/>
      <c r="BP74" s="263"/>
      <c r="BQ74" s="263"/>
      <c r="BR74" s="264"/>
      <c r="BS74" s="235">
        <f t="shared" si="143"/>
        <v>0</v>
      </c>
      <c r="BT74" s="263"/>
      <c r="BU74" s="194">
        <f t="shared" si="137"/>
        <v>0</v>
      </c>
      <c r="BV74" s="263"/>
      <c r="BW74" s="263"/>
      <c r="BX74" s="263"/>
      <c r="BY74" s="264"/>
      <c r="BZ74" s="251"/>
      <c r="CA74" s="159"/>
      <c r="CB74" s="44"/>
      <c r="CC74" s="44"/>
      <c r="CD74" s="44"/>
      <c r="CE74" s="44"/>
      <c r="CF74" s="44"/>
      <c r="CG74" s="44"/>
      <c r="CH74" s="44"/>
      <c r="CI74" s="44"/>
      <c r="CJ74" s="44"/>
      <c r="CK74" s="44"/>
      <c r="CL74" s="44"/>
      <c r="CM74" s="44"/>
      <c r="CN74" s="44"/>
      <c r="CO74" s="44"/>
      <c r="CP74" s="44"/>
      <c r="CQ74" s="44"/>
      <c r="CR74" s="44"/>
      <c r="CS74" s="44"/>
      <c r="CT74" s="44"/>
      <c r="CU74" s="44"/>
      <c r="CV74" s="44"/>
      <c r="CW74" s="44"/>
      <c r="CX74" s="44"/>
      <c r="CY74" s="44"/>
      <c r="CZ74" s="44"/>
      <c r="DA74" s="44"/>
      <c r="DB74" s="44"/>
      <c r="DC74" s="44"/>
      <c r="DD74" s="44"/>
      <c r="DE74" s="44"/>
      <c r="DF74" s="44"/>
      <c r="DG74" s="44"/>
      <c r="DH74" s="44"/>
      <c r="DI74" s="44"/>
      <c r="DJ74" s="44"/>
      <c r="DK74" s="44"/>
      <c r="DL74" s="44"/>
      <c r="DM74" s="44"/>
    </row>
    <row r="75" spans="1:241" hidden="1" outlineLevel="2">
      <c r="A75" s="49"/>
      <c r="B75" s="33"/>
      <c r="C75" s="50"/>
      <c r="D75" s="51"/>
      <c r="E75" s="34"/>
      <c r="F75" s="52"/>
      <c r="G75" s="34"/>
      <c r="H75" s="34"/>
      <c r="I75" s="34"/>
      <c r="J75" s="53"/>
      <c r="K75" s="34"/>
      <c r="L75" s="36"/>
      <c r="M75" s="36"/>
      <c r="N75" s="36"/>
      <c r="O75" s="36"/>
      <c r="P75" s="36"/>
      <c r="Q75" s="36"/>
      <c r="R75" s="33"/>
      <c r="S75" s="145"/>
      <c r="T75" s="145"/>
      <c r="U75" s="145"/>
      <c r="V75" s="154"/>
      <c r="W75" s="165"/>
      <c r="X75" s="36"/>
      <c r="Y75" s="36"/>
      <c r="Z75" s="154"/>
      <c r="AA75" s="210"/>
      <c r="AB75" s="36"/>
      <c r="AC75" s="36"/>
      <c r="AD75" s="221"/>
      <c r="AE75" s="210"/>
      <c r="AF75" s="36"/>
      <c r="AG75" s="36"/>
      <c r="AH75" s="221"/>
      <c r="AI75" s="210"/>
      <c r="AJ75" s="36"/>
      <c r="AK75" s="36"/>
      <c r="AL75" s="221"/>
      <c r="AM75" s="210"/>
      <c r="AN75" s="36"/>
      <c r="AO75" s="36"/>
      <c r="AP75" s="154"/>
      <c r="AQ75" s="165"/>
      <c r="AR75" s="36"/>
      <c r="AS75" s="36"/>
      <c r="AT75" s="36"/>
      <c r="AU75" s="36"/>
      <c r="AV75" s="36"/>
      <c r="AW75" s="154"/>
      <c r="AX75" s="235"/>
      <c r="AY75" s="54"/>
      <c r="AZ75" s="194"/>
      <c r="BA75" s="54"/>
      <c r="BB75" s="54"/>
      <c r="BC75" s="54"/>
      <c r="BD75" s="237"/>
      <c r="BE75" s="235"/>
      <c r="BF75" s="54"/>
      <c r="BG75" s="194"/>
      <c r="BH75" s="54"/>
      <c r="BI75" s="54"/>
      <c r="BJ75" s="54"/>
      <c r="BK75" s="237"/>
      <c r="BL75" s="236"/>
      <c r="BM75" s="54"/>
      <c r="BN75" s="54"/>
      <c r="BO75" s="54"/>
      <c r="BP75" s="54"/>
      <c r="BQ75" s="54"/>
      <c r="BR75" s="237"/>
      <c r="BS75" s="236"/>
      <c r="BT75" s="44"/>
      <c r="BU75" s="44"/>
      <c r="BV75" s="44"/>
      <c r="BW75" s="44"/>
      <c r="BX75" s="44"/>
      <c r="BY75" s="257"/>
      <c r="BZ75" s="252"/>
      <c r="CA75" s="159"/>
      <c r="CB75" s="44"/>
      <c r="CC75" s="44"/>
      <c r="CD75" s="44"/>
      <c r="CE75" s="44"/>
      <c r="CF75" s="44"/>
      <c r="CG75" s="44"/>
      <c r="CH75" s="44"/>
      <c r="CI75" s="44"/>
      <c r="CJ75" s="44"/>
      <c r="CK75" s="44"/>
      <c r="CL75" s="44"/>
      <c r="CM75" s="44"/>
      <c r="CN75" s="44"/>
      <c r="CO75" s="44"/>
      <c r="CP75" s="44"/>
      <c r="CQ75" s="44"/>
      <c r="CR75" s="44"/>
      <c r="CS75" s="44"/>
      <c r="CT75" s="44"/>
      <c r="CU75" s="44"/>
      <c r="CV75" s="44"/>
      <c r="CW75" s="44"/>
      <c r="CX75" s="44"/>
      <c r="CY75" s="44"/>
      <c r="CZ75" s="44"/>
      <c r="DA75" s="44"/>
      <c r="DB75" s="44"/>
      <c r="DC75" s="44"/>
      <c r="DD75" s="44"/>
      <c r="DE75" s="44"/>
      <c r="DF75" s="44"/>
      <c r="DG75" s="44"/>
      <c r="DH75" s="44"/>
      <c r="DI75" s="44"/>
      <c r="DJ75" s="44"/>
      <c r="DK75" s="44"/>
      <c r="DL75" s="44"/>
      <c r="DM75" s="44"/>
    </row>
    <row r="76" spans="1:241" s="48" customFormat="1" outlineLevel="1" collapsed="1">
      <c r="A76" s="176"/>
      <c r="B76" s="177"/>
      <c r="C76" s="178"/>
      <c r="D76" s="179"/>
      <c r="E76" s="180"/>
      <c r="F76" s="181"/>
      <c r="G76" s="182"/>
      <c r="H76" s="182"/>
      <c r="I76" s="182"/>
      <c r="J76" s="183"/>
      <c r="K76" s="181" t="str">
        <f>CONCATENATE(K77," ",S77,R77," ",K78," ",S78,R78," ",K79," ",S79,R79," ",K80," ",S80,R80," ",K81," ",S81,R81," "," ",K82," ",S82,R82," ",K83," ",S83,R83," ",K84," ",S84,R84," ")</f>
        <v xml:space="preserve">                 </v>
      </c>
      <c r="L76" s="181"/>
      <c r="M76" s="181"/>
      <c r="N76" s="181"/>
      <c r="O76" s="181"/>
      <c r="P76" s="181"/>
      <c r="Q76" s="181"/>
      <c r="R76" s="182"/>
      <c r="S76" s="182"/>
      <c r="T76" s="182"/>
      <c r="U76" s="184">
        <f>SUM(U77:U84)</f>
        <v>0</v>
      </c>
      <c r="V76" s="188">
        <f>IF(SUM(BT77:BY84,BM77:BR84,BF77:BK84,AY77:BD84,AN77:AP84,AJ77:AL84,AF77:AH84,AB77:AD84)=SUM(V77:V84),SUM(V77:V84),"ПРОВЕРЬ")</f>
        <v>0</v>
      </c>
      <c r="W76" s="189">
        <f>IF(SUM(AA76,AE76,AI76,AM76)=SUM(W77:W84),SUM(W77:W84),"ПРОВЕРЬ")</f>
        <v>0</v>
      </c>
      <c r="X76" s="188">
        <f>IF(SUM(AB76,AF76,AJ76,AN76)=SUM(X77:X84),SUM(X77:X84),"ПРОВЕРЬ")</f>
        <v>0</v>
      </c>
      <c r="Y76" s="188">
        <f t="shared" ref="Y76" si="145">IF(SUM(AC76,AG76,AK76,AO76)=SUM(Y77:Y84),SUM(Y77:Y84),"ПРОВЕРЬ")</f>
        <v>0</v>
      </c>
      <c r="Z76" s="222">
        <f>IF(SUM(AD76,AH76,AL76,AP76)=SUM(Z77:Z84),SUM(Z77:Z84),"ПРОВЕРЬ")</f>
        <v>0</v>
      </c>
      <c r="AA76" s="190">
        <f t="shared" ref="AA76:AB76" si="146">SUM(AA77:AA84)</f>
        <v>0</v>
      </c>
      <c r="AB76" s="184">
        <f t="shared" si="146"/>
        <v>0</v>
      </c>
      <c r="AC76" s="184">
        <f>SUM(AC77:AC84)</f>
        <v>0</v>
      </c>
      <c r="AD76" s="222">
        <f>SUM(AD77:AD84)</f>
        <v>0</v>
      </c>
      <c r="AE76" s="184">
        <f>SUM(AE77:AE84)</f>
        <v>0</v>
      </c>
      <c r="AF76" s="184">
        <f t="shared" ref="AF76" si="147">SUM(AF77:AF84)</f>
        <v>0</v>
      </c>
      <c r="AG76" s="184">
        <f>SUM(AG77:AG84)</f>
        <v>0</v>
      </c>
      <c r="AH76" s="222">
        <f>SUM(AH77:AH84)</f>
        <v>0</v>
      </c>
      <c r="AI76" s="184">
        <f t="shared" ref="AI76:AJ76" si="148">SUM(AI77:AI84)</f>
        <v>0</v>
      </c>
      <c r="AJ76" s="184">
        <f t="shared" si="148"/>
        <v>0</v>
      </c>
      <c r="AK76" s="184">
        <f>SUM(AK77:AK84)</f>
        <v>0</v>
      </c>
      <c r="AL76" s="222">
        <f>SUM(AL77:AL84)</f>
        <v>0</v>
      </c>
      <c r="AM76" s="184">
        <f>SUM(AM77:AM84)</f>
        <v>0</v>
      </c>
      <c r="AN76" s="184">
        <f t="shared" ref="AN76" si="149">SUM(AN77:AN84)</f>
        <v>0</v>
      </c>
      <c r="AO76" s="184">
        <f>SUM(AO77:AO84)</f>
        <v>0</v>
      </c>
      <c r="AP76" s="188">
        <f>SUM(AP77:AP84)</f>
        <v>0</v>
      </c>
      <c r="AQ76" s="189">
        <f t="shared" ref="AQ76:AR76" si="150">IF(SUM(AX76,BE76,BL76,BS76)=SUM(AQ77:AQ84),SUM(AQ77:AQ84),"ПРОВЕРЬ")</f>
        <v>0</v>
      </c>
      <c r="AR76" s="188">
        <f t="shared" si="150"/>
        <v>0</v>
      </c>
      <c r="AS76" s="188">
        <f>IF(SUM(AZ76,BG76,BN76,BU76)=SUM(AS77:AS84),SUM(AS77:AS84),"ПРОВЕРЬ")</f>
        <v>0</v>
      </c>
      <c r="AT76" s="188">
        <f>IF(SUM(BA76,BH76,BO76,BV76)=SUM(AT77:AT84),SUM(AT77:AT84),"ПРОВЕРЬ")</f>
        <v>0</v>
      </c>
      <c r="AU76" s="188">
        <f>IF(SUM(BB76,BI76,BP76,BW76)=SUM(AU77:AU84),SUM(AU77:AU84),"ПРОВЕРЬ")</f>
        <v>0</v>
      </c>
      <c r="AV76" s="188">
        <f t="shared" ref="AV76" si="151">IF(SUM(BC76,BJ76,BQ76,BX76)=SUM(AV77:AV84),SUM(AV77:AV84),"ПРОВЕРЬ")</f>
        <v>0</v>
      </c>
      <c r="AW76" s="188">
        <f>IF(SUM(BD76,BK76,BR76,BY76)=SUM(AW77:AW84),SUM(AW77:AW84),"ПРОВЕРЬ")</f>
        <v>0</v>
      </c>
      <c r="AX76" s="191">
        <f t="shared" ref="AX76:AZ76" si="152">SUM(AX77:AX84)</f>
        <v>0</v>
      </c>
      <c r="AY76" s="191">
        <f t="shared" si="152"/>
        <v>0</v>
      </c>
      <c r="AZ76" s="191">
        <f t="shared" si="152"/>
        <v>0</v>
      </c>
      <c r="BA76" s="191">
        <f>SUM(BA77:BA84)</f>
        <v>0</v>
      </c>
      <c r="BB76" s="191">
        <f t="shared" ref="BB76" si="153">SUM(BB77:BB84)</f>
        <v>0</v>
      </c>
      <c r="BC76" s="191">
        <f>SUM(BC77:BC84)</f>
        <v>0</v>
      </c>
      <c r="BD76" s="234">
        <f>SUM(BD77:BD84)</f>
        <v>0</v>
      </c>
      <c r="BE76" s="191">
        <f t="shared" ref="BE76:BF76" si="154">SUM(BE77:BE84)</f>
        <v>0</v>
      </c>
      <c r="BF76" s="191">
        <f t="shared" si="154"/>
        <v>0</v>
      </c>
      <c r="BG76" s="191">
        <f>SUM(BG77:BG84)</f>
        <v>0</v>
      </c>
      <c r="BH76" s="191">
        <f t="shared" ref="BH76:BI76" si="155">SUM(BH77:BH84)</f>
        <v>0</v>
      </c>
      <c r="BI76" s="191">
        <f t="shared" si="155"/>
        <v>0</v>
      </c>
      <c r="BJ76" s="191">
        <f>SUM(BJ77:BJ84)</f>
        <v>0</v>
      </c>
      <c r="BK76" s="234">
        <f>SUM(BK77:BK84)</f>
        <v>0</v>
      </c>
      <c r="BL76" s="184">
        <f t="shared" ref="BL76:BP76" si="156">SUM(BL77:BL84)</f>
        <v>0</v>
      </c>
      <c r="BM76" s="184">
        <f t="shared" si="156"/>
        <v>0</v>
      </c>
      <c r="BN76" s="184">
        <f t="shared" si="156"/>
        <v>0</v>
      </c>
      <c r="BO76" s="184">
        <f t="shared" si="156"/>
        <v>0</v>
      </c>
      <c r="BP76" s="184">
        <f t="shared" si="156"/>
        <v>0</v>
      </c>
      <c r="BQ76" s="184">
        <f>SUM(BQ77:BQ84)</f>
        <v>0</v>
      </c>
      <c r="BR76" s="222">
        <f>SUM(BR77:BR84)</f>
        <v>0</v>
      </c>
      <c r="BS76" s="184">
        <f t="shared" ref="BS76:BW76" si="157">SUM(BS77:BS84)</f>
        <v>0</v>
      </c>
      <c r="BT76" s="184">
        <f t="shared" si="157"/>
        <v>0</v>
      </c>
      <c r="BU76" s="184">
        <f t="shared" si="157"/>
        <v>0</v>
      </c>
      <c r="BV76" s="184">
        <f t="shared" si="157"/>
        <v>0</v>
      </c>
      <c r="BW76" s="184">
        <f t="shared" si="157"/>
        <v>0</v>
      </c>
      <c r="BX76" s="184">
        <f>SUM(BX77:BX84)</f>
        <v>0</v>
      </c>
      <c r="BY76" s="222">
        <f>SUM(BY77:BY84)</f>
        <v>0</v>
      </c>
      <c r="BZ76" s="266"/>
      <c r="CA76" s="160"/>
      <c r="CB76" s="46"/>
      <c r="CC76" s="46"/>
      <c r="CD76" s="46"/>
      <c r="CE76" s="46"/>
      <c r="CF76" s="46"/>
      <c r="CG76" s="46"/>
      <c r="CH76" s="46"/>
      <c r="CI76" s="46"/>
      <c r="CJ76" s="46"/>
      <c r="CK76" s="46"/>
      <c r="CL76" s="46"/>
      <c r="CM76" s="46"/>
      <c r="CN76" s="46"/>
      <c r="CO76" s="46"/>
      <c r="CP76" s="46"/>
      <c r="CQ76" s="46"/>
      <c r="CR76" s="46"/>
      <c r="CS76" s="46"/>
      <c r="CT76" s="46"/>
      <c r="CU76" s="46"/>
      <c r="CV76" s="46"/>
      <c r="CW76" s="46"/>
      <c r="CX76" s="46"/>
      <c r="CY76" s="46"/>
      <c r="CZ76" s="46"/>
      <c r="DA76" s="46"/>
      <c r="DB76" s="46"/>
      <c r="DC76" s="46"/>
      <c r="DD76" s="46"/>
      <c r="DE76" s="46"/>
      <c r="DF76" s="46"/>
      <c r="DG76" s="46"/>
      <c r="DH76" s="46"/>
      <c r="DI76" s="46"/>
      <c r="DJ76" s="46"/>
      <c r="DK76" s="46"/>
      <c r="DL76" s="46"/>
      <c r="DM76" s="46"/>
      <c r="DN76" s="47"/>
      <c r="DO76" s="47"/>
      <c r="DP76" s="47"/>
      <c r="DQ76" s="47"/>
      <c r="DR76" s="47"/>
      <c r="DS76" s="47"/>
      <c r="DT76" s="47"/>
      <c r="DU76" s="47"/>
      <c r="DV76" s="47"/>
      <c r="DW76" s="47"/>
      <c r="DX76" s="47"/>
      <c r="DY76" s="47"/>
      <c r="DZ76" s="47"/>
      <c r="EA76" s="47"/>
      <c r="EB76" s="47"/>
      <c r="EC76" s="47"/>
      <c r="ED76" s="47"/>
      <c r="EE76" s="47"/>
      <c r="EF76" s="47"/>
      <c r="EG76" s="47"/>
      <c r="EH76" s="47"/>
      <c r="EI76" s="47"/>
      <c r="EJ76" s="47"/>
      <c r="EK76" s="47"/>
      <c r="EL76" s="47"/>
      <c r="EM76" s="47"/>
      <c r="EN76" s="47"/>
      <c r="EO76" s="47"/>
      <c r="EP76" s="47"/>
      <c r="EQ76" s="47"/>
      <c r="ER76" s="47"/>
      <c r="ES76" s="47"/>
      <c r="ET76" s="47"/>
      <c r="EU76" s="47"/>
      <c r="EV76" s="47"/>
      <c r="EW76" s="47"/>
      <c r="EX76" s="47"/>
      <c r="EY76" s="47"/>
      <c r="EZ76" s="47"/>
      <c r="FA76" s="47"/>
      <c r="FB76" s="47"/>
      <c r="FC76" s="47"/>
      <c r="FD76" s="47"/>
      <c r="FE76" s="47"/>
      <c r="FF76" s="47"/>
      <c r="FG76" s="47"/>
      <c r="FH76" s="47"/>
      <c r="FI76" s="47"/>
      <c r="FJ76" s="47"/>
      <c r="FK76" s="47"/>
      <c r="FL76" s="47"/>
      <c r="FM76" s="47"/>
      <c r="FN76" s="47"/>
      <c r="FO76" s="47"/>
      <c r="FP76" s="47"/>
      <c r="FQ76" s="47"/>
      <c r="FR76" s="47"/>
      <c r="FS76" s="47"/>
      <c r="FT76" s="47"/>
      <c r="FU76" s="47"/>
      <c r="FV76" s="47"/>
      <c r="FW76" s="47"/>
      <c r="FX76" s="47"/>
      <c r="FY76" s="47"/>
      <c r="FZ76" s="47"/>
      <c r="GA76" s="47"/>
      <c r="GB76" s="47"/>
      <c r="GC76" s="47"/>
      <c r="GD76" s="47"/>
      <c r="GE76" s="47"/>
      <c r="GF76" s="47"/>
      <c r="GG76" s="47"/>
      <c r="GH76" s="47"/>
      <c r="GI76" s="47"/>
      <c r="GJ76" s="47"/>
      <c r="GK76" s="47"/>
      <c r="GL76" s="47"/>
      <c r="GM76" s="47"/>
      <c r="GN76" s="47"/>
      <c r="GO76" s="47"/>
      <c r="GP76" s="47"/>
      <c r="GQ76" s="47"/>
      <c r="GR76" s="47"/>
      <c r="GS76" s="47"/>
      <c r="GT76" s="47"/>
      <c r="GU76" s="47"/>
      <c r="GV76" s="47"/>
      <c r="GW76" s="47"/>
      <c r="GX76" s="47"/>
      <c r="GY76" s="47"/>
      <c r="GZ76" s="47"/>
      <c r="HA76" s="47"/>
      <c r="HB76" s="47"/>
      <c r="HC76" s="47"/>
      <c r="HD76" s="47"/>
      <c r="HE76" s="47"/>
      <c r="HF76" s="47"/>
      <c r="HG76" s="47"/>
      <c r="HH76" s="47"/>
      <c r="HI76" s="47"/>
      <c r="HJ76" s="47"/>
      <c r="HK76" s="47"/>
      <c r="HL76" s="47"/>
      <c r="HM76" s="47"/>
      <c r="HN76" s="47"/>
      <c r="HO76" s="47"/>
      <c r="HP76" s="47"/>
      <c r="HQ76" s="47"/>
      <c r="HR76" s="47"/>
      <c r="HS76" s="47"/>
      <c r="HT76" s="47"/>
      <c r="HU76" s="47"/>
      <c r="HV76" s="47"/>
      <c r="HW76" s="47"/>
      <c r="HX76" s="47"/>
      <c r="HY76" s="47"/>
      <c r="HZ76" s="47"/>
      <c r="IA76" s="47"/>
      <c r="IB76" s="47"/>
      <c r="IC76" s="47"/>
      <c r="ID76" s="47"/>
      <c r="IE76" s="47"/>
      <c r="IF76" s="47"/>
      <c r="IG76" s="47"/>
    </row>
    <row r="77" spans="1:241" hidden="1" outlineLevel="2">
      <c r="A77" s="145"/>
      <c r="B77" s="33"/>
      <c r="C77" s="50"/>
      <c r="D77" s="51"/>
      <c r="E77" s="34"/>
      <c r="F77" s="56"/>
      <c r="G77" s="34"/>
      <c r="H77" s="34"/>
      <c r="I77" s="34"/>
      <c r="J77" s="53"/>
      <c r="K77" s="34"/>
      <c r="L77" s="36"/>
      <c r="M77" s="36"/>
      <c r="N77" s="36"/>
      <c r="O77" s="49"/>
      <c r="P77" s="49"/>
      <c r="Q77" s="36">
        <f>_xlfn.DAYS(P77,O77)</f>
        <v>0</v>
      </c>
      <c r="R77" s="33"/>
      <c r="S77" s="33"/>
      <c r="T77" s="33"/>
      <c r="U77" s="145"/>
      <c r="V77" s="192">
        <f t="shared" ref="V77:V84" si="158">SUM(W77,AQ77)</f>
        <v>0</v>
      </c>
      <c r="W77" s="193">
        <f>SUM(AA77,AE77,AI77,AM77)</f>
        <v>0</v>
      </c>
      <c r="X77" s="192">
        <f>SUM(AB77,AF77,AJ77,AN77)</f>
        <v>0</v>
      </c>
      <c r="Y77" s="192">
        <f>SUM(AC77,AG77,AK77,AO77)</f>
        <v>0</v>
      </c>
      <c r="Z77" s="192">
        <f>SUM(AD77,AH77,AL77,AP77)</f>
        <v>0</v>
      </c>
      <c r="AA77" s="211">
        <f>SUM(AB77:AD77)</f>
        <v>0</v>
      </c>
      <c r="AB77" s="205"/>
      <c r="AC77" s="205"/>
      <c r="AD77" s="229"/>
      <c r="AE77" s="211">
        <f>SUM(AF77:AH77)</f>
        <v>0</v>
      </c>
      <c r="AF77" s="205"/>
      <c r="AG77" s="205"/>
      <c r="AH77" s="229"/>
      <c r="AI77" s="211">
        <f>SUM(AJ77:AL77)</f>
        <v>0</v>
      </c>
      <c r="AJ77" s="205"/>
      <c r="AK77" s="205"/>
      <c r="AL77" s="229"/>
      <c r="AM77" s="211">
        <f>SUM(AN77:AP77)</f>
        <v>0</v>
      </c>
      <c r="AN77" s="205"/>
      <c r="AO77" s="205"/>
      <c r="AP77" s="231"/>
      <c r="AQ77" s="193">
        <f>SUM(BS77,BL77,BE77,AX77)</f>
        <v>0</v>
      </c>
      <c r="AR77" s="192">
        <f>SUM(BT77,BM77,BF77,AY77)</f>
        <v>0</v>
      </c>
      <c r="AS77" s="192">
        <f>IF(AR77*0.304=SUM(AZ77,BG77,BN77,BU77),AR77*0.304,"проверь ЕСН")</f>
        <v>0</v>
      </c>
      <c r="AT77" s="192">
        <f t="shared" ref="AT77:AW84" si="159">SUM(BV77,BO77,BH77,BA77)</f>
        <v>0</v>
      </c>
      <c r="AU77" s="192">
        <f t="shared" si="159"/>
        <v>0</v>
      </c>
      <c r="AV77" s="192">
        <f t="shared" si="159"/>
        <v>0</v>
      </c>
      <c r="AW77" s="192">
        <f>SUM(BY77,BR77,BK77,BD77)</f>
        <v>0</v>
      </c>
      <c r="AX77" s="235">
        <f>SUM(AY77:BD77)</f>
        <v>0</v>
      </c>
      <c r="AY77" s="263"/>
      <c r="AZ77" s="194">
        <f>AY77*0.304</f>
        <v>0</v>
      </c>
      <c r="BA77" s="263"/>
      <c r="BB77" s="263"/>
      <c r="BC77" s="263"/>
      <c r="BD77" s="264"/>
      <c r="BE77" s="235">
        <f>SUM(BF77:BK77)</f>
        <v>0</v>
      </c>
      <c r="BF77" s="263"/>
      <c r="BG77" s="194">
        <f>BF77*0.304</f>
        <v>0</v>
      </c>
      <c r="BH77" s="263"/>
      <c r="BI77" s="263"/>
      <c r="BJ77" s="263"/>
      <c r="BK77" s="264"/>
      <c r="BL77" s="235">
        <f>SUM(BM77:BR77)</f>
        <v>0</v>
      </c>
      <c r="BM77" s="263"/>
      <c r="BN77" s="194">
        <f>BM77*0.304</f>
        <v>0</v>
      </c>
      <c r="BO77" s="263"/>
      <c r="BP77" s="263"/>
      <c r="BQ77" s="263"/>
      <c r="BR77" s="264"/>
      <c r="BS77" s="235">
        <f>SUM(BT77:BY77)</f>
        <v>0</v>
      </c>
      <c r="BT77" s="263"/>
      <c r="BU77" s="194">
        <f>BT77*0.304</f>
        <v>0</v>
      </c>
      <c r="BV77" s="263"/>
      <c r="BW77" s="263"/>
      <c r="BX77" s="263"/>
      <c r="BY77" s="264"/>
      <c r="BZ77" s="251"/>
      <c r="CA77" s="159"/>
      <c r="CB77" s="44"/>
      <c r="CC77" s="44"/>
      <c r="CD77" s="44"/>
      <c r="CE77" s="44"/>
      <c r="CF77" s="44"/>
      <c r="CG77" s="44"/>
      <c r="CH77" s="44"/>
      <c r="CI77" s="44"/>
      <c r="CJ77" s="44"/>
      <c r="CK77" s="44"/>
      <c r="CL77" s="44"/>
      <c r="CM77" s="44"/>
      <c r="CN77" s="44"/>
      <c r="CO77" s="44"/>
      <c r="CP77" s="44"/>
      <c r="CQ77" s="44"/>
      <c r="CR77" s="44"/>
      <c r="CS77" s="44"/>
      <c r="CT77" s="44"/>
      <c r="CU77" s="44"/>
      <c r="CV77" s="44"/>
      <c r="CW77" s="44"/>
      <c r="CX77" s="44"/>
      <c r="CY77" s="44"/>
      <c r="CZ77" s="44"/>
      <c r="DA77" s="44"/>
      <c r="DB77" s="44"/>
      <c r="DC77" s="44"/>
      <c r="DD77" s="44"/>
      <c r="DE77" s="44"/>
      <c r="DF77" s="44"/>
      <c r="DG77" s="44"/>
      <c r="DH77" s="44"/>
      <c r="DI77" s="44"/>
      <c r="DJ77" s="44"/>
      <c r="DK77" s="44"/>
      <c r="DL77" s="44"/>
      <c r="DM77" s="44"/>
    </row>
    <row r="78" spans="1:241" hidden="1" outlineLevel="2">
      <c r="A78" s="49"/>
      <c r="B78" s="33"/>
      <c r="C78" s="50"/>
      <c r="D78" s="51"/>
      <c r="E78" s="34"/>
      <c r="F78" s="56"/>
      <c r="G78" s="34"/>
      <c r="H78" s="34"/>
      <c r="I78" s="34"/>
      <c r="J78" s="53"/>
      <c r="K78" s="34"/>
      <c r="L78" s="36"/>
      <c r="M78" s="36"/>
      <c r="N78" s="36"/>
      <c r="O78" s="49"/>
      <c r="P78" s="49"/>
      <c r="Q78" s="36">
        <f>_xlfn.DAYS(P78,O78)</f>
        <v>0</v>
      </c>
      <c r="R78" s="33"/>
      <c r="S78" s="33"/>
      <c r="T78" s="33"/>
      <c r="U78" s="145"/>
      <c r="V78" s="192">
        <f t="shared" si="158"/>
        <v>0</v>
      </c>
      <c r="W78" s="193">
        <f t="shared" ref="W78:Z84" si="160">SUM(AA78,AE78,AI78,AM78)</f>
        <v>0</v>
      </c>
      <c r="X78" s="192">
        <f t="shared" si="160"/>
        <v>0</v>
      </c>
      <c r="Y78" s="192">
        <f t="shared" si="160"/>
        <v>0</v>
      </c>
      <c r="Z78" s="192">
        <f t="shared" si="160"/>
        <v>0</v>
      </c>
      <c r="AA78" s="211">
        <f t="shared" ref="AA78:AA82" si="161">SUM(AB78:AD78)</f>
        <v>0</v>
      </c>
      <c r="AB78" s="205"/>
      <c r="AC78" s="205"/>
      <c r="AD78" s="229"/>
      <c r="AE78" s="211">
        <f t="shared" ref="AE78" si="162">SUM(AF78:AH78)</f>
        <v>0</v>
      </c>
      <c r="AF78" s="205"/>
      <c r="AG78" s="205"/>
      <c r="AH78" s="229"/>
      <c r="AI78" s="211">
        <f t="shared" ref="AI78:AI84" si="163">SUM(AJ78:AL78)</f>
        <v>0</v>
      </c>
      <c r="AJ78" s="205"/>
      <c r="AK78" s="205"/>
      <c r="AL78" s="229"/>
      <c r="AM78" s="211">
        <f t="shared" ref="AM78:AM84" si="164">SUM(AN78:AP78)</f>
        <v>0</v>
      </c>
      <c r="AN78" s="205"/>
      <c r="AO78" s="205"/>
      <c r="AP78" s="231"/>
      <c r="AQ78" s="193">
        <f t="shared" ref="AQ78:AR84" si="165">SUM(BS78,BL78,BE78,AX78)</f>
        <v>0</v>
      </c>
      <c r="AR78" s="192">
        <f t="shared" si="165"/>
        <v>0</v>
      </c>
      <c r="AS78" s="192">
        <f t="shared" ref="AS78:AS83" si="166">IF(AR78*0.304=SUM(AZ78,BG78,BN78,BU78),AR78*0.304,"ЕСН")</f>
        <v>0</v>
      </c>
      <c r="AT78" s="192">
        <f t="shared" si="159"/>
        <v>0</v>
      </c>
      <c r="AU78" s="192">
        <f t="shared" si="159"/>
        <v>0</v>
      </c>
      <c r="AV78" s="192">
        <f t="shared" si="159"/>
        <v>0</v>
      </c>
      <c r="AW78" s="192">
        <f t="shared" si="159"/>
        <v>0</v>
      </c>
      <c r="AX78" s="235">
        <f t="shared" ref="AX78:AX81" si="167">SUM(AY78:BD78)</f>
        <v>0</v>
      </c>
      <c r="AY78" s="263"/>
      <c r="AZ78" s="194">
        <f t="shared" ref="AZ78:AZ84" si="168">AY78*0.304</f>
        <v>0</v>
      </c>
      <c r="BA78" s="263"/>
      <c r="BB78" s="263"/>
      <c r="BC78" s="263"/>
      <c r="BD78" s="264"/>
      <c r="BE78" s="235">
        <f t="shared" ref="BE78:BE81" si="169">SUM(BF78:BK78)</f>
        <v>0</v>
      </c>
      <c r="BF78" s="263"/>
      <c r="BG78" s="194">
        <f t="shared" ref="BG78:BG84" si="170">BF78*0.304</f>
        <v>0</v>
      </c>
      <c r="BH78" s="263"/>
      <c r="BI78" s="263"/>
      <c r="BJ78" s="263"/>
      <c r="BK78" s="264"/>
      <c r="BL78" s="235">
        <f t="shared" ref="BL78:BL81" si="171">SUM(BM78:BR78)</f>
        <v>0</v>
      </c>
      <c r="BM78" s="263"/>
      <c r="BN78" s="194">
        <f t="shared" ref="BN78:BN84" si="172">BM78*0.304</f>
        <v>0</v>
      </c>
      <c r="BO78" s="263"/>
      <c r="BP78" s="263"/>
      <c r="BQ78" s="263"/>
      <c r="BR78" s="264"/>
      <c r="BS78" s="235">
        <f t="shared" ref="BS78:BS81" si="173">SUM(BT78:BY78)</f>
        <v>0</v>
      </c>
      <c r="BT78" s="263"/>
      <c r="BU78" s="194">
        <f t="shared" ref="BU78:BU84" si="174">BT78*0.304</f>
        <v>0</v>
      </c>
      <c r="BV78" s="263"/>
      <c r="BW78" s="263"/>
      <c r="BX78" s="263"/>
      <c r="BY78" s="264"/>
      <c r="BZ78" s="251"/>
      <c r="CA78" s="159"/>
      <c r="CB78" s="44"/>
      <c r="CC78" s="44"/>
      <c r="CD78" s="44"/>
      <c r="CE78" s="44"/>
      <c r="CF78" s="44"/>
      <c r="CG78" s="44"/>
      <c r="CH78" s="44"/>
      <c r="CI78" s="44"/>
      <c r="CJ78" s="44"/>
      <c r="CK78" s="44"/>
      <c r="CL78" s="44"/>
      <c r="CM78" s="44"/>
      <c r="CN78" s="44"/>
      <c r="CO78" s="44"/>
      <c r="CP78" s="44"/>
      <c r="CQ78" s="44"/>
      <c r="CR78" s="44"/>
      <c r="CS78" s="44"/>
      <c r="CT78" s="44"/>
      <c r="CU78" s="44"/>
      <c r="CV78" s="44"/>
      <c r="CW78" s="44"/>
      <c r="CX78" s="44"/>
      <c r="CY78" s="44"/>
      <c r="CZ78" s="44"/>
      <c r="DA78" s="44"/>
      <c r="DB78" s="44"/>
      <c r="DC78" s="44"/>
      <c r="DD78" s="44"/>
      <c r="DE78" s="44"/>
      <c r="DF78" s="44"/>
      <c r="DG78" s="44"/>
      <c r="DH78" s="44"/>
      <c r="DI78" s="44"/>
      <c r="DJ78" s="44"/>
      <c r="DK78" s="44"/>
      <c r="DL78" s="44"/>
      <c r="DM78" s="44"/>
    </row>
    <row r="79" spans="1:241" hidden="1" outlineLevel="2">
      <c r="A79" s="187"/>
      <c r="B79" s="33"/>
      <c r="C79" s="50"/>
      <c r="D79" s="51"/>
      <c r="E79" s="34"/>
      <c r="F79" s="56"/>
      <c r="G79" s="34"/>
      <c r="H79" s="34"/>
      <c r="I79" s="34"/>
      <c r="J79" s="53"/>
      <c r="K79" s="34"/>
      <c r="L79" s="36"/>
      <c r="M79" s="36"/>
      <c r="N79" s="36"/>
      <c r="O79" s="49"/>
      <c r="P79" s="49"/>
      <c r="Q79" s="36">
        <f t="shared" ref="Q79:Q84" si="175">_xlfn.DAYS(P79,O79)</f>
        <v>0</v>
      </c>
      <c r="R79" s="33"/>
      <c r="S79" s="33"/>
      <c r="T79" s="33"/>
      <c r="U79" s="145"/>
      <c r="V79" s="192">
        <f t="shared" si="158"/>
        <v>0</v>
      </c>
      <c r="W79" s="193">
        <f t="shared" si="160"/>
        <v>0</v>
      </c>
      <c r="X79" s="192">
        <f t="shared" si="160"/>
        <v>0</v>
      </c>
      <c r="Y79" s="192">
        <f t="shared" si="160"/>
        <v>0</v>
      </c>
      <c r="Z79" s="192">
        <f t="shared" si="160"/>
        <v>0</v>
      </c>
      <c r="AA79" s="211">
        <f t="shared" si="161"/>
        <v>0</v>
      </c>
      <c r="AB79" s="205"/>
      <c r="AC79" s="205"/>
      <c r="AD79" s="229"/>
      <c r="AE79" s="211">
        <f>SUM(AF79:AH79)</f>
        <v>0</v>
      </c>
      <c r="AF79" s="205"/>
      <c r="AG79" s="205"/>
      <c r="AH79" s="229"/>
      <c r="AI79" s="211">
        <f t="shared" si="163"/>
        <v>0</v>
      </c>
      <c r="AJ79" s="205"/>
      <c r="AK79" s="205"/>
      <c r="AL79" s="229"/>
      <c r="AM79" s="211">
        <f t="shared" si="164"/>
        <v>0</v>
      </c>
      <c r="AN79" s="205"/>
      <c r="AO79" s="205"/>
      <c r="AP79" s="231"/>
      <c r="AQ79" s="193">
        <f t="shared" si="165"/>
        <v>0</v>
      </c>
      <c r="AR79" s="192">
        <f t="shared" si="165"/>
        <v>0</v>
      </c>
      <c r="AS79" s="192">
        <f t="shared" si="166"/>
        <v>0</v>
      </c>
      <c r="AT79" s="192">
        <f t="shared" si="159"/>
        <v>0</v>
      </c>
      <c r="AU79" s="192">
        <f t="shared" si="159"/>
        <v>0</v>
      </c>
      <c r="AV79" s="192">
        <f t="shared" si="159"/>
        <v>0</v>
      </c>
      <c r="AW79" s="192">
        <f t="shared" si="159"/>
        <v>0</v>
      </c>
      <c r="AX79" s="235">
        <f t="shared" si="167"/>
        <v>0</v>
      </c>
      <c r="AY79" s="263"/>
      <c r="AZ79" s="194">
        <f t="shared" si="168"/>
        <v>0</v>
      </c>
      <c r="BA79" s="263"/>
      <c r="BB79" s="263"/>
      <c r="BC79" s="263"/>
      <c r="BD79" s="264"/>
      <c r="BE79" s="235">
        <f t="shared" si="169"/>
        <v>0</v>
      </c>
      <c r="BF79" s="263"/>
      <c r="BG79" s="194">
        <f t="shared" si="170"/>
        <v>0</v>
      </c>
      <c r="BH79" s="263"/>
      <c r="BI79" s="263"/>
      <c r="BJ79" s="263"/>
      <c r="BK79" s="264"/>
      <c r="BL79" s="235">
        <f t="shared" si="171"/>
        <v>0</v>
      </c>
      <c r="BM79" s="263"/>
      <c r="BN79" s="194">
        <f t="shared" si="172"/>
        <v>0</v>
      </c>
      <c r="BO79" s="263"/>
      <c r="BP79" s="263"/>
      <c r="BQ79" s="263"/>
      <c r="BR79" s="264"/>
      <c r="BS79" s="235">
        <f t="shared" si="173"/>
        <v>0</v>
      </c>
      <c r="BT79" s="263"/>
      <c r="BU79" s="194">
        <f t="shared" si="174"/>
        <v>0</v>
      </c>
      <c r="BV79" s="263"/>
      <c r="BW79" s="263"/>
      <c r="BX79" s="263"/>
      <c r="BY79" s="264"/>
      <c r="BZ79" s="251"/>
      <c r="CA79" s="159"/>
      <c r="CB79" s="44"/>
      <c r="CC79" s="44"/>
      <c r="CD79" s="44"/>
      <c r="CE79" s="44"/>
      <c r="CF79" s="44"/>
      <c r="CG79" s="44"/>
      <c r="CH79" s="44"/>
      <c r="CI79" s="44"/>
      <c r="CJ79" s="44"/>
      <c r="CK79" s="44"/>
      <c r="CL79" s="44"/>
      <c r="CM79" s="44"/>
      <c r="CN79" s="44"/>
      <c r="CO79" s="44"/>
      <c r="CP79" s="44"/>
      <c r="CQ79" s="44"/>
      <c r="CR79" s="44"/>
      <c r="CS79" s="44"/>
      <c r="CT79" s="44"/>
      <c r="CU79" s="44"/>
      <c r="CV79" s="44"/>
      <c r="CW79" s="44"/>
      <c r="CX79" s="44"/>
      <c r="CY79" s="44"/>
      <c r="CZ79" s="44"/>
      <c r="DA79" s="44"/>
      <c r="DB79" s="44"/>
      <c r="DC79" s="44"/>
      <c r="DD79" s="44"/>
      <c r="DE79" s="44"/>
      <c r="DF79" s="44"/>
      <c r="DG79" s="44"/>
      <c r="DH79" s="44"/>
      <c r="DI79" s="44"/>
      <c r="DJ79" s="44"/>
      <c r="DK79" s="44"/>
      <c r="DL79" s="44"/>
      <c r="DM79" s="44"/>
    </row>
    <row r="80" spans="1:241" hidden="1" outlineLevel="2">
      <c r="A80" s="187"/>
      <c r="B80" s="33"/>
      <c r="C80" s="50"/>
      <c r="D80" s="51"/>
      <c r="E80" s="34"/>
      <c r="F80" s="56"/>
      <c r="G80" s="34"/>
      <c r="H80" s="34"/>
      <c r="I80" s="34"/>
      <c r="J80" s="53"/>
      <c r="K80" s="34"/>
      <c r="L80" s="36"/>
      <c r="M80" s="36"/>
      <c r="N80" s="36"/>
      <c r="O80" s="49"/>
      <c r="P80" s="49"/>
      <c r="Q80" s="36">
        <f t="shared" si="175"/>
        <v>0</v>
      </c>
      <c r="R80" s="33"/>
      <c r="S80" s="33"/>
      <c r="T80" s="33"/>
      <c r="U80" s="145"/>
      <c r="V80" s="192">
        <f t="shared" si="158"/>
        <v>0</v>
      </c>
      <c r="W80" s="193">
        <f t="shared" si="160"/>
        <v>0</v>
      </c>
      <c r="X80" s="192">
        <f t="shared" si="160"/>
        <v>0</v>
      </c>
      <c r="Y80" s="192">
        <f t="shared" si="160"/>
        <v>0</v>
      </c>
      <c r="Z80" s="192">
        <f t="shared" si="160"/>
        <v>0</v>
      </c>
      <c r="AA80" s="211">
        <f t="shared" si="161"/>
        <v>0</v>
      </c>
      <c r="AB80" s="205"/>
      <c r="AC80" s="205"/>
      <c r="AD80" s="229"/>
      <c r="AE80" s="211">
        <f t="shared" ref="AE80:AE84" si="176">SUM(AF80:AH80)</f>
        <v>0</v>
      </c>
      <c r="AF80" s="205"/>
      <c r="AG80" s="205"/>
      <c r="AH80" s="229"/>
      <c r="AI80" s="211">
        <f t="shared" si="163"/>
        <v>0</v>
      </c>
      <c r="AJ80" s="205"/>
      <c r="AK80" s="205"/>
      <c r="AL80" s="229"/>
      <c r="AM80" s="211">
        <f t="shared" si="164"/>
        <v>0</v>
      </c>
      <c r="AN80" s="205"/>
      <c r="AO80" s="205"/>
      <c r="AP80" s="231"/>
      <c r="AQ80" s="193">
        <f t="shared" si="165"/>
        <v>0</v>
      </c>
      <c r="AR80" s="192">
        <f t="shared" si="165"/>
        <v>0</v>
      </c>
      <c r="AS80" s="192">
        <f t="shared" si="166"/>
        <v>0</v>
      </c>
      <c r="AT80" s="192">
        <f t="shared" si="159"/>
        <v>0</v>
      </c>
      <c r="AU80" s="192">
        <f t="shared" si="159"/>
        <v>0</v>
      </c>
      <c r="AV80" s="192">
        <f t="shared" si="159"/>
        <v>0</v>
      </c>
      <c r="AW80" s="192">
        <f t="shared" si="159"/>
        <v>0</v>
      </c>
      <c r="AX80" s="235">
        <f t="shared" si="167"/>
        <v>0</v>
      </c>
      <c r="AY80" s="263"/>
      <c r="AZ80" s="194">
        <f t="shared" si="168"/>
        <v>0</v>
      </c>
      <c r="BA80" s="263"/>
      <c r="BB80" s="263"/>
      <c r="BC80" s="263"/>
      <c r="BD80" s="264"/>
      <c r="BE80" s="235">
        <f t="shared" si="169"/>
        <v>0</v>
      </c>
      <c r="BF80" s="263"/>
      <c r="BG80" s="194">
        <f t="shared" si="170"/>
        <v>0</v>
      </c>
      <c r="BH80" s="263"/>
      <c r="BI80" s="263"/>
      <c r="BJ80" s="263"/>
      <c r="BK80" s="264"/>
      <c r="BL80" s="235">
        <f t="shared" si="171"/>
        <v>0</v>
      </c>
      <c r="BM80" s="263"/>
      <c r="BN80" s="194">
        <f t="shared" si="172"/>
        <v>0</v>
      </c>
      <c r="BO80" s="263"/>
      <c r="BP80" s="263"/>
      <c r="BQ80" s="263"/>
      <c r="BR80" s="264"/>
      <c r="BS80" s="235">
        <f t="shared" si="173"/>
        <v>0</v>
      </c>
      <c r="BT80" s="263"/>
      <c r="BU80" s="194">
        <f t="shared" si="174"/>
        <v>0</v>
      </c>
      <c r="BV80" s="263"/>
      <c r="BW80" s="263"/>
      <c r="BX80" s="263"/>
      <c r="BY80" s="264"/>
      <c r="BZ80" s="251"/>
      <c r="CA80" s="159"/>
      <c r="CB80" s="44"/>
      <c r="CC80" s="44"/>
      <c r="CD80" s="44"/>
      <c r="CE80" s="44"/>
      <c r="CF80" s="44"/>
      <c r="CG80" s="44"/>
      <c r="CH80" s="44"/>
      <c r="CI80" s="44"/>
      <c r="CJ80" s="44"/>
      <c r="CK80" s="44"/>
      <c r="CL80" s="44"/>
      <c r="CM80" s="44"/>
      <c r="CN80" s="44"/>
      <c r="CO80" s="44"/>
      <c r="CP80" s="44"/>
      <c r="CQ80" s="44"/>
      <c r="CR80" s="44"/>
      <c r="CS80" s="44"/>
      <c r="CT80" s="44"/>
      <c r="CU80" s="44"/>
      <c r="CV80" s="44"/>
      <c r="CW80" s="44"/>
      <c r="CX80" s="44"/>
      <c r="CY80" s="44"/>
      <c r="CZ80" s="44"/>
      <c r="DA80" s="44"/>
      <c r="DB80" s="44"/>
      <c r="DC80" s="44"/>
      <c r="DD80" s="44"/>
      <c r="DE80" s="44"/>
      <c r="DF80" s="44"/>
      <c r="DG80" s="44"/>
      <c r="DH80" s="44"/>
      <c r="DI80" s="44"/>
      <c r="DJ80" s="44"/>
      <c r="DK80" s="44"/>
      <c r="DL80" s="44"/>
      <c r="DM80" s="44"/>
    </row>
    <row r="81" spans="1:241" hidden="1" outlineLevel="2">
      <c r="A81" s="145"/>
      <c r="B81" s="33"/>
      <c r="C81" s="50"/>
      <c r="D81" s="51"/>
      <c r="E81" s="34"/>
      <c r="F81" s="56"/>
      <c r="G81" s="34"/>
      <c r="H81" s="34"/>
      <c r="I81" s="34"/>
      <c r="J81" s="53"/>
      <c r="K81" s="34"/>
      <c r="L81" s="36"/>
      <c r="M81" s="36"/>
      <c r="N81" s="36"/>
      <c r="O81" s="49"/>
      <c r="P81" s="49"/>
      <c r="Q81" s="36">
        <f t="shared" si="175"/>
        <v>0</v>
      </c>
      <c r="R81" s="33"/>
      <c r="S81" s="33"/>
      <c r="T81" s="33"/>
      <c r="U81" s="145"/>
      <c r="V81" s="192">
        <f t="shared" si="158"/>
        <v>0</v>
      </c>
      <c r="W81" s="193">
        <f t="shared" si="160"/>
        <v>0</v>
      </c>
      <c r="X81" s="192">
        <f t="shared" si="160"/>
        <v>0</v>
      </c>
      <c r="Y81" s="192">
        <f t="shared" si="160"/>
        <v>0</v>
      </c>
      <c r="Z81" s="192">
        <f t="shared" si="160"/>
        <v>0</v>
      </c>
      <c r="AA81" s="211">
        <f t="shared" si="161"/>
        <v>0</v>
      </c>
      <c r="AB81" s="205"/>
      <c r="AC81" s="205"/>
      <c r="AD81" s="229"/>
      <c r="AE81" s="211">
        <f t="shared" si="176"/>
        <v>0</v>
      </c>
      <c r="AF81" s="205"/>
      <c r="AG81" s="205"/>
      <c r="AH81" s="229"/>
      <c r="AI81" s="211">
        <f t="shared" si="163"/>
        <v>0</v>
      </c>
      <c r="AJ81" s="205"/>
      <c r="AK81" s="205"/>
      <c r="AL81" s="229"/>
      <c r="AM81" s="211">
        <f t="shared" si="164"/>
        <v>0</v>
      </c>
      <c r="AN81" s="205"/>
      <c r="AO81" s="205"/>
      <c r="AP81" s="231"/>
      <c r="AQ81" s="193">
        <f t="shared" si="165"/>
        <v>0</v>
      </c>
      <c r="AR81" s="192">
        <f t="shared" si="165"/>
        <v>0</v>
      </c>
      <c r="AS81" s="192">
        <f t="shared" si="166"/>
        <v>0</v>
      </c>
      <c r="AT81" s="192">
        <f t="shared" si="159"/>
        <v>0</v>
      </c>
      <c r="AU81" s="192">
        <f t="shared" si="159"/>
        <v>0</v>
      </c>
      <c r="AV81" s="192">
        <f t="shared" si="159"/>
        <v>0</v>
      </c>
      <c r="AW81" s="192">
        <f t="shared" si="159"/>
        <v>0</v>
      </c>
      <c r="AX81" s="235">
        <f t="shared" si="167"/>
        <v>0</v>
      </c>
      <c r="AY81" s="263"/>
      <c r="AZ81" s="194">
        <f t="shared" si="168"/>
        <v>0</v>
      </c>
      <c r="BA81" s="263"/>
      <c r="BB81" s="263"/>
      <c r="BC81" s="263"/>
      <c r="BD81" s="264"/>
      <c r="BE81" s="235">
        <f t="shared" si="169"/>
        <v>0</v>
      </c>
      <c r="BF81" s="263"/>
      <c r="BG81" s="194">
        <f t="shared" si="170"/>
        <v>0</v>
      </c>
      <c r="BH81" s="263"/>
      <c r="BI81" s="263"/>
      <c r="BJ81" s="263"/>
      <c r="BK81" s="264"/>
      <c r="BL81" s="235">
        <f t="shared" si="171"/>
        <v>0</v>
      </c>
      <c r="BM81" s="263"/>
      <c r="BN81" s="194">
        <f t="shared" si="172"/>
        <v>0</v>
      </c>
      <c r="BO81" s="263"/>
      <c r="BP81" s="263"/>
      <c r="BQ81" s="263"/>
      <c r="BR81" s="264"/>
      <c r="BS81" s="235">
        <f t="shared" si="173"/>
        <v>0</v>
      </c>
      <c r="BT81" s="263"/>
      <c r="BU81" s="194">
        <f t="shared" si="174"/>
        <v>0</v>
      </c>
      <c r="BV81" s="263"/>
      <c r="BW81" s="263"/>
      <c r="BX81" s="263"/>
      <c r="BY81" s="264"/>
      <c r="BZ81" s="251"/>
      <c r="CA81" s="159"/>
      <c r="CB81" s="44"/>
      <c r="CC81" s="44"/>
      <c r="CD81" s="44"/>
      <c r="CE81" s="44"/>
      <c r="CF81" s="44"/>
      <c r="CG81" s="44"/>
      <c r="CH81" s="44"/>
      <c r="CI81" s="44"/>
      <c r="CJ81" s="44"/>
      <c r="CK81" s="44"/>
      <c r="CL81" s="44"/>
      <c r="CM81" s="44"/>
      <c r="CN81" s="44"/>
      <c r="CO81" s="44"/>
      <c r="CP81" s="44"/>
      <c r="CQ81" s="44"/>
      <c r="CR81" s="44"/>
      <c r="CS81" s="44"/>
      <c r="CT81" s="44"/>
      <c r="CU81" s="44"/>
      <c r="CV81" s="44"/>
      <c r="CW81" s="44"/>
      <c r="CX81" s="44"/>
      <c r="CY81" s="44"/>
      <c r="CZ81" s="44"/>
      <c r="DA81" s="44"/>
      <c r="DB81" s="44"/>
      <c r="DC81" s="44"/>
      <c r="DD81" s="44"/>
      <c r="DE81" s="44"/>
      <c r="DF81" s="44"/>
      <c r="DG81" s="44"/>
      <c r="DH81" s="44"/>
      <c r="DI81" s="44"/>
      <c r="DJ81" s="44"/>
      <c r="DK81" s="44"/>
      <c r="DL81" s="44"/>
      <c r="DM81" s="44"/>
    </row>
    <row r="82" spans="1:241" hidden="1" outlineLevel="2">
      <c r="A82" s="145"/>
      <c r="B82" s="33"/>
      <c r="C82" s="50"/>
      <c r="D82" s="51"/>
      <c r="E82" s="34"/>
      <c r="F82" s="56"/>
      <c r="G82" s="34"/>
      <c r="H82" s="34"/>
      <c r="I82" s="34"/>
      <c r="J82" s="53"/>
      <c r="K82" s="34"/>
      <c r="L82" s="36"/>
      <c r="M82" s="36"/>
      <c r="N82" s="36"/>
      <c r="O82" s="49"/>
      <c r="P82" s="49"/>
      <c r="Q82" s="36">
        <f t="shared" si="175"/>
        <v>0</v>
      </c>
      <c r="R82" s="33"/>
      <c r="S82" s="33"/>
      <c r="T82" s="33"/>
      <c r="U82" s="145"/>
      <c r="V82" s="192">
        <f t="shared" si="158"/>
        <v>0</v>
      </c>
      <c r="W82" s="193">
        <f t="shared" si="160"/>
        <v>0</v>
      </c>
      <c r="X82" s="192">
        <f t="shared" si="160"/>
        <v>0</v>
      </c>
      <c r="Y82" s="192">
        <f t="shared" si="160"/>
        <v>0</v>
      </c>
      <c r="Z82" s="192">
        <f t="shared" si="160"/>
        <v>0</v>
      </c>
      <c r="AA82" s="211">
        <f t="shared" si="161"/>
        <v>0</v>
      </c>
      <c r="AB82" s="206"/>
      <c r="AC82" s="206"/>
      <c r="AD82" s="230"/>
      <c r="AE82" s="211">
        <f t="shared" si="176"/>
        <v>0</v>
      </c>
      <c r="AF82" s="206"/>
      <c r="AG82" s="206"/>
      <c r="AH82" s="230"/>
      <c r="AI82" s="211">
        <f t="shared" si="163"/>
        <v>0</v>
      </c>
      <c r="AJ82" s="206"/>
      <c r="AK82" s="206"/>
      <c r="AL82" s="230"/>
      <c r="AM82" s="211">
        <f t="shared" si="164"/>
        <v>0</v>
      </c>
      <c r="AN82" s="206"/>
      <c r="AO82" s="206"/>
      <c r="AP82" s="232"/>
      <c r="AQ82" s="193">
        <f t="shared" si="165"/>
        <v>0</v>
      </c>
      <c r="AR82" s="192">
        <f t="shared" si="165"/>
        <v>0</v>
      </c>
      <c r="AS82" s="192">
        <f t="shared" si="166"/>
        <v>0</v>
      </c>
      <c r="AT82" s="192">
        <f t="shared" si="159"/>
        <v>0</v>
      </c>
      <c r="AU82" s="192">
        <f t="shared" si="159"/>
        <v>0</v>
      </c>
      <c r="AV82" s="192">
        <f t="shared" si="159"/>
        <v>0</v>
      </c>
      <c r="AW82" s="192">
        <f t="shared" si="159"/>
        <v>0</v>
      </c>
      <c r="AX82" s="235">
        <f>SUM(AY82:BD82)</f>
        <v>0</v>
      </c>
      <c r="AY82" s="263"/>
      <c r="AZ82" s="194">
        <f t="shared" si="168"/>
        <v>0</v>
      </c>
      <c r="BA82" s="263"/>
      <c r="BB82" s="263"/>
      <c r="BC82" s="263"/>
      <c r="BD82" s="264"/>
      <c r="BE82" s="235">
        <f>SUM(BF82:BK82)</f>
        <v>0</v>
      </c>
      <c r="BF82" s="263"/>
      <c r="BG82" s="194">
        <f t="shared" si="170"/>
        <v>0</v>
      </c>
      <c r="BH82" s="263"/>
      <c r="BI82" s="263"/>
      <c r="BJ82" s="263"/>
      <c r="BK82" s="264"/>
      <c r="BL82" s="235">
        <f>SUM(BM82:BR82)</f>
        <v>0</v>
      </c>
      <c r="BM82" s="263"/>
      <c r="BN82" s="194">
        <f t="shared" si="172"/>
        <v>0</v>
      </c>
      <c r="BO82" s="263"/>
      <c r="BP82" s="263"/>
      <c r="BQ82" s="263"/>
      <c r="BR82" s="264"/>
      <c r="BS82" s="235">
        <f>SUM(BT82:BY82)</f>
        <v>0</v>
      </c>
      <c r="BT82" s="263"/>
      <c r="BU82" s="194">
        <f t="shared" si="174"/>
        <v>0</v>
      </c>
      <c r="BV82" s="263"/>
      <c r="BW82" s="263"/>
      <c r="BX82" s="263"/>
      <c r="BY82" s="264"/>
      <c r="BZ82" s="251"/>
      <c r="CA82" s="159"/>
      <c r="CB82" s="44"/>
      <c r="CC82" s="44"/>
      <c r="CD82" s="44"/>
      <c r="CE82" s="44"/>
      <c r="CF82" s="44"/>
      <c r="CG82" s="44"/>
      <c r="CH82" s="44"/>
      <c r="CI82" s="44"/>
      <c r="CJ82" s="44"/>
      <c r="CK82" s="44"/>
      <c r="CL82" s="44"/>
      <c r="CM82" s="44"/>
      <c r="CN82" s="44"/>
      <c r="CO82" s="44"/>
      <c r="CP82" s="44"/>
      <c r="CQ82" s="44"/>
      <c r="CR82" s="44"/>
      <c r="CS82" s="44"/>
      <c r="CT82" s="44"/>
      <c r="CU82" s="44"/>
      <c r="CV82" s="44"/>
      <c r="CW82" s="44"/>
      <c r="CX82" s="44"/>
      <c r="CY82" s="44"/>
      <c r="CZ82" s="44"/>
      <c r="DA82" s="44"/>
      <c r="DB82" s="44"/>
      <c r="DC82" s="44"/>
      <c r="DD82" s="44"/>
      <c r="DE82" s="44"/>
      <c r="DF82" s="44"/>
      <c r="DG82" s="44"/>
      <c r="DH82" s="44"/>
      <c r="DI82" s="44"/>
      <c r="DJ82" s="44"/>
      <c r="DK82" s="44"/>
      <c r="DL82" s="44"/>
      <c r="DM82" s="44"/>
    </row>
    <row r="83" spans="1:241" hidden="1" outlineLevel="2">
      <c r="A83" s="145"/>
      <c r="B83" s="33"/>
      <c r="C83" s="50"/>
      <c r="D83" s="51"/>
      <c r="E83" s="34"/>
      <c r="F83" s="56"/>
      <c r="G83" s="34"/>
      <c r="H83" s="34"/>
      <c r="I83" s="34"/>
      <c r="J83" s="53"/>
      <c r="K83" s="34"/>
      <c r="L83" s="36"/>
      <c r="M83" s="36"/>
      <c r="N83" s="36"/>
      <c r="O83" s="49"/>
      <c r="P83" s="49"/>
      <c r="Q83" s="36">
        <f t="shared" si="175"/>
        <v>0</v>
      </c>
      <c r="R83" s="33"/>
      <c r="S83" s="33"/>
      <c r="T83" s="33"/>
      <c r="U83" s="145"/>
      <c r="V83" s="192">
        <f t="shared" si="158"/>
        <v>0</v>
      </c>
      <c r="W83" s="193">
        <f t="shared" si="160"/>
        <v>0</v>
      </c>
      <c r="X83" s="192">
        <f t="shared" si="160"/>
        <v>0</v>
      </c>
      <c r="Y83" s="192">
        <f t="shared" si="160"/>
        <v>0</v>
      </c>
      <c r="Z83" s="192">
        <f t="shared" si="160"/>
        <v>0</v>
      </c>
      <c r="AA83" s="211">
        <f>SUM(AB83:AD83)</f>
        <v>0</v>
      </c>
      <c r="AB83" s="206"/>
      <c r="AC83" s="206"/>
      <c r="AD83" s="230"/>
      <c r="AE83" s="211">
        <f t="shared" si="176"/>
        <v>0</v>
      </c>
      <c r="AF83" s="206"/>
      <c r="AG83" s="206"/>
      <c r="AH83" s="230"/>
      <c r="AI83" s="211">
        <f t="shared" si="163"/>
        <v>0</v>
      </c>
      <c r="AJ83" s="206"/>
      <c r="AK83" s="206"/>
      <c r="AL83" s="230"/>
      <c r="AM83" s="211">
        <f t="shared" si="164"/>
        <v>0</v>
      </c>
      <c r="AN83" s="206"/>
      <c r="AO83" s="206"/>
      <c r="AP83" s="232"/>
      <c r="AQ83" s="193">
        <f t="shared" si="165"/>
        <v>0</v>
      </c>
      <c r="AR83" s="192">
        <f t="shared" si="165"/>
        <v>0</v>
      </c>
      <c r="AS83" s="192">
        <f t="shared" si="166"/>
        <v>0</v>
      </c>
      <c r="AT83" s="192">
        <f t="shared" si="159"/>
        <v>0</v>
      </c>
      <c r="AU83" s="192">
        <f t="shared" si="159"/>
        <v>0</v>
      </c>
      <c r="AV83" s="192">
        <f t="shared" si="159"/>
        <v>0</v>
      </c>
      <c r="AW83" s="192">
        <f t="shared" si="159"/>
        <v>0</v>
      </c>
      <c r="AX83" s="235">
        <f t="shared" ref="AX83:AX84" si="177">SUM(AY83:BD83)</f>
        <v>0</v>
      </c>
      <c r="AY83" s="263"/>
      <c r="AZ83" s="194">
        <f t="shared" si="168"/>
        <v>0</v>
      </c>
      <c r="BA83" s="263"/>
      <c r="BB83" s="263"/>
      <c r="BC83" s="263"/>
      <c r="BD83" s="264"/>
      <c r="BE83" s="235">
        <f t="shared" ref="BE83:BE84" si="178">SUM(BF83:BK83)</f>
        <v>0</v>
      </c>
      <c r="BF83" s="263"/>
      <c r="BG83" s="194">
        <f t="shared" si="170"/>
        <v>0</v>
      </c>
      <c r="BH83" s="263"/>
      <c r="BI83" s="263"/>
      <c r="BJ83" s="263"/>
      <c r="BK83" s="264"/>
      <c r="BL83" s="235">
        <f t="shared" ref="BL83:BL84" si="179">SUM(BM83:BR83)</f>
        <v>0</v>
      </c>
      <c r="BM83" s="263"/>
      <c r="BN83" s="194">
        <f t="shared" si="172"/>
        <v>0</v>
      </c>
      <c r="BO83" s="263"/>
      <c r="BP83" s="263"/>
      <c r="BQ83" s="263"/>
      <c r="BR83" s="264"/>
      <c r="BS83" s="235">
        <f t="shared" ref="BS83:BS84" si="180">SUM(BT83:BY83)</f>
        <v>0</v>
      </c>
      <c r="BT83" s="263"/>
      <c r="BU83" s="194">
        <f t="shared" si="174"/>
        <v>0</v>
      </c>
      <c r="BV83" s="263"/>
      <c r="BW83" s="263"/>
      <c r="BX83" s="263"/>
      <c r="BY83" s="264"/>
      <c r="BZ83" s="251"/>
      <c r="CA83" s="159"/>
      <c r="CB83" s="44"/>
      <c r="CC83" s="44"/>
      <c r="CD83" s="44"/>
      <c r="CE83" s="44"/>
      <c r="CF83" s="44"/>
      <c r="CG83" s="44"/>
      <c r="CH83" s="44"/>
      <c r="CI83" s="44"/>
      <c r="CJ83" s="44"/>
      <c r="CK83" s="44"/>
      <c r="CL83" s="44"/>
      <c r="CM83" s="44"/>
      <c r="CN83" s="44"/>
      <c r="CO83" s="44"/>
      <c r="CP83" s="44"/>
      <c r="CQ83" s="44"/>
      <c r="CR83" s="44"/>
      <c r="CS83" s="44"/>
      <c r="CT83" s="44"/>
      <c r="CU83" s="44"/>
      <c r="CV83" s="44"/>
      <c r="CW83" s="44"/>
      <c r="CX83" s="44"/>
      <c r="CY83" s="44"/>
      <c r="CZ83" s="44"/>
      <c r="DA83" s="44"/>
      <c r="DB83" s="44"/>
      <c r="DC83" s="44"/>
      <c r="DD83" s="44"/>
      <c r="DE83" s="44"/>
      <c r="DF83" s="44"/>
      <c r="DG83" s="44"/>
      <c r="DH83" s="44"/>
      <c r="DI83" s="44"/>
      <c r="DJ83" s="44"/>
      <c r="DK83" s="44"/>
      <c r="DL83" s="44"/>
      <c r="DM83" s="44"/>
    </row>
    <row r="84" spans="1:241" hidden="1" outlineLevel="2">
      <c r="A84" s="145"/>
      <c r="B84" s="33"/>
      <c r="C84" s="50"/>
      <c r="D84" s="51"/>
      <c r="E84" s="34"/>
      <c r="F84" s="56"/>
      <c r="G84" s="34"/>
      <c r="H84" s="34"/>
      <c r="I84" s="34"/>
      <c r="J84" s="53"/>
      <c r="K84" s="34"/>
      <c r="L84" s="36"/>
      <c r="M84" s="36"/>
      <c r="N84" s="36"/>
      <c r="O84" s="49"/>
      <c r="P84" s="49"/>
      <c r="Q84" s="36">
        <f t="shared" si="175"/>
        <v>0</v>
      </c>
      <c r="R84" s="33"/>
      <c r="S84" s="33"/>
      <c r="T84" s="33"/>
      <c r="U84" s="145"/>
      <c r="V84" s="192">
        <f t="shared" si="158"/>
        <v>0</v>
      </c>
      <c r="W84" s="193">
        <f t="shared" si="160"/>
        <v>0</v>
      </c>
      <c r="X84" s="192">
        <f t="shared" si="160"/>
        <v>0</v>
      </c>
      <c r="Y84" s="192">
        <f t="shared" si="160"/>
        <v>0</v>
      </c>
      <c r="Z84" s="192">
        <f t="shared" si="160"/>
        <v>0</v>
      </c>
      <c r="AA84" s="211">
        <f t="shared" ref="AA84" si="181">SUM(AB84:AD84)</f>
        <v>0</v>
      </c>
      <c r="AB84" s="206"/>
      <c r="AC84" s="206"/>
      <c r="AD84" s="230"/>
      <c r="AE84" s="211">
        <f t="shared" si="176"/>
        <v>0</v>
      </c>
      <c r="AF84" s="206"/>
      <c r="AG84" s="206"/>
      <c r="AH84" s="230"/>
      <c r="AI84" s="211">
        <f t="shared" si="163"/>
        <v>0</v>
      </c>
      <c r="AJ84" s="206"/>
      <c r="AK84" s="206"/>
      <c r="AL84" s="230"/>
      <c r="AM84" s="211">
        <f t="shared" si="164"/>
        <v>0</v>
      </c>
      <c r="AN84" s="206"/>
      <c r="AO84" s="206"/>
      <c r="AP84" s="232"/>
      <c r="AQ84" s="193">
        <f t="shared" si="165"/>
        <v>0</v>
      </c>
      <c r="AR84" s="192">
        <f>SUM(BT84,BM84,BF84,AY84)</f>
        <v>0</v>
      </c>
      <c r="AS84" s="192">
        <f>IF(AR84*0.304=SUM(AZ84,BG84,BN84,BU84),AR84*0.304,"ЕСН")</f>
        <v>0</v>
      </c>
      <c r="AT84" s="192">
        <f t="shared" si="159"/>
        <v>0</v>
      </c>
      <c r="AU84" s="192">
        <f t="shared" si="159"/>
        <v>0</v>
      </c>
      <c r="AV84" s="192">
        <f t="shared" si="159"/>
        <v>0</v>
      </c>
      <c r="AW84" s="192">
        <f t="shared" si="159"/>
        <v>0</v>
      </c>
      <c r="AX84" s="235">
        <f t="shared" si="177"/>
        <v>0</v>
      </c>
      <c r="AY84" s="263"/>
      <c r="AZ84" s="194">
        <f t="shared" si="168"/>
        <v>0</v>
      </c>
      <c r="BA84" s="263"/>
      <c r="BB84" s="263"/>
      <c r="BC84" s="263"/>
      <c r="BD84" s="264"/>
      <c r="BE84" s="235">
        <f t="shared" si="178"/>
        <v>0</v>
      </c>
      <c r="BF84" s="263"/>
      <c r="BG84" s="194">
        <f t="shared" si="170"/>
        <v>0</v>
      </c>
      <c r="BH84" s="263"/>
      <c r="BI84" s="263"/>
      <c r="BJ84" s="263"/>
      <c r="BK84" s="264"/>
      <c r="BL84" s="235">
        <f t="shared" si="179"/>
        <v>0</v>
      </c>
      <c r="BM84" s="263"/>
      <c r="BN84" s="194">
        <f t="shared" si="172"/>
        <v>0</v>
      </c>
      <c r="BO84" s="263"/>
      <c r="BP84" s="263"/>
      <c r="BQ84" s="263"/>
      <c r="BR84" s="264"/>
      <c r="BS84" s="235">
        <f t="shared" si="180"/>
        <v>0</v>
      </c>
      <c r="BT84" s="263"/>
      <c r="BU84" s="194">
        <f t="shared" si="174"/>
        <v>0</v>
      </c>
      <c r="BV84" s="263"/>
      <c r="BW84" s="263"/>
      <c r="BX84" s="263"/>
      <c r="BY84" s="264"/>
      <c r="BZ84" s="251"/>
      <c r="CA84" s="159"/>
      <c r="CB84" s="44"/>
      <c r="CC84" s="44"/>
      <c r="CD84" s="44"/>
      <c r="CE84" s="44"/>
      <c r="CF84" s="44"/>
      <c r="CG84" s="44"/>
      <c r="CH84" s="44"/>
      <c r="CI84" s="44"/>
      <c r="CJ84" s="44"/>
      <c r="CK84" s="44"/>
      <c r="CL84" s="44"/>
      <c r="CM84" s="44"/>
      <c r="CN84" s="44"/>
      <c r="CO84" s="44"/>
      <c r="CP84" s="44"/>
      <c r="CQ84" s="44"/>
      <c r="CR84" s="44"/>
      <c r="CS84" s="44"/>
      <c r="CT84" s="44"/>
      <c r="CU84" s="44"/>
      <c r="CV84" s="44"/>
      <c r="CW84" s="44"/>
      <c r="CX84" s="44"/>
      <c r="CY84" s="44"/>
      <c r="CZ84" s="44"/>
      <c r="DA84" s="44"/>
      <c r="DB84" s="44"/>
      <c r="DC84" s="44"/>
      <c r="DD84" s="44"/>
      <c r="DE84" s="44"/>
      <c r="DF84" s="44"/>
      <c r="DG84" s="44"/>
      <c r="DH84" s="44"/>
      <c r="DI84" s="44"/>
      <c r="DJ84" s="44"/>
      <c r="DK84" s="44"/>
      <c r="DL84" s="44"/>
      <c r="DM84" s="44"/>
    </row>
    <row r="85" spans="1:241" hidden="1" outlineLevel="2">
      <c r="A85" s="49"/>
      <c r="B85" s="33"/>
      <c r="C85" s="50"/>
      <c r="D85" s="51"/>
      <c r="E85" s="34"/>
      <c r="F85" s="52"/>
      <c r="G85" s="34"/>
      <c r="H85" s="34"/>
      <c r="I85" s="34"/>
      <c r="J85" s="53"/>
      <c r="K85" s="34"/>
      <c r="L85" s="36"/>
      <c r="M85" s="36"/>
      <c r="N85" s="36"/>
      <c r="O85" s="36"/>
      <c r="P85" s="36"/>
      <c r="Q85" s="36"/>
      <c r="R85" s="33"/>
      <c r="S85" s="145"/>
      <c r="T85" s="145"/>
      <c r="U85" s="145"/>
      <c r="V85" s="154"/>
      <c r="W85" s="165"/>
      <c r="X85" s="36"/>
      <c r="Y85" s="36"/>
      <c r="Z85" s="154"/>
      <c r="AA85" s="210"/>
      <c r="AB85" s="36"/>
      <c r="AC85" s="36"/>
      <c r="AD85" s="221"/>
      <c r="AE85" s="210"/>
      <c r="AF85" s="36"/>
      <c r="AG85" s="36"/>
      <c r="AH85" s="221"/>
      <c r="AI85" s="210"/>
      <c r="AJ85" s="36"/>
      <c r="AK85" s="36"/>
      <c r="AL85" s="221"/>
      <c r="AM85" s="210"/>
      <c r="AN85" s="36"/>
      <c r="AO85" s="36"/>
      <c r="AP85" s="154"/>
      <c r="AQ85" s="165"/>
      <c r="AR85" s="36"/>
      <c r="AS85" s="36"/>
      <c r="AT85" s="36"/>
      <c r="AU85" s="36"/>
      <c r="AV85" s="36"/>
      <c r="AW85" s="154"/>
      <c r="AX85" s="235"/>
      <c r="AY85" s="54"/>
      <c r="AZ85" s="194"/>
      <c r="BA85" s="54"/>
      <c r="BB85" s="54"/>
      <c r="BC85" s="54"/>
      <c r="BD85" s="237"/>
      <c r="BE85" s="235"/>
      <c r="BF85" s="54"/>
      <c r="BG85" s="194"/>
      <c r="BH85" s="54"/>
      <c r="BI85" s="54"/>
      <c r="BJ85" s="54"/>
      <c r="BK85" s="237"/>
      <c r="BL85" s="236"/>
      <c r="BM85" s="54"/>
      <c r="BN85" s="54"/>
      <c r="BO85" s="54"/>
      <c r="BP85" s="54"/>
      <c r="BQ85" s="54"/>
      <c r="BR85" s="237"/>
      <c r="BS85" s="236"/>
      <c r="BT85" s="44"/>
      <c r="BU85" s="44"/>
      <c r="BV85" s="44"/>
      <c r="BW85" s="44"/>
      <c r="BX85" s="44"/>
      <c r="BY85" s="257"/>
      <c r="BZ85" s="252"/>
      <c r="CA85" s="159"/>
      <c r="CB85" s="44"/>
      <c r="CC85" s="44"/>
      <c r="CD85" s="44"/>
      <c r="CE85" s="44"/>
      <c r="CF85" s="44"/>
      <c r="CG85" s="44"/>
      <c r="CH85" s="44"/>
      <c r="CI85" s="44"/>
      <c r="CJ85" s="44"/>
      <c r="CK85" s="44"/>
      <c r="CL85" s="44"/>
      <c r="CM85" s="44"/>
      <c r="CN85" s="44"/>
      <c r="CO85" s="44"/>
      <c r="CP85" s="44"/>
      <c r="CQ85" s="44"/>
      <c r="CR85" s="44"/>
      <c r="CS85" s="44"/>
      <c r="CT85" s="44"/>
      <c r="CU85" s="44"/>
      <c r="CV85" s="44"/>
      <c r="CW85" s="44"/>
      <c r="CX85" s="44"/>
      <c r="CY85" s="44"/>
      <c r="CZ85" s="44"/>
      <c r="DA85" s="44"/>
      <c r="DB85" s="44"/>
      <c r="DC85" s="44"/>
      <c r="DD85" s="44"/>
      <c r="DE85" s="44"/>
      <c r="DF85" s="44"/>
      <c r="DG85" s="44"/>
      <c r="DH85" s="44"/>
      <c r="DI85" s="44"/>
      <c r="DJ85" s="44"/>
      <c r="DK85" s="44"/>
      <c r="DL85" s="44"/>
      <c r="DM85" s="44"/>
    </row>
    <row r="86" spans="1:241" s="48" customFormat="1" outlineLevel="1" collapsed="1">
      <c r="A86" s="176"/>
      <c r="B86" s="177"/>
      <c r="C86" s="178"/>
      <c r="D86" s="179"/>
      <c r="E86" s="180"/>
      <c r="F86" s="181"/>
      <c r="G86" s="182"/>
      <c r="H86" s="182"/>
      <c r="I86" s="182"/>
      <c r="J86" s="183"/>
      <c r="K86" s="181" t="str">
        <f>CONCATENATE(K87," ",S87,R87," ",K88," ",S88,R88," ",K89," ",S89,R89," ",K90," ",S90,R90," ",K91," ",S91,R91," "," ",K92," ",S92,R92," ",K93," ",S93,R93," ",K94," ",S94,R94," ")</f>
        <v xml:space="preserve">                 </v>
      </c>
      <c r="L86" s="181"/>
      <c r="M86" s="181"/>
      <c r="N86" s="181"/>
      <c r="O86" s="181"/>
      <c r="P86" s="181"/>
      <c r="Q86" s="181"/>
      <c r="R86" s="182"/>
      <c r="S86" s="182"/>
      <c r="T86" s="182"/>
      <c r="U86" s="184">
        <f>SUM(U87:U94)</f>
        <v>0</v>
      </c>
      <c r="V86" s="188">
        <f>IF(SUM(BT87:BY94,BM87:BR94,BF87:BK94,AY87:BD94,AN87:AP94,AJ87:AL94,AF87:AH94,AB87:AD94)=SUM(V87:V94),SUM(V87:V94),"ПРОВЕРЬ")</f>
        <v>0</v>
      </c>
      <c r="W86" s="189">
        <f>IF(SUM(AA86,AE86,AI86,AM86)=SUM(W87:W94),SUM(W87:W94),"ПРОВЕРЬ")</f>
        <v>0</v>
      </c>
      <c r="X86" s="188">
        <f>IF(SUM(AB86,AF86,AJ86,AN86)=SUM(X87:X94),SUM(X87:X94),"ПРОВЕРЬ")</f>
        <v>0</v>
      </c>
      <c r="Y86" s="188">
        <f t="shared" ref="Y86" si="182">IF(SUM(AC86,AG86,AK86,AO86)=SUM(Y87:Y94),SUM(Y87:Y94),"ПРОВЕРЬ")</f>
        <v>0</v>
      </c>
      <c r="Z86" s="222">
        <f>IF(SUM(AD86,AH86,AL86,AP86)=SUM(Z87:Z94),SUM(Z87:Z94),"ПРОВЕРЬ")</f>
        <v>0</v>
      </c>
      <c r="AA86" s="190">
        <f t="shared" ref="AA86:AB86" si="183">SUM(AA87:AA94)</f>
        <v>0</v>
      </c>
      <c r="AB86" s="184">
        <f t="shared" si="183"/>
        <v>0</v>
      </c>
      <c r="AC86" s="184">
        <f>SUM(AC87:AC94)</f>
        <v>0</v>
      </c>
      <c r="AD86" s="222">
        <f>SUM(AD87:AD94)</f>
        <v>0</v>
      </c>
      <c r="AE86" s="184">
        <f>SUM(AE87:AE94)</f>
        <v>0</v>
      </c>
      <c r="AF86" s="184">
        <f t="shared" ref="AF86" si="184">SUM(AF87:AF94)</f>
        <v>0</v>
      </c>
      <c r="AG86" s="184">
        <f>SUM(AG87:AG94)</f>
        <v>0</v>
      </c>
      <c r="AH86" s="222">
        <f>SUM(AH87:AH94)</f>
        <v>0</v>
      </c>
      <c r="AI86" s="184">
        <f t="shared" ref="AI86:AJ86" si="185">SUM(AI87:AI94)</f>
        <v>0</v>
      </c>
      <c r="AJ86" s="184">
        <f t="shared" si="185"/>
        <v>0</v>
      </c>
      <c r="AK86" s="184">
        <f>SUM(AK87:AK94)</f>
        <v>0</v>
      </c>
      <c r="AL86" s="222">
        <f>SUM(AL87:AL94)</f>
        <v>0</v>
      </c>
      <c r="AM86" s="184">
        <f>SUM(AM87:AM94)</f>
        <v>0</v>
      </c>
      <c r="AN86" s="184">
        <f t="shared" ref="AN86" si="186">SUM(AN87:AN94)</f>
        <v>0</v>
      </c>
      <c r="AO86" s="184">
        <f>SUM(AO87:AO94)</f>
        <v>0</v>
      </c>
      <c r="AP86" s="188">
        <f>SUM(AP87:AP94)</f>
        <v>0</v>
      </c>
      <c r="AQ86" s="189">
        <f t="shared" ref="AQ86:AR86" si="187">IF(SUM(AX86,BE86,BL86,BS86)=SUM(AQ87:AQ94),SUM(AQ87:AQ94),"ПРОВЕРЬ")</f>
        <v>0</v>
      </c>
      <c r="AR86" s="188">
        <f t="shared" si="187"/>
        <v>0</v>
      </c>
      <c r="AS86" s="188">
        <f>IF(SUM(AZ86,BG86,BN86,BU86)=SUM(AS87:AS94),SUM(AS87:AS94),"ПРОВЕРЬ")</f>
        <v>0</v>
      </c>
      <c r="AT86" s="188">
        <f>IF(SUM(BA86,BH86,BO86,BV86)=SUM(AT87:AT94),SUM(AT87:AT94),"ПРОВЕРЬ")</f>
        <v>0</v>
      </c>
      <c r="AU86" s="188">
        <f>IF(SUM(BB86,BI86,BP86,BW86)=SUM(AU87:AU94),SUM(AU87:AU94),"ПРОВЕРЬ")</f>
        <v>0</v>
      </c>
      <c r="AV86" s="188">
        <f t="shared" ref="AV86" si="188">IF(SUM(BC86,BJ86,BQ86,BX86)=SUM(AV87:AV94),SUM(AV87:AV94),"ПРОВЕРЬ")</f>
        <v>0</v>
      </c>
      <c r="AW86" s="188">
        <f>IF(SUM(BD86,BK86,BR86,BY86)=SUM(AW87:AW94),SUM(AW87:AW94),"ПРОВЕРЬ")</f>
        <v>0</v>
      </c>
      <c r="AX86" s="191">
        <f t="shared" ref="AX86:AZ86" si="189">SUM(AX87:AX94)</f>
        <v>0</v>
      </c>
      <c r="AY86" s="191">
        <f t="shared" si="189"/>
        <v>0</v>
      </c>
      <c r="AZ86" s="191">
        <f t="shared" si="189"/>
        <v>0</v>
      </c>
      <c r="BA86" s="191">
        <f>SUM(BA87:BA94)</f>
        <v>0</v>
      </c>
      <c r="BB86" s="191">
        <f t="shared" ref="BB86" si="190">SUM(BB87:BB94)</f>
        <v>0</v>
      </c>
      <c r="BC86" s="191">
        <f>SUM(BC87:BC94)</f>
        <v>0</v>
      </c>
      <c r="BD86" s="234">
        <f>SUM(BD87:BD94)</f>
        <v>0</v>
      </c>
      <c r="BE86" s="191">
        <f t="shared" ref="BE86:BF86" si="191">SUM(BE87:BE94)</f>
        <v>0</v>
      </c>
      <c r="BF86" s="191">
        <f t="shared" si="191"/>
        <v>0</v>
      </c>
      <c r="BG86" s="191">
        <f>SUM(BG87:BG94)</f>
        <v>0</v>
      </c>
      <c r="BH86" s="191">
        <f t="shared" ref="BH86:BI86" si="192">SUM(BH87:BH94)</f>
        <v>0</v>
      </c>
      <c r="BI86" s="191">
        <f t="shared" si="192"/>
        <v>0</v>
      </c>
      <c r="BJ86" s="191">
        <f>SUM(BJ87:BJ94)</f>
        <v>0</v>
      </c>
      <c r="BK86" s="234">
        <f>SUM(BK87:BK94)</f>
        <v>0</v>
      </c>
      <c r="BL86" s="184">
        <f t="shared" ref="BL86:BP86" si="193">SUM(BL87:BL94)</f>
        <v>0</v>
      </c>
      <c r="BM86" s="184">
        <f t="shared" si="193"/>
        <v>0</v>
      </c>
      <c r="BN86" s="184">
        <f t="shared" si="193"/>
        <v>0</v>
      </c>
      <c r="BO86" s="184">
        <f t="shared" si="193"/>
        <v>0</v>
      </c>
      <c r="BP86" s="184">
        <f t="shared" si="193"/>
        <v>0</v>
      </c>
      <c r="BQ86" s="184">
        <f>SUM(BQ87:BQ94)</f>
        <v>0</v>
      </c>
      <c r="BR86" s="222">
        <f>SUM(BR87:BR94)</f>
        <v>0</v>
      </c>
      <c r="BS86" s="184">
        <f t="shared" ref="BS86:BW86" si="194">SUM(BS87:BS94)</f>
        <v>0</v>
      </c>
      <c r="BT86" s="184">
        <f t="shared" si="194"/>
        <v>0</v>
      </c>
      <c r="BU86" s="184">
        <f t="shared" si="194"/>
        <v>0</v>
      </c>
      <c r="BV86" s="184">
        <f t="shared" si="194"/>
        <v>0</v>
      </c>
      <c r="BW86" s="184">
        <f t="shared" si="194"/>
        <v>0</v>
      </c>
      <c r="BX86" s="184">
        <f>SUM(BX87:BX94)</f>
        <v>0</v>
      </c>
      <c r="BY86" s="222">
        <f>SUM(BY87:BY94)</f>
        <v>0</v>
      </c>
      <c r="BZ86" s="266"/>
      <c r="CA86" s="160"/>
      <c r="CB86" s="46"/>
      <c r="CC86" s="46"/>
      <c r="CD86" s="46"/>
      <c r="CE86" s="46"/>
      <c r="CF86" s="46"/>
      <c r="CG86" s="46"/>
      <c r="CH86" s="46"/>
      <c r="CI86" s="46"/>
      <c r="CJ86" s="46"/>
      <c r="CK86" s="46"/>
      <c r="CL86" s="46"/>
      <c r="CM86" s="46"/>
      <c r="CN86" s="46"/>
      <c r="CO86" s="46"/>
      <c r="CP86" s="46"/>
      <c r="CQ86" s="46"/>
      <c r="CR86" s="46"/>
      <c r="CS86" s="46"/>
      <c r="CT86" s="46"/>
      <c r="CU86" s="46"/>
      <c r="CV86" s="46"/>
      <c r="CW86" s="46"/>
      <c r="CX86" s="46"/>
      <c r="CY86" s="46"/>
      <c r="CZ86" s="46"/>
      <c r="DA86" s="46"/>
      <c r="DB86" s="46"/>
      <c r="DC86" s="46"/>
      <c r="DD86" s="46"/>
      <c r="DE86" s="46"/>
      <c r="DF86" s="46"/>
      <c r="DG86" s="46"/>
      <c r="DH86" s="46"/>
      <c r="DI86" s="46"/>
      <c r="DJ86" s="46"/>
      <c r="DK86" s="46"/>
      <c r="DL86" s="46"/>
      <c r="DM86" s="46"/>
      <c r="DN86" s="47"/>
      <c r="DO86" s="47"/>
      <c r="DP86" s="47"/>
      <c r="DQ86" s="47"/>
      <c r="DR86" s="47"/>
      <c r="DS86" s="47"/>
      <c r="DT86" s="47"/>
      <c r="DU86" s="47"/>
      <c r="DV86" s="47"/>
      <c r="DW86" s="47"/>
      <c r="DX86" s="47"/>
      <c r="DY86" s="47"/>
      <c r="DZ86" s="47"/>
      <c r="EA86" s="47"/>
      <c r="EB86" s="47"/>
      <c r="EC86" s="47"/>
      <c r="ED86" s="47"/>
      <c r="EE86" s="47"/>
      <c r="EF86" s="47"/>
      <c r="EG86" s="47"/>
      <c r="EH86" s="47"/>
      <c r="EI86" s="47"/>
      <c r="EJ86" s="47"/>
      <c r="EK86" s="47"/>
      <c r="EL86" s="47"/>
      <c r="EM86" s="47"/>
      <c r="EN86" s="47"/>
      <c r="EO86" s="47"/>
      <c r="EP86" s="47"/>
      <c r="EQ86" s="47"/>
      <c r="ER86" s="47"/>
      <c r="ES86" s="47"/>
      <c r="ET86" s="47"/>
      <c r="EU86" s="47"/>
      <c r="EV86" s="47"/>
      <c r="EW86" s="47"/>
      <c r="EX86" s="47"/>
      <c r="EY86" s="47"/>
      <c r="EZ86" s="47"/>
      <c r="FA86" s="47"/>
      <c r="FB86" s="47"/>
      <c r="FC86" s="47"/>
      <c r="FD86" s="47"/>
      <c r="FE86" s="47"/>
      <c r="FF86" s="47"/>
      <c r="FG86" s="47"/>
      <c r="FH86" s="47"/>
      <c r="FI86" s="47"/>
      <c r="FJ86" s="47"/>
      <c r="FK86" s="47"/>
      <c r="FL86" s="47"/>
      <c r="FM86" s="47"/>
      <c r="FN86" s="47"/>
      <c r="FO86" s="47"/>
      <c r="FP86" s="47"/>
      <c r="FQ86" s="47"/>
      <c r="FR86" s="47"/>
      <c r="FS86" s="47"/>
      <c r="FT86" s="47"/>
      <c r="FU86" s="47"/>
      <c r="FV86" s="47"/>
      <c r="FW86" s="47"/>
      <c r="FX86" s="47"/>
      <c r="FY86" s="47"/>
      <c r="FZ86" s="47"/>
      <c r="GA86" s="47"/>
      <c r="GB86" s="47"/>
      <c r="GC86" s="47"/>
      <c r="GD86" s="47"/>
      <c r="GE86" s="47"/>
      <c r="GF86" s="47"/>
      <c r="GG86" s="47"/>
      <c r="GH86" s="47"/>
      <c r="GI86" s="47"/>
      <c r="GJ86" s="47"/>
      <c r="GK86" s="47"/>
      <c r="GL86" s="47"/>
      <c r="GM86" s="47"/>
      <c r="GN86" s="47"/>
      <c r="GO86" s="47"/>
      <c r="GP86" s="47"/>
      <c r="GQ86" s="47"/>
      <c r="GR86" s="47"/>
      <c r="GS86" s="47"/>
      <c r="GT86" s="47"/>
      <c r="GU86" s="47"/>
      <c r="GV86" s="47"/>
      <c r="GW86" s="47"/>
      <c r="GX86" s="47"/>
      <c r="GY86" s="47"/>
      <c r="GZ86" s="47"/>
      <c r="HA86" s="47"/>
      <c r="HB86" s="47"/>
      <c r="HC86" s="47"/>
      <c r="HD86" s="47"/>
      <c r="HE86" s="47"/>
      <c r="HF86" s="47"/>
      <c r="HG86" s="47"/>
      <c r="HH86" s="47"/>
      <c r="HI86" s="47"/>
      <c r="HJ86" s="47"/>
      <c r="HK86" s="47"/>
      <c r="HL86" s="47"/>
      <c r="HM86" s="47"/>
      <c r="HN86" s="47"/>
      <c r="HO86" s="47"/>
      <c r="HP86" s="47"/>
      <c r="HQ86" s="47"/>
      <c r="HR86" s="47"/>
      <c r="HS86" s="47"/>
      <c r="HT86" s="47"/>
      <c r="HU86" s="47"/>
      <c r="HV86" s="47"/>
      <c r="HW86" s="47"/>
      <c r="HX86" s="47"/>
      <c r="HY86" s="47"/>
      <c r="HZ86" s="47"/>
      <c r="IA86" s="47"/>
      <c r="IB86" s="47"/>
      <c r="IC86" s="47"/>
      <c r="ID86" s="47"/>
      <c r="IE86" s="47"/>
      <c r="IF86" s="47"/>
      <c r="IG86" s="47"/>
    </row>
    <row r="87" spans="1:241" hidden="1" outlineLevel="2">
      <c r="A87" s="145"/>
      <c r="B87" s="33"/>
      <c r="C87" s="50"/>
      <c r="D87" s="51"/>
      <c r="E87" s="34"/>
      <c r="F87" s="56"/>
      <c r="G87" s="34"/>
      <c r="H87" s="34"/>
      <c r="I87" s="34"/>
      <c r="J87" s="53"/>
      <c r="K87" s="34"/>
      <c r="L87" s="36"/>
      <c r="M87" s="36"/>
      <c r="N87" s="36"/>
      <c r="O87" s="49"/>
      <c r="P87" s="49"/>
      <c r="Q87" s="36">
        <f>_xlfn.DAYS(P87,O87)</f>
        <v>0</v>
      </c>
      <c r="R87" s="33"/>
      <c r="S87" s="33"/>
      <c r="T87" s="33"/>
      <c r="U87" s="145"/>
      <c r="V87" s="192">
        <f t="shared" ref="V87:V94" si="195">SUM(W87,AQ87)</f>
        <v>0</v>
      </c>
      <c r="W87" s="193">
        <f>SUM(AA87,AE87,AI87,AM87)</f>
        <v>0</v>
      </c>
      <c r="X87" s="192">
        <f>SUM(AB87,AF87,AJ87,AN87)</f>
        <v>0</v>
      </c>
      <c r="Y87" s="192">
        <f>SUM(AC87,AG87,AK87,AO87)</f>
        <v>0</v>
      </c>
      <c r="Z87" s="192">
        <f>SUM(AD87,AH87,AL87,AP87)</f>
        <v>0</v>
      </c>
      <c r="AA87" s="211">
        <f>SUM(AB87:AD87)</f>
        <v>0</v>
      </c>
      <c r="AB87" s="205"/>
      <c r="AC87" s="205"/>
      <c r="AD87" s="229"/>
      <c r="AE87" s="211">
        <f>SUM(AF87:AH87)</f>
        <v>0</v>
      </c>
      <c r="AF87" s="205"/>
      <c r="AG87" s="205"/>
      <c r="AH87" s="229"/>
      <c r="AI87" s="211">
        <f>SUM(AJ87:AL87)</f>
        <v>0</v>
      </c>
      <c r="AJ87" s="205"/>
      <c r="AK87" s="205"/>
      <c r="AL87" s="229"/>
      <c r="AM87" s="211">
        <f>SUM(AN87:AP87)</f>
        <v>0</v>
      </c>
      <c r="AN87" s="205"/>
      <c r="AO87" s="205"/>
      <c r="AP87" s="231"/>
      <c r="AQ87" s="193">
        <f>SUM(BS87,BL87,BE87,AX87)</f>
        <v>0</v>
      </c>
      <c r="AR87" s="192">
        <f>SUM(BT87,BM87,BF87,AY87)</f>
        <v>0</v>
      </c>
      <c r="AS87" s="192">
        <f>IF(AR87*0.304=SUM(AZ87,BG87,BN87,BU87),AR87*0.304,"проверь ЕСН")</f>
        <v>0</v>
      </c>
      <c r="AT87" s="192">
        <f t="shared" ref="AT87:AW94" si="196">SUM(BV87,BO87,BH87,BA87)</f>
        <v>0</v>
      </c>
      <c r="AU87" s="192">
        <f t="shared" si="196"/>
        <v>0</v>
      </c>
      <c r="AV87" s="192">
        <f t="shared" si="196"/>
        <v>0</v>
      </c>
      <c r="AW87" s="192">
        <f>SUM(BY87,BR87,BK87,BD87)</f>
        <v>0</v>
      </c>
      <c r="AX87" s="235">
        <f>SUM(AY87:BD87)</f>
        <v>0</v>
      </c>
      <c r="AY87" s="263"/>
      <c r="AZ87" s="194">
        <f>AY87*0.304</f>
        <v>0</v>
      </c>
      <c r="BA87" s="263"/>
      <c r="BB87" s="263"/>
      <c r="BC87" s="263"/>
      <c r="BD87" s="264"/>
      <c r="BE87" s="235">
        <f>SUM(BF87:BK87)</f>
        <v>0</v>
      </c>
      <c r="BF87" s="263"/>
      <c r="BG87" s="194">
        <f>BF87*0.304</f>
        <v>0</v>
      </c>
      <c r="BH87" s="263"/>
      <c r="BI87" s="263"/>
      <c r="BJ87" s="263"/>
      <c r="BK87" s="264"/>
      <c r="BL87" s="235">
        <f>SUM(BM87:BR87)</f>
        <v>0</v>
      </c>
      <c r="BM87" s="263"/>
      <c r="BN87" s="194">
        <f>BM87*0.304</f>
        <v>0</v>
      </c>
      <c r="BO87" s="263"/>
      <c r="BP87" s="263"/>
      <c r="BQ87" s="263"/>
      <c r="BR87" s="264"/>
      <c r="BS87" s="235">
        <f>SUM(BT87:BY87)</f>
        <v>0</v>
      </c>
      <c r="BT87" s="263"/>
      <c r="BU87" s="194">
        <f>BT87*0.304</f>
        <v>0</v>
      </c>
      <c r="BV87" s="263"/>
      <c r="BW87" s="263"/>
      <c r="BX87" s="263"/>
      <c r="BY87" s="264"/>
      <c r="BZ87" s="251"/>
      <c r="CA87" s="159"/>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c r="DD87" s="44"/>
      <c r="DE87" s="44"/>
      <c r="DF87" s="44"/>
      <c r="DG87" s="44"/>
      <c r="DH87" s="44"/>
      <c r="DI87" s="44"/>
      <c r="DJ87" s="44"/>
      <c r="DK87" s="44"/>
      <c r="DL87" s="44"/>
      <c r="DM87" s="44"/>
    </row>
    <row r="88" spans="1:241" hidden="1" outlineLevel="2">
      <c r="A88" s="49"/>
      <c r="B88" s="33"/>
      <c r="C88" s="50"/>
      <c r="D88" s="51"/>
      <c r="E88" s="34"/>
      <c r="F88" s="56"/>
      <c r="G88" s="34"/>
      <c r="H88" s="34"/>
      <c r="I88" s="34"/>
      <c r="J88" s="53"/>
      <c r="K88" s="34"/>
      <c r="L88" s="36"/>
      <c r="M88" s="36"/>
      <c r="N88" s="36"/>
      <c r="O88" s="49"/>
      <c r="P88" s="49"/>
      <c r="Q88" s="36">
        <f>_xlfn.DAYS(P88,O88)</f>
        <v>0</v>
      </c>
      <c r="R88" s="33"/>
      <c r="S88" s="33"/>
      <c r="T88" s="33"/>
      <c r="U88" s="145"/>
      <c r="V88" s="192">
        <f t="shared" si="195"/>
        <v>0</v>
      </c>
      <c r="W88" s="193">
        <f t="shared" ref="W88:Z94" si="197">SUM(AA88,AE88,AI88,AM88)</f>
        <v>0</v>
      </c>
      <c r="X88" s="192">
        <f t="shared" si="197"/>
        <v>0</v>
      </c>
      <c r="Y88" s="192">
        <f t="shared" si="197"/>
        <v>0</v>
      </c>
      <c r="Z88" s="192">
        <f t="shared" si="197"/>
        <v>0</v>
      </c>
      <c r="AA88" s="211">
        <f t="shared" ref="AA88:AA92" si="198">SUM(AB88:AD88)</f>
        <v>0</v>
      </c>
      <c r="AB88" s="205"/>
      <c r="AC88" s="205"/>
      <c r="AD88" s="229"/>
      <c r="AE88" s="211">
        <f t="shared" ref="AE88" si="199">SUM(AF88:AH88)</f>
        <v>0</v>
      </c>
      <c r="AF88" s="205"/>
      <c r="AG88" s="205"/>
      <c r="AH88" s="229"/>
      <c r="AI88" s="211">
        <f t="shared" ref="AI88:AI94" si="200">SUM(AJ88:AL88)</f>
        <v>0</v>
      </c>
      <c r="AJ88" s="205"/>
      <c r="AK88" s="205"/>
      <c r="AL88" s="229"/>
      <c r="AM88" s="211">
        <f t="shared" ref="AM88:AM94" si="201">SUM(AN88:AP88)</f>
        <v>0</v>
      </c>
      <c r="AN88" s="205"/>
      <c r="AO88" s="205"/>
      <c r="AP88" s="231"/>
      <c r="AQ88" s="193">
        <f t="shared" ref="AQ88:AR94" si="202">SUM(BS88,BL88,BE88,AX88)</f>
        <v>0</v>
      </c>
      <c r="AR88" s="192">
        <f t="shared" si="202"/>
        <v>0</v>
      </c>
      <c r="AS88" s="192">
        <f t="shared" ref="AS88:AS93" si="203">IF(AR88*0.304=SUM(AZ88,BG88,BN88,BU88),AR88*0.304,"ЕСН")</f>
        <v>0</v>
      </c>
      <c r="AT88" s="192">
        <f t="shared" si="196"/>
        <v>0</v>
      </c>
      <c r="AU88" s="192">
        <f t="shared" si="196"/>
        <v>0</v>
      </c>
      <c r="AV88" s="192">
        <f t="shared" si="196"/>
        <v>0</v>
      </c>
      <c r="AW88" s="192">
        <f t="shared" si="196"/>
        <v>0</v>
      </c>
      <c r="AX88" s="235">
        <f t="shared" ref="AX88:AX91" si="204">SUM(AY88:BD88)</f>
        <v>0</v>
      </c>
      <c r="AY88" s="263"/>
      <c r="AZ88" s="194">
        <f t="shared" ref="AZ88:AZ94" si="205">AY88*0.304</f>
        <v>0</v>
      </c>
      <c r="BA88" s="263"/>
      <c r="BB88" s="263"/>
      <c r="BC88" s="263"/>
      <c r="BD88" s="264"/>
      <c r="BE88" s="235">
        <f t="shared" ref="BE88:BE91" si="206">SUM(BF88:BK88)</f>
        <v>0</v>
      </c>
      <c r="BF88" s="263"/>
      <c r="BG88" s="194">
        <f t="shared" ref="BG88:BG94" si="207">BF88*0.304</f>
        <v>0</v>
      </c>
      <c r="BH88" s="263"/>
      <c r="BI88" s="263"/>
      <c r="BJ88" s="263"/>
      <c r="BK88" s="264"/>
      <c r="BL88" s="235">
        <f t="shared" ref="BL88:BL91" si="208">SUM(BM88:BR88)</f>
        <v>0</v>
      </c>
      <c r="BM88" s="263"/>
      <c r="BN88" s="194">
        <f t="shared" ref="BN88:BN94" si="209">BM88*0.304</f>
        <v>0</v>
      </c>
      <c r="BO88" s="263"/>
      <c r="BP88" s="263"/>
      <c r="BQ88" s="263"/>
      <c r="BR88" s="264"/>
      <c r="BS88" s="235">
        <f t="shared" ref="BS88:BS91" si="210">SUM(BT88:BY88)</f>
        <v>0</v>
      </c>
      <c r="BT88" s="263"/>
      <c r="BU88" s="194">
        <f t="shared" ref="BU88:BU94" si="211">BT88*0.304</f>
        <v>0</v>
      </c>
      <c r="BV88" s="263"/>
      <c r="BW88" s="263"/>
      <c r="BX88" s="263"/>
      <c r="BY88" s="264"/>
      <c r="BZ88" s="251"/>
      <c r="CA88" s="159"/>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row>
    <row r="89" spans="1:241" hidden="1" outlineLevel="2">
      <c r="A89" s="187"/>
      <c r="B89" s="33"/>
      <c r="C89" s="50"/>
      <c r="D89" s="51"/>
      <c r="E89" s="34"/>
      <c r="F89" s="56"/>
      <c r="G89" s="34"/>
      <c r="H89" s="34"/>
      <c r="I89" s="34"/>
      <c r="J89" s="53"/>
      <c r="K89" s="34"/>
      <c r="L89" s="36"/>
      <c r="M89" s="36"/>
      <c r="N89" s="36"/>
      <c r="O89" s="49"/>
      <c r="P89" s="49"/>
      <c r="Q89" s="36">
        <f t="shared" ref="Q89:Q94" si="212">_xlfn.DAYS(P89,O89)</f>
        <v>0</v>
      </c>
      <c r="R89" s="33"/>
      <c r="S89" s="33"/>
      <c r="T89" s="33"/>
      <c r="U89" s="145"/>
      <c r="V89" s="192">
        <f t="shared" si="195"/>
        <v>0</v>
      </c>
      <c r="W89" s="193">
        <f t="shared" si="197"/>
        <v>0</v>
      </c>
      <c r="X89" s="192">
        <f t="shared" si="197"/>
        <v>0</v>
      </c>
      <c r="Y89" s="192">
        <f t="shared" si="197"/>
        <v>0</v>
      </c>
      <c r="Z89" s="192">
        <f t="shared" si="197"/>
        <v>0</v>
      </c>
      <c r="AA89" s="211">
        <f t="shared" si="198"/>
        <v>0</v>
      </c>
      <c r="AB89" s="205"/>
      <c r="AC89" s="205"/>
      <c r="AD89" s="229"/>
      <c r="AE89" s="211">
        <f>SUM(AF89:AH89)</f>
        <v>0</v>
      </c>
      <c r="AF89" s="205"/>
      <c r="AG89" s="205"/>
      <c r="AH89" s="229"/>
      <c r="AI89" s="211">
        <f t="shared" si="200"/>
        <v>0</v>
      </c>
      <c r="AJ89" s="205"/>
      <c r="AK89" s="205"/>
      <c r="AL89" s="229"/>
      <c r="AM89" s="211">
        <f t="shared" si="201"/>
        <v>0</v>
      </c>
      <c r="AN89" s="205"/>
      <c r="AO89" s="205"/>
      <c r="AP89" s="231"/>
      <c r="AQ89" s="193">
        <f t="shared" si="202"/>
        <v>0</v>
      </c>
      <c r="AR89" s="192">
        <f t="shared" si="202"/>
        <v>0</v>
      </c>
      <c r="AS89" s="192">
        <f t="shared" si="203"/>
        <v>0</v>
      </c>
      <c r="AT89" s="192">
        <f t="shared" si="196"/>
        <v>0</v>
      </c>
      <c r="AU89" s="192">
        <f t="shared" si="196"/>
        <v>0</v>
      </c>
      <c r="AV89" s="192">
        <f t="shared" si="196"/>
        <v>0</v>
      </c>
      <c r="AW89" s="192">
        <f t="shared" si="196"/>
        <v>0</v>
      </c>
      <c r="AX89" s="235">
        <f t="shared" si="204"/>
        <v>0</v>
      </c>
      <c r="AY89" s="263"/>
      <c r="AZ89" s="194">
        <f t="shared" si="205"/>
        <v>0</v>
      </c>
      <c r="BA89" s="263"/>
      <c r="BB89" s="263"/>
      <c r="BC89" s="263"/>
      <c r="BD89" s="264"/>
      <c r="BE89" s="235">
        <f t="shared" si="206"/>
        <v>0</v>
      </c>
      <c r="BF89" s="263"/>
      <c r="BG89" s="194">
        <f t="shared" si="207"/>
        <v>0</v>
      </c>
      <c r="BH89" s="263"/>
      <c r="BI89" s="263"/>
      <c r="BJ89" s="263"/>
      <c r="BK89" s="264"/>
      <c r="BL89" s="235">
        <f t="shared" si="208"/>
        <v>0</v>
      </c>
      <c r="BM89" s="263"/>
      <c r="BN89" s="194">
        <f t="shared" si="209"/>
        <v>0</v>
      </c>
      <c r="BO89" s="263"/>
      <c r="BP89" s="263"/>
      <c r="BQ89" s="263"/>
      <c r="BR89" s="264"/>
      <c r="BS89" s="235">
        <f t="shared" si="210"/>
        <v>0</v>
      </c>
      <c r="BT89" s="263"/>
      <c r="BU89" s="194">
        <f t="shared" si="211"/>
        <v>0</v>
      </c>
      <c r="BV89" s="263"/>
      <c r="BW89" s="263"/>
      <c r="BX89" s="263"/>
      <c r="BY89" s="264"/>
      <c r="BZ89" s="251"/>
      <c r="CA89" s="159"/>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c r="DD89" s="44"/>
      <c r="DE89" s="44"/>
      <c r="DF89" s="44"/>
      <c r="DG89" s="44"/>
      <c r="DH89" s="44"/>
      <c r="DI89" s="44"/>
      <c r="DJ89" s="44"/>
      <c r="DK89" s="44"/>
      <c r="DL89" s="44"/>
      <c r="DM89" s="44"/>
    </row>
    <row r="90" spans="1:241" hidden="1" outlineLevel="2">
      <c r="A90" s="187"/>
      <c r="B90" s="33"/>
      <c r="C90" s="50"/>
      <c r="D90" s="51"/>
      <c r="E90" s="34"/>
      <c r="F90" s="56"/>
      <c r="G90" s="34"/>
      <c r="H90" s="34"/>
      <c r="I90" s="34"/>
      <c r="J90" s="53"/>
      <c r="K90" s="34"/>
      <c r="L90" s="36"/>
      <c r="M90" s="36"/>
      <c r="N90" s="36"/>
      <c r="O90" s="49"/>
      <c r="P90" s="49"/>
      <c r="Q90" s="36">
        <f t="shared" si="212"/>
        <v>0</v>
      </c>
      <c r="R90" s="33"/>
      <c r="S90" s="33"/>
      <c r="T90" s="33"/>
      <c r="U90" s="145"/>
      <c r="V90" s="192">
        <f t="shared" si="195"/>
        <v>0</v>
      </c>
      <c r="W90" s="193">
        <f t="shared" si="197"/>
        <v>0</v>
      </c>
      <c r="X90" s="192">
        <f t="shared" si="197"/>
        <v>0</v>
      </c>
      <c r="Y90" s="192">
        <f t="shared" si="197"/>
        <v>0</v>
      </c>
      <c r="Z90" s="192">
        <f t="shared" si="197"/>
        <v>0</v>
      </c>
      <c r="AA90" s="211">
        <f t="shared" si="198"/>
        <v>0</v>
      </c>
      <c r="AB90" s="205"/>
      <c r="AC90" s="205"/>
      <c r="AD90" s="229"/>
      <c r="AE90" s="211">
        <f t="shared" ref="AE90:AE94" si="213">SUM(AF90:AH90)</f>
        <v>0</v>
      </c>
      <c r="AF90" s="205"/>
      <c r="AG90" s="205"/>
      <c r="AH90" s="229"/>
      <c r="AI90" s="211">
        <f t="shared" si="200"/>
        <v>0</v>
      </c>
      <c r="AJ90" s="205"/>
      <c r="AK90" s="205"/>
      <c r="AL90" s="229"/>
      <c r="AM90" s="211">
        <f t="shared" si="201"/>
        <v>0</v>
      </c>
      <c r="AN90" s="205"/>
      <c r="AO90" s="205"/>
      <c r="AP90" s="231"/>
      <c r="AQ90" s="193">
        <f t="shared" si="202"/>
        <v>0</v>
      </c>
      <c r="AR90" s="192">
        <f t="shared" si="202"/>
        <v>0</v>
      </c>
      <c r="AS90" s="192">
        <f t="shared" si="203"/>
        <v>0</v>
      </c>
      <c r="AT90" s="192">
        <f t="shared" si="196"/>
        <v>0</v>
      </c>
      <c r="AU90" s="192">
        <f t="shared" si="196"/>
        <v>0</v>
      </c>
      <c r="AV90" s="192">
        <f t="shared" si="196"/>
        <v>0</v>
      </c>
      <c r="AW90" s="192">
        <f t="shared" si="196"/>
        <v>0</v>
      </c>
      <c r="AX90" s="235">
        <f t="shared" si="204"/>
        <v>0</v>
      </c>
      <c r="AY90" s="263"/>
      <c r="AZ90" s="194">
        <f t="shared" si="205"/>
        <v>0</v>
      </c>
      <c r="BA90" s="263"/>
      <c r="BB90" s="263"/>
      <c r="BC90" s="263"/>
      <c r="BD90" s="264"/>
      <c r="BE90" s="235">
        <f t="shared" si="206"/>
        <v>0</v>
      </c>
      <c r="BF90" s="263"/>
      <c r="BG90" s="194">
        <f t="shared" si="207"/>
        <v>0</v>
      </c>
      <c r="BH90" s="263"/>
      <c r="BI90" s="263"/>
      <c r="BJ90" s="263"/>
      <c r="BK90" s="264"/>
      <c r="BL90" s="235">
        <f t="shared" si="208"/>
        <v>0</v>
      </c>
      <c r="BM90" s="263"/>
      <c r="BN90" s="194">
        <f t="shared" si="209"/>
        <v>0</v>
      </c>
      <c r="BO90" s="263"/>
      <c r="BP90" s="263"/>
      <c r="BQ90" s="263"/>
      <c r="BR90" s="264"/>
      <c r="BS90" s="235">
        <f t="shared" si="210"/>
        <v>0</v>
      </c>
      <c r="BT90" s="263"/>
      <c r="BU90" s="194">
        <f t="shared" si="211"/>
        <v>0</v>
      </c>
      <c r="BV90" s="263"/>
      <c r="BW90" s="263"/>
      <c r="BX90" s="263"/>
      <c r="BY90" s="264"/>
      <c r="BZ90" s="251"/>
      <c r="CA90" s="159"/>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c r="DD90" s="44"/>
      <c r="DE90" s="44"/>
      <c r="DF90" s="44"/>
      <c r="DG90" s="44"/>
      <c r="DH90" s="44"/>
      <c r="DI90" s="44"/>
      <c r="DJ90" s="44"/>
      <c r="DK90" s="44"/>
      <c r="DL90" s="44"/>
      <c r="DM90" s="44"/>
    </row>
    <row r="91" spans="1:241" hidden="1" outlineLevel="2">
      <c r="A91" s="145"/>
      <c r="B91" s="33"/>
      <c r="C91" s="50"/>
      <c r="D91" s="51"/>
      <c r="E91" s="34"/>
      <c r="F91" s="56"/>
      <c r="G91" s="34"/>
      <c r="H91" s="34"/>
      <c r="I91" s="34"/>
      <c r="J91" s="53"/>
      <c r="K91" s="34"/>
      <c r="L91" s="36"/>
      <c r="M91" s="36"/>
      <c r="N91" s="36"/>
      <c r="O91" s="49"/>
      <c r="P91" s="49"/>
      <c r="Q91" s="36">
        <f t="shared" si="212"/>
        <v>0</v>
      </c>
      <c r="R91" s="33"/>
      <c r="S91" s="33"/>
      <c r="T91" s="33"/>
      <c r="U91" s="145"/>
      <c r="V91" s="192">
        <f t="shared" si="195"/>
        <v>0</v>
      </c>
      <c r="W91" s="193">
        <f t="shared" si="197"/>
        <v>0</v>
      </c>
      <c r="X91" s="192">
        <f t="shared" si="197"/>
        <v>0</v>
      </c>
      <c r="Y91" s="192">
        <f t="shared" si="197"/>
        <v>0</v>
      </c>
      <c r="Z91" s="192">
        <f t="shared" si="197"/>
        <v>0</v>
      </c>
      <c r="AA91" s="211">
        <f t="shared" si="198"/>
        <v>0</v>
      </c>
      <c r="AB91" s="205"/>
      <c r="AC91" s="205"/>
      <c r="AD91" s="229"/>
      <c r="AE91" s="211">
        <f t="shared" si="213"/>
        <v>0</v>
      </c>
      <c r="AF91" s="205"/>
      <c r="AG91" s="205"/>
      <c r="AH91" s="229"/>
      <c r="AI91" s="211">
        <f t="shared" si="200"/>
        <v>0</v>
      </c>
      <c r="AJ91" s="205"/>
      <c r="AK91" s="205"/>
      <c r="AL91" s="229"/>
      <c r="AM91" s="211">
        <f t="shared" si="201"/>
        <v>0</v>
      </c>
      <c r="AN91" s="205"/>
      <c r="AO91" s="205"/>
      <c r="AP91" s="231"/>
      <c r="AQ91" s="193">
        <f t="shared" si="202"/>
        <v>0</v>
      </c>
      <c r="AR91" s="192">
        <f t="shared" si="202"/>
        <v>0</v>
      </c>
      <c r="AS91" s="192">
        <f t="shared" si="203"/>
        <v>0</v>
      </c>
      <c r="AT91" s="192">
        <f t="shared" si="196"/>
        <v>0</v>
      </c>
      <c r="AU91" s="192">
        <f t="shared" si="196"/>
        <v>0</v>
      </c>
      <c r="AV91" s="192">
        <f t="shared" si="196"/>
        <v>0</v>
      </c>
      <c r="AW91" s="192">
        <f t="shared" si="196"/>
        <v>0</v>
      </c>
      <c r="AX91" s="235">
        <f t="shared" si="204"/>
        <v>0</v>
      </c>
      <c r="AY91" s="263"/>
      <c r="AZ91" s="194">
        <f t="shared" si="205"/>
        <v>0</v>
      </c>
      <c r="BA91" s="263"/>
      <c r="BB91" s="263"/>
      <c r="BC91" s="263"/>
      <c r="BD91" s="264"/>
      <c r="BE91" s="235">
        <f t="shared" si="206"/>
        <v>0</v>
      </c>
      <c r="BF91" s="263"/>
      <c r="BG91" s="194">
        <f t="shared" si="207"/>
        <v>0</v>
      </c>
      <c r="BH91" s="263"/>
      <c r="BI91" s="263"/>
      <c r="BJ91" s="263"/>
      <c r="BK91" s="264"/>
      <c r="BL91" s="235">
        <f t="shared" si="208"/>
        <v>0</v>
      </c>
      <c r="BM91" s="263"/>
      <c r="BN91" s="194">
        <f t="shared" si="209"/>
        <v>0</v>
      </c>
      <c r="BO91" s="263"/>
      <c r="BP91" s="263"/>
      <c r="BQ91" s="263"/>
      <c r="BR91" s="264"/>
      <c r="BS91" s="235">
        <f t="shared" si="210"/>
        <v>0</v>
      </c>
      <c r="BT91" s="263"/>
      <c r="BU91" s="194">
        <f t="shared" si="211"/>
        <v>0</v>
      </c>
      <c r="BV91" s="263"/>
      <c r="BW91" s="263"/>
      <c r="BX91" s="263"/>
      <c r="BY91" s="264"/>
      <c r="BZ91" s="251"/>
      <c r="CA91" s="159"/>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c r="DD91" s="44"/>
      <c r="DE91" s="44"/>
      <c r="DF91" s="44"/>
      <c r="DG91" s="44"/>
      <c r="DH91" s="44"/>
      <c r="DI91" s="44"/>
      <c r="DJ91" s="44"/>
      <c r="DK91" s="44"/>
      <c r="DL91" s="44"/>
      <c r="DM91" s="44"/>
    </row>
    <row r="92" spans="1:241" hidden="1" outlineLevel="2">
      <c r="A92" s="145"/>
      <c r="B92" s="33"/>
      <c r="C92" s="50"/>
      <c r="D92" s="51"/>
      <c r="E92" s="34"/>
      <c r="F92" s="56"/>
      <c r="G92" s="34"/>
      <c r="H92" s="34"/>
      <c r="I92" s="34"/>
      <c r="J92" s="53"/>
      <c r="K92" s="34"/>
      <c r="L92" s="36"/>
      <c r="M92" s="36"/>
      <c r="N92" s="36"/>
      <c r="O92" s="49"/>
      <c r="P92" s="49"/>
      <c r="Q92" s="36">
        <f t="shared" si="212"/>
        <v>0</v>
      </c>
      <c r="R92" s="33"/>
      <c r="S92" s="33"/>
      <c r="T92" s="33"/>
      <c r="U92" s="145"/>
      <c r="V92" s="192">
        <f t="shared" si="195"/>
        <v>0</v>
      </c>
      <c r="W92" s="193">
        <f t="shared" si="197"/>
        <v>0</v>
      </c>
      <c r="X92" s="192">
        <f t="shared" si="197"/>
        <v>0</v>
      </c>
      <c r="Y92" s="192">
        <f t="shared" si="197"/>
        <v>0</v>
      </c>
      <c r="Z92" s="192">
        <f t="shared" si="197"/>
        <v>0</v>
      </c>
      <c r="AA92" s="211">
        <f t="shared" si="198"/>
        <v>0</v>
      </c>
      <c r="AB92" s="206"/>
      <c r="AC92" s="206"/>
      <c r="AD92" s="230"/>
      <c r="AE92" s="211">
        <f t="shared" si="213"/>
        <v>0</v>
      </c>
      <c r="AF92" s="206"/>
      <c r="AG92" s="206"/>
      <c r="AH92" s="230"/>
      <c r="AI92" s="211">
        <f t="shared" si="200"/>
        <v>0</v>
      </c>
      <c r="AJ92" s="206"/>
      <c r="AK92" s="206"/>
      <c r="AL92" s="230"/>
      <c r="AM92" s="211">
        <f t="shared" si="201"/>
        <v>0</v>
      </c>
      <c r="AN92" s="206"/>
      <c r="AO92" s="206"/>
      <c r="AP92" s="232"/>
      <c r="AQ92" s="193">
        <f t="shared" si="202"/>
        <v>0</v>
      </c>
      <c r="AR92" s="192">
        <f t="shared" si="202"/>
        <v>0</v>
      </c>
      <c r="AS92" s="192">
        <f t="shared" si="203"/>
        <v>0</v>
      </c>
      <c r="AT92" s="192">
        <f t="shared" si="196"/>
        <v>0</v>
      </c>
      <c r="AU92" s="192">
        <f t="shared" si="196"/>
        <v>0</v>
      </c>
      <c r="AV92" s="192">
        <f t="shared" si="196"/>
        <v>0</v>
      </c>
      <c r="AW92" s="192">
        <f t="shared" si="196"/>
        <v>0</v>
      </c>
      <c r="AX92" s="235">
        <f>SUM(AY92:BD92)</f>
        <v>0</v>
      </c>
      <c r="AY92" s="263"/>
      <c r="AZ92" s="194">
        <f t="shared" si="205"/>
        <v>0</v>
      </c>
      <c r="BA92" s="263"/>
      <c r="BB92" s="263"/>
      <c r="BC92" s="263"/>
      <c r="BD92" s="264"/>
      <c r="BE92" s="235">
        <f>SUM(BF92:BK92)</f>
        <v>0</v>
      </c>
      <c r="BF92" s="263"/>
      <c r="BG92" s="194">
        <f t="shared" si="207"/>
        <v>0</v>
      </c>
      <c r="BH92" s="263"/>
      <c r="BI92" s="263"/>
      <c r="BJ92" s="263"/>
      <c r="BK92" s="264"/>
      <c r="BL92" s="235">
        <f>SUM(BM92:BR92)</f>
        <v>0</v>
      </c>
      <c r="BM92" s="263"/>
      <c r="BN92" s="194">
        <f t="shared" si="209"/>
        <v>0</v>
      </c>
      <c r="BO92" s="263"/>
      <c r="BP92" s="263"/>
      <c r="BQ92" s="263"/>
      <c r="BR92" s="264"/>
      <c r="BS92" s="235">
        <f>SUM(BT92:BY92)</f>
        <v>0</v>
      </c>
      <c r="BT92" s="263"/>
      <c r="BU92" s="194">
        <f t="shared" si="211"/>
        <v>0</v>
      </c>
      <c r="BV92" s="263"/>
      <c r="BW92" s="263"/>
      <c r="BX92" s="263"/>
      <c r="BY92" s="264"/>
      <c r="BZ92" s="251"/>
      <c r="CA92" s="159"/>
      <c r="CB92" s="44"/>
      <c r="CC92" s="44"/>
      <c r="CD92" s="44"/>
      <c r="CE92" s="44"/>
      <c r="CF92" s="44"/>
      <c r="CG92" s="44"/>
      <c r="CH92" s="44"/>
      <c r="CI92" s="44"/>
      <c r="CJ92" s="44"/>
      <c r="CK92" s="44"/>
      <c r="CL92" s="44"/>
      <c r="CM92" s="44"/>
      <c r="CN92" s="44"/>
      <c r="CO92" s="44"/>
      <c r="CP92" s="44"/>
      <c r="CQ92" s="44"/>
      <c r="CR92" s="44"/>
      <c r="CS92" s="44"/>
      <c r="CT92" s="44"/>
      <c r="CU92" s="44"/>
      <c r="CV92" s="44"/>
      <c r="CW92" s="44"/>
      <c r="CX92" s="44"/>
      <c r="CY92" s="44"/>
      <c r="CZ92" s="44"/>
      <c r="DA92" s="44"/>
      <c r="DB92" s="44"/>
      <c r="DC92" s="44"/>
      <c r="DD92" s="44"/>
      <c r="DE92" s="44"/>
      <c r="DF92" s="44"/>
      <c r="DG92" s="44"/>
      <c r="DH92" s="44"/>
      <c r="DI92" s="44"/>
      <c r="DJ92" s="44"/>
      <c r="DK92" s="44"/>
      <c r="DL92" s="44"/>
      <c r="DM92" s="44"/>
    </row>
    <row r="93" spans="1:241" hidden="1" outlineLevel="2">
      <c r="A93" s="145"/>
      <c r="B93" s="33"/>
      <c r="C93" s="50"/>
      <c r="D93" s="51"/>
      <c r="E93" s="34"/>
      <c r="F93" s="56"/>
      <c r="G93" s="34"/>
      <c r="H93" s="34"/>
      <c r="I93" s="34"/>
      <c r="J93" s="53"/>
      <c r="K93" s="34"/>
      <c r="L93" s="36"/>
      <c r="M93" s="36"/>
      <c r="N93" s="36"/>
      <c r="O93" s="49"/>
      <c r="P93" s="49"/>
      <c r="Q93" s="36">
        <f t="shared" si="212"/>
        <v>0</v>
      </c>
      <c r="R93" s="33"/>
      <c r="S93" s="33"/>
      <c r="T93" s="33"/>
      <c r="U93" s="145"/>
      <c r="V93" s="192">
        <f t="shared" si="195"/>
        <v>0</v>
      </c>
      <c r="W93" s="193">
        <f t="shared" si="197"/>
        <v>0</v>
      </c>
      <c r="X93" s="192">
        <f t="shared" si="197"/>
        <v>0</v>
      </c>
      <c r="Y93" s="192">
        <f t="shared" si="197"/>
        <v>0</v>
      </c>
      <c r="Z93" s="192">
        <f t="shared" si="197"/>
        <v>0</v>
      </c>
      <c r="AA93" s="211">
        <f>SUM(AB93:AD93)</f>
        <v>0</v>
      </c>
      <c r="AB93" s="206"/>
      <c r="AC93" s="206"/>
      <c r="AD93" s="230"/>
      <c r="AE93" s="211">
        <f t="shared" si="213"/>
        <v>0</v>
      </c>
      <c r="AF93" s="206"/>
      <c r="AG93" s="206"/>
      <c r="AH93" s="230"/>
      <c r="AI93" s="211">
        <f t="shared" si="200"/>
        <v>0</v>
      </c>
      <c r="AJ93" s="206"/>
      <c r="AK93" s="206"/>
      <c r="AL93" s="230"/>
      <c r="AM93" s="211">
        <f t="shared" si="201"/>
        <v>0</v>
      </c>
      <c r="AN93" s="206"/>
      <c r="AO93" s="206"/>
      <c r="AP93" s="232"/>
      <c r="AQ93" s="193">
        <f t="shared" si="202"/>
        <v>0</v>
      </c>
      <c r="AR93" s="192">
        <f t="shared" si="202"/>
        <v>0</v>
      </c>
      <c r="AS93" s="192">
        <f t="shared" si="203"/>
        <v>0</v>
      </c>
      <c r="AT93" s="192">
        <f t="shared" si="196"/>
        <v>0</v>
      </c>
      <c r="AU93" s="192">
        <f t="shared" si="196"/>
        <v>0</v>
      </c>
      <c r="AV93" s="192">
        <f t="shared" si="196"/>
        <v>0</v>
      </c>
      <c r="AW93" s="192">
        <f t="shared" si="196"/>
        <v>0</v>
      </c>
      <c r="AX93" s="235">
        <f t="shared" ref="AX93:AX94" si="214">SUM(AY93:BD93)</f>
        <v>0</v>
      </c>
      <c r="AY93" s="263"/>
      <c r="AZ93" s="194">
        <f t="shared" si="205"/>
        <v>0</v>
      </c>
      <c r="BA93" s="263"/>
      <c r="BB93" s="263"/>
      <c r="BC93" s="263"/>
      <c r="BD93" s="264"/>
      <c r="BE93" s="235">
        <f t="shared" ref="BE93:BE94" si="215">SUM(BF93:BK93)</f>
        <v>0</v>
      </c>
      <c r="BF93" s="263"/>
      <c r="BG93" s="194">
        <f t="shared" si="207"/>
        <v>0</v>
      </c>
      <c r="BH93" s="263"/>
      <c r="BI93" s="263"/>
      <c r="BJ93" s="263"/>
      <c r="BK93" s="264"/>
      <c r="BL93" s="235">
        <f t="shared" ref="BL93:BL94" si="216">SUM(BM93:BR93)</f>
        <v>0</v>
      </c>
      <c r="BM93" s="263"/>
      <c r="BN93" s="194">
        <f t="shared" si="209"/>
        <v>0</v>
      </c>
      <c r="BO93" s="263"/>
      <c r="BP93" s="263"/>
      <c r="BQ93" s="263"/>
      <c r="BR93" s="264"/>
      <c r="BS93" s="235">
        <f t="shared" ref="BS93:BS94" si="217">SUM(BT93:BY93)</f>
        <v>0</v>
      </c>
      <c r="BT93" s="263"/>
      <c r="BU93" s="194">
        <f t="shared" si="211"/>
        <v>0</v>
      </c>
      <c r="BV93" s="263"/>
      <c r="BW93" s="263"/>
      <c r="BX93" s="263"/>
      <c r="BY93" s="264"/>
      <c r="BZ93" s="251"/>
      <c r="CA93" s="159"/>
      <c r="CB93" s="44"/>
      <c r="CC93" s="44"/>
      <c r="CD93" s="44"/>
      <c r="CE93" s="44"/>
      <c r="CF93" s="44"/>
      <c r="CG93" s="44"/>
      <c r="CH93" s="44"/>
      <c r="CI93" s="44"/>
      <c r="CJ93" s="44"/>
      <c r="CK93" s="44"/>
      <c r="CL93" s="44"/>
      <c r="CM93" s="44"/>
      <c r="CN93" s="44"/>
      <c r="CO93" s="44"/>
      <c r="CP93" s="44"/>
      <c r="CQ93" s="44"/>
      <c r="CR93" s="44"/>
      <c r="CS93" s="44"/>
      <c r="CT93" s="44"/>
      <c r="CU93" s="44"/>
      <c r="CV93" s="44"/>
      <c r="CW93" s="44"/>
      <c r="CX93" s="44"/>
      <c r="CY93" s="44"/>
      <c r="CZ93" s="44"/>
      <c r="DA93" s="44"/>
      <c r="DB93" s="44"/>
      <c r="DC93" s="44"/>
      <c r="DD93" s="44"/>
      <c r="DE93" s="44"/>
      <c r="DF93" s="44"/>
      <c r="DG93" s="44"/>
      <c r="DH93" s="44"/>
      <c r="DI93" s="44"/>
      <c r="DJ93" s="44"/>
      <c r="DK93" s="44"/>
      <c r="DL93" s="44"/>
      <c r="DM93" s="44"/>
    </row>
    <row r="94" spans="1:241" hidden="1" outlineLevel="2">
      <c r="A94" s="145"/>
      <c r="B94" s="33"/>
      <c r="C94" s="50"/>
      <c r="D94" s="51"/>
      <c r="E94" s="34"/>
      <c r="F94" s="56"/>
      <c r="G94" s="34"/>
      <c r="H94" s="34"/>
      <c r="I94" s="34"/>
      <c r="J94" s="53"/>
      <c r="K94" s="34"/>
      <c r="L94" s="36"/>
      <c r="M94" s="36"/>
      <c r="N94" s="36"/>
      <c r="O94" s="49"/>
      <c r="P94" s="49"/>
      <c r="Q94" s="36">
        <f t="shared" si="212"/>
        <v>0</v>
      </c>
      <c r="R94" s="33"/>
      <c r="S94" s="33"/>
      <c r="T94" s="33"/>
      <c r="U94" s="145"/>
      <c r="V94" s="192">
        <f t="shared" si="195"/>
        <v>0</v>
      </c>
      <c r="W94" s="193">
        <f t="shared" si="197"/>
        <v>0</v>
      </c>
      <c r="X94" s="192">
        <f t="shared" si="197"/>
        <v>0</v>
      </c>
      <c r="Y94" s="192">
        <f t="shared" si="197"/>
        <v>0</v>
      </c>
      <c r="Z94" s="192">
        <f t="shared" si="197"/>
        <v>0</v>
      </c>
      <c r="AA94" s="211">
        <f t="shared" ref="AA94" si="218">SUM(AB94:AD94)</f>
        <v>0</v>
      </c>
      <c r="AB94" s="206"/>
      <c r="AC94" s="206"/>
      <c r="AD94" s="230"/>
      <c r="AE94" s="211">
        <f t="shared" si="213"/>
        <v>0</v>
      </c>
      <c r="AF94" s="206"/>
      <c r="AG94" s="206"/>
      <c r="AH94" s="230"/>
      <c r="AI94" s="211">
        <f t="shared" si="200"/>
        <v>0</v>
      </c>
      <c r="AJ94" s="206"/>
      <c r="AK94" s="206"/>
      <c r="AL94" s="230"/>
      <c r="AM94" s="211">
        <f t="shared" si="201"/>
        <v>0</v>
      </c>
      <c r="AN94" s="206"/>
      <c r="AO94" s="206"/>
      <c r="AP94" s="232"/>
      <c r="AQ94" s="193">
        <f t="shared" si="202"/>
        <v>0</v>
      </c>
      <c r="AR94" s="192">
        <f>SUM(BT94,BM94,BF94,AY94)</f>
        <v>0</v>
      </c>
      <c r="AS94" s="192">
        <f>IF(AR94*0.304=SUM(AZ94,BG94,BN94,BU94),AR94*0.304,"ЕСН")</f>
        <v>0</v>
      </c>
      <c r="AT94" s="192">
        <f t="shared" si="196"/>
        <v>0</v>
      </c>
      <c r="AU94" s="192">
        <f t="shared" si="196"/>
        <v>0</v>
      </c>
      <c r="AV94" s="192">
        <f t="shared" si="196"/>
        <v>0</v>
      </c>
      <c r="AW94" s="192">
        <f t="shared" si="196"/>
        <v>0</v>
      </c>
      <c r="AX94" s="235">
        <f t="shared" si="214"/>
        <v>0</v>
      </c>
      <c r="AY94" s="263"/>
      <c r="AZ94" s="194">
        <f t="shared" si="205"/>
        <v>0</v>
      </c>
      <c r="BA94" s="263"/>
      <c r="BB94" s="263"/>
      <c r="BC94" s="263"/>
      <c r="BD94" s="264"/>
      <c r="BE94" s="235">
        <f t="shared" si="215"/>
        <v>0</v>
      </c>
      <c r="BF94" s="263"/>
      <c r="BG94" s="194">
        <f t="shared" si="207"/>
        <v>0</v>
      </c>
      <c r="BH94" s="263"/>
      <c r="BI94" s="263"/>
      <c r="BJ94" s="263"/>
      <c r="BK94" s="264"/>
      <c r="BL94" s="235">
        <f t="shared" si="216"/>
        <v>0</v>
      </c>
      <c r="BM94" s="263"/>
      <c r="BN94" s="194">
        <f t="shared" si="209"/>
        <v>0</v>
      </c>
      <c r="BO94" s="263"/>
      <c r="BP94" s="263"/>
      <c r="BQ94" s="263"/>
      <c r="BR94" s="264"/>
      <c r="BS94" s="235">
        <f t="shared" si="217"/>
        <v>0</v>
      </c>
      <c r="BT94" s="263"/>
      <c r="BU94" s="194">
        <f t="shared" si="211"/>
        <v>0</v>
      </c>
      <c r="BV94" s="263"/>
      <c r="BW94" s="263"/>
      <c r="BX94" s="263"/>
      <c r="BY94" s="264"/>
      <c r="BZ94" s="251"/>
      <c r="CA94" s="159"/>
      <c r="CB94" s="44"/>
      <c r="CC94" s="44"/>
      <c r="CD94" s="44"/>
      <c r="CE94" s="44"/>
      <c r="CF94" s="44"/>
      <c r="CG94" s="44"/>
      <c r="CH94" s="44"/>
      <c r="CI94" s="44"/>
      <c r="CJ94" s="44"/>
      <c r="CK94" s="44"/>
      <c r="CL94" s="44"/>
      <c r="CM94" s="44"/>
      <c r="CN94" s="44"/>
      <c r="CO94" s="44"/>
      <c r="CP94" s="44"/>
      <c r="CQ94" s="44"/>
      <c r="CR94" s="44"/>
      <c r="CS94" s="44"/>
      <c r="CT94" s="44"/>
      <c r="CU94" s="44"/>
      <c r="CV94" s="44"/>
      <c r="CW94" s="44"/>
      <c r="CX94" s="44"/>
      <c r="CY94" s="44"/>
      <c r="CZ94" s="44"/>
      <c r="DA94" s="44"/>
      <c r="DB94" s="44"/>
      <c r="DC94" s="44"/>
      <c r="DD94" s="44"/>
      <c r="DE94" s="44"/>
      <c r="DF94" s="44"/>
      <c r="DG94" s="44"/>
      <c r="DH94" s="44"/>
      <c r="DI94" s="44"/>
      <c r="DJ94" s="44"/>
      <c r="DK94" s="44"/>
      <c r="DL94" s="44"/>
      <c r="DM94" s="44"/>
    </row>
    <row r="95" spans="1:241" hidden="1" outlineLevel="2">
      <c r="A95" s="49"/>
      <c r="B95" s="33"/>
      <c r="C95" s="50"/>
      <c r="D95" s="51"/>
      <c r="E95" s="34"/>
      <c r="F95" s="52"/>
      <c r="G95" s="34"/>
      <c r="H95" s="34"/>
      <c r="I95" s="34"/>
      <c r="J95" s="53"/>
      <c r="K95" s="34"/>
      <c r="L95" s="36"/>
      <c r="M95" s="36"/>
      <c r="N95" s="36"/>
      <c r="O95" s="36"/>
      <c r="P95" s="36"/>
      <c r="Q95" s="36"/>
      <c r="R95" s="33"/>
      <c r="S95" s="145"/>
      <c r="T95" s="145"/>
      <c r="U95" s="145"/>
      <c r="V95" s="154"/>
      <c r="W95" s="165"/>
      <c r="X95" s="36"/>
      <c r="Y95" s="36"/>
      <c r="Z95" s="154"/>
      <c r="AA95" s="210"/>
      <c r="AB95" s="36"/>
      <c r="AC95" s="36"/>
      <c r="AD95" s="221"/>
      <c r="AE95" s="210"/>
      <c r="AF95" s="36"/>
      <c r="AG95" s="36"/>
      <c r="AH95" s="221"/>
      <c r="AI95" s="210"/>
      <c r="AJ95" s="36"/>
      <c r="AK95" s="36"/>
      <c r="AL95" s="221"/>
      <c r="AM95" s="210"/>
      <c r="AN95" s="36"/>
      <c r="AO95" s="36"/>
      <c r="AP95" s="154"/>
      <c r="AQ95" s="165"/>
      <c r="AR95" s="36"/>
      <c r="AS95" s="36"/>
      <c r="AT95" s="36"/>
      <c r="AU95" s="36"/>
      <c r="AV95" s="36"/>
      <c r="AW95" s="154"/>
      <c r="AX95" s="235"/>
      <c r="AY95" s="54"/>
      <c r="AZ95" s="194"/>
      <c r="BA95" s="54"/>
      <c r="BB95" s="54"/>
      <c r="BC95" s="54"/>
      <c r="BD95" s="237"/>
      <c r="BE95" s="235"/>
      <c r="BF95" s="54"/>
      <c r="BG95" s="194"/>
      <c r="BH95" s="54"/>
      <c r="BI95" s="54"/>
      <c r="BJ95" s="54"/>
      <c r="BK95" s="237"/>
      <c r="BL95" s="236"/>
      <c r="BM95" s="54"/>
      <c r="BN95" s="54"/>
      <c r="BO95" s="54"/>
      <c r="BP95" s="54"/>
      <c r="BQ95" s="54"/>
      <c r="BR95" s="237"/>
      <c r="BS95" s="236"/>
      <c r="BT95" s="44"/>
      <c r="BU95" s="44"/>
      <c r="BV95" s="44"/>
      <c r="BW95" s="44"/>
      <c r="BX95" s="44"/>
      <c r="BY95" s="257"/>
      <c r="BZ95" s="252"/>
      <c r="CA95" s="159"/>
      <c r="CB95" s="44"/>
      <c r="CC95" s="44"/>
      <c r="CD95" s="44"/>
      <c r="CE95" s="44"/>
      <c r="CF95" s="44"/>
      <c r="CG95" s="44"/>
      <c r="CH95" s="44"/>
      <c r="CI95" s="44"/>
      <c r="CJ95" s="44"/>
      <c r="CK95" s="44"/>
      <c r="CL95" s="44"/>
      <c r="CM95" s="44"/>
      <c r="CN95" s="44"/>
      <c r="CO95" s="44"/>
      <c r="CP95" s="44"/>
      <c r="CQ95" s="44"/>
      <c r="CR95" s="44"/>
      <c r="CS95" s="44"/>
      <c r="CT95" s="44"/>
      <c r="CU95" s="44"/>
      <c r="CV95" s="44"/>
      <c r="CW95" s="44"/>
      <c r="CX95" s="44"/>
      <c r="CY95" s="44"/>
      <c r="CZ95" s="44"/>
      <c r="DA95" s="44"/>
      <c r="DB95" s="44"/>
      <c r="DC95" s="44"/>
      <c r="DD95" s="44"/>
      <c r="DE95" s="44"/>
      <c r="DF95" s="44"/>
      <c r="DG95" s="44"/>
      <c r="DH95" s="44"/>
      <c r="DI95" s="44"/>
      <c r="DJ95" s="44"/>
      <c r="DK95" s="44"/>
      <c r="DL95" s="44"/>
      <c r="DM95" s="44"/>
    </row>
    <row r="96" spans="1:241" s="48" customFormat="1" outlineLevel="1" collapsed="1">
      <c r="A96" s="176"/>
      <c r="B96" s="177"/>
      <c r="C96" s="178"/>
      <c r="D96" s="179"/>
      <c r="E96" s="180"/>
      <c r="F96" s="181"/>
      <c r="G96" s="182"/>
      <c r="H96" s="182"/>
      <c r="I96" s="182"/>
      <c r="J96" s="183"/>
      <c r="K96" s="181" t="str">
        <f>CONCATENATE(K97," ",S97,R97," ",K98," ",S98,R98," ",K99," ",S99,R99," ",K100," ",S100,R100," ",K101," ",S101,R101," "," ",K102," ",S102,R102," ",K103," ",S103,R103," ",K104," ",S104,R104," ")</f>
        <v xml:space="preserve">                 </v>
      </c>
      <c r="L96" s="181"/>
      <c r="M96" s="181"/>
      <c r="N96" s="181"/>
      <c r="O96" s="181"/>
      <c r="P96" s="181"/>
      <c r="Q96" s="181"/>
      <c r="R96" s="182"/>
      <c r="S96" s="182"/>
      <c r="T96" s="182"/>
      <c r="U96" s="184">
        <f>SUM(U97:U104)</f>
        <v>0</v>
      </c>
      <c r="V96" s="188">
        <f>IF(SUM(BT97:BY104,BM97:BR104,BF97:BK104,AY97:BD104,AN97:AP104,AJ97:AL104,AF97:AH104,AB97:AD104)=SUM(V97:V104),SUM(V97:V104),"ПРОВЕРЬ")</f>
        <v>0</v>
      </c>
      <c r="W96" s="189">
        <f>IF(SUM(AA96,AE96,AI96,AM96)=SUM(W97:W104),SUM(W97:W104),"ПРОВЕРЬ")</f>
        <v>0</v>
      </c>
      <c r="X96" s="188">
        <f>IF(SUM(AB96,AF96,AJ96,AN96)=SUM(X97:X104),SUM(X97:X104),"ПРОВЕРЬ")</f>
        <v>0</v>
      </c>
      <c r="Y96" s="188">
        <f t="shared" ref="Y96" si="219">IF(SUM(AC96,AG96,AK96,AO96)=SUM(Y97:Y104),SUM(Y97:Y104),"ПРОВЕРЬ")</f>
        <v>0</v>
      </c>
      <c r="Z96" s="222">
        <f>IF(SUM(AD96,AH96,AL96,AP96)=SUM(Z97:Z104),SUM(Z97:Z104),"ПРОВЕРЬ")</f>
        <v>0</v>
      </c>
      <c r="AA96" s="190">
        <f t="shared" ref="AA96:AB96" si="220">SUM(AA97:AA104)</f>
        <v>0</v>
      </c>
      <c r="AB96" s="184">
        <f t="shared" si="220"/>
        <v>0</v>
      </c>
      <c r="AC96" s="184">
        <f>SUM(AC97:AC104)</f>
        <v>0</v>
      </c>
      <c r="AD96" s="222">
        <f>SUM(AD97:AD104)</f>
        <v>0</v>
      </c>
      <c r="AE96" s="184">
        <f>SUM(AE97:AE104)</f>
        <v>0</v>
      </c>
      <c r="AF96" s="184">
        <f t="shared" ref="AF96" si="221">SUM(AF97:AF104)</f>
        <v>0</v>
      </c>
      <c r="AG96" s="184">
        <f>SUM(AG97:AG104)</f>
        <v>0</v>
      </c>
      <c r="AH96" s="222">
        <f>SUM(AH97:AH104)</f>
        <v>0</v>
      </c>
      <c r="AI96" s="184">
        <f t="shared" ref="AI96:AJ96" si="222">SUM(AI97:AI104)</f>
        <v>0</v>
      </c>
      <c r="AJ96" s="184">
        <f t="shared" si="222"/>
        <v>0</v>
      </c>
      <c r="AK96" s="184">
        <f>SUM(AK97:AK104)</f>
        <v>0</v>
      </c>
      <c r="AL96" s="222">
        <f>SUM(AL97:AL104)</f>
        <v>0</v>
      </c>
      <c r="AM96" s="184">
        <f>SUM(AM97:AM104)</f>
        <v>0</v>
      </c>
      <c r="AN96" s="184">
        <f t="shared" ref="AN96" si="223">SUM(AN97:AN104)</f>
        <v>0</v>
      </c>
      <c r="AO96" s="184">
        <f>SUM(AO97:AO104)</f>
        <v>0</v>
      </c>
      <c r="AP96" s="188">
        <f>SUM(AP97:AP104)</f>
        <v>0</v>
      </c>
      <c r="AQ96" s="189">
        <f t="shared" ref="AQ96:AR96" si="224">IF(SUM(AX96,BE96,BL96,BS96)=SUM(AQ97:AQ104),SUM(AQ97:AQ104),"ПРОВЕРЬ")</f>
        <v>0</v>
      </c>
      <c r="AR96" s="188">
        <f t="shared" si="224"/>
        <v>0</v>
      </c>
      <c r="AS96" s="188">
        <f>IF(SUM(AZ96,BG96,BN96,BU96)=SUM(AS97:AS104),SUM(AS97:AS104),"ПРОВЕРЬ")</f>
        <v>0</v>
      </c>
      <c r="AT96" s="188">
        <f>IF(SUM(BA96,BH96,BO96,BV96)=SUM(AT97:AT104),SUM(AT97:AT104),"ПРОВЕРЬ")</f>
        <v>0</v>
      </c>
      <c r="AU96" s="188">
        <f>IF(SUM(BB96,BI96,BP96,BW96)=SUM(AU97:AU104),SUM(AU97:AU104),"ПРОВЕРЬ")</f>
        <v>0</v>
      </c>
      <c r="AV96" s="188">
        <f t="shared" ref="AV96" si="225">IF(SUM(BC96,BJ96,BQ96,BX96)=SUM(AV97:AV104),SUM(AV97:AV104),"ПРОВЕРЬ")</f>
        <v>0</v>
      </c>
      <c r="AW96" s="188">
        <f>IF(SUM(BD96,BK96,BR96,BY96)=SUM(AW97:AW104),SUM(AW97:AW104),"ПРОВЕРЬ")</f>
        <v>0</v>
      </c>
      <c r="AX96" s="191">
        <f t="shared" ref="AX96:AZ96" si="226">SUM(AX97:AX104)</f>
        <v>0</v>
      </c>
      <c r="AY96" s="191">
        <f t="shared" si="226"/>
        <v>0</v>
      </c>
      <c r="AZ96" s="191">
        <f t="shared" si="226"/>
        <v>0</v>
      </c>
      <c r="BA96" s="191">
        <f>SUM(BA97:BA104)</f>
        <v>0</v>
      </c>
      <c r="BB96" s="191">
        <f t="shared" ref="BB96" si="227">SUM(BB97:BB104)</f>
        <v>0</v>
      </c>
      <c r="BC96" s="191">
        <f>SUM(BC97:BC104)</f>
        <v>0</v>
      </c>
      <c r="BD96" s="234">
        <f>SUM(BD97:BD104)</f>
        <v>0</v>
      </c>
      <c r="BE96" s="191">
        <f t="shared" ref="BE96:BF96" si="228">SUM(BE97:BE104)</f>
        <v>0</v>
      </c>
      <c r="BF96" s="191">
        <f t="shared" si="228"/>
        <v>0</v>
      </c>
      <c r="BG96" s="191">
        <f>SUM(BG97:BG104)</f>
        <v>0</v>
      </c>
      <c r="BH96" s="191">
        <f t="shared" ref="BH96:BI96" si="229">SUM(BH97:BH104)</f>
        <v>0</v>
      </c>
      <c r="BI96" s="191">
        <f t="shared" si="229"/>
        <v>0</v>
      </c>
      <c r="BJ96" s="191">
        <f>SUM(BJ97:BJ104)</f>
        <v>0</v>
      </c>
      <c r="BK96" s="234">
        <f>SUM(BK97:BK104)</f>
        <v>0</v>
      </c>
      <c r="BL96" s="184">
        <f t="shared" ref="BL96:BP96" si="230">SUM(BL97:BL104)</f>
        <v>0</v>
      </c>
      <c r="BM96" s="184">
        <f t="shared" si="230"/>
        <v>0</v>
      </c>
      <c r="BN96" s="184">
        <f t="shared" si="230"/>
        <v>0</v>
      </c>
      <c r="BO96" s="184">
        <f t="shared" si="230"/>
        <v>0</v>
      </c>
      <c r="BP96" s="184">
        <f t="shared" si="230"/>
        <v>0</v>
      </c>
      <c r="BQ96" s="184">
        <f>SUM(BQ97:BQ104)</f>
        <v>0</v>
      </c>
      <c r="BR96" s="222">
        <f>SUM(BR97:BR104)</f>
        <v>0</v>
      </c>
      <c r="BS96" s="184">
        <f t="shared" ref="BS96:BW96" si="231">SUM(BS97:BS104)</f>
        <v>0</v>
      </c>
      <c r="BT96" s="184">
        <f t="shared" si="231"/>
        <v>0</v>
      </c>
      <c r="BU96" s="184">
        <f t="shared" si="231"/>
        <v>0</v>
      </c>
      <c r="BV96" s="184">
        <f t="shared" si="231"/>
        <v>0</v>
      </c>
      <c r="BW96" s="184">
        <f t="shared" si="231"/>
        <v>0</v>
      </c>
      <c r="BX96" s="184">
        <f>SUM(BX97:BX104)</f>
        <v>0</v>
      </c>
      <c r="BY96" s="222">
        <f>SUM(BY97:BY104)</f>
        <v>0</v>
      </c>
      <c r="BZ96" s="266"/>
      <c r="CA96" s="160"/>
      <c r="CB96" s="46"/>
      <c r="CC96" s="46"/>
      <c r="CD96" s="46"/>
      <c r="CE96" s="46"/>
      <c r="CF96" s="46"/>
      <c r="CG96" s="46"/>
      <c r="CH96" s="46"/>
      <c r="CI96" s="46"/>
      <c r="CJ96" s="46"/>
      <c r="CK96" s="46"/>
      <c r="CL96" s="46"/>
      <c r="CM96" s="46"/>
      <c r="CN96" s="46"/>
      <c r="CO96" s="46"/>
      <c r="CP96" s="46"/>
      <c r="CQ96" s="46"/>
      <c r="CR96" s="46"/>
      <c r="CS96" s="46"/>
      <c r="CT96" s="46"/>
      <c r="CU96" s="46"/>
      <c r="CV96" s="46"/>
      <c r="CW96" s="46"/>
      <c r="CX96" s="46"/>
      <c r="CY96" s="46"/>
      <c r="CZ96" s="46"/>
      <c r="DA96" s="46"/>
      <c r="DB96" s="46"/>
      <c r="DC96" s="46"/>
      <c r="DD96" s="46"/>
      <c r="DE96" s="46"/>
      <c r="DF96" s="46"/>
      <c r="DG96" s="46"/>
      <c r="DH96" s="46"/>
      <c r="DI96" s="46"/>
      <c r="DJ96" s="46"/>
      <c r="DK96" s="46"/>
      <c r="DL96" s="46"/>
      <c r="DM96" s="46"/>
      <c r="DN96" s="47"/>
      <c r="DO96" s="47"/>
      <c r="DP96" s="47"/>
      <c r="DQ96" s="47"/>
      <c r="DR96" s="47"/>
      <c r="DS96" s="47"/>
      <c r="DT96" s="47"/>
      <c r="DU96" s="47"/>
      <c r="DV96" s="47"/>
      <c r="DW96" s="47"/>
      <c r="DX96" s="47"/>
      <c r="DY96" s="47"/>
      <c r="DZ96" s="47"/>
      <c r="EA96" s="47"/>
      <c r="EB96" s="47"/>
      <c r="EC96" s="47"/>
      <c r="ED96" s="47"/>
      <c r="EE96" s="47"/>
      <c r="EF96" s="47"/>
      <c r="EG96" s="47"/>
      <c r="EH96" s="47"/>
      <c r="EI96" s="47"/>
      <c r="EJ96" s="47"/>
      <c r="EK96" s="47"/>
      <c r="EL96" s="47"/>
      <c r="EM96" s="47"/>
      <c r="EN96" s="47"/>
      <c r="EO96" s="47"/>
      <c r="EP96" s="47"/>
      <c r="EQ96" s="47"/>
      <c r="ER96" s="47"/>
      <c r="ES96" s="47"/>
      <c r="ET96" s="47"/>
      <c r="EU96" s="47"/>
      <c r="EV96" s="47"/>
      <c r="EW96" s="47"/>
      <c r="EX96" s="47"/>
      <c r="EY96" s="47"/>
      <c r="EZ96" s="47"/>
      <c r="FA96" s="47"/>
      <c r="FB96" s="47"/>
      <c r="FC96" s="47"/>
      <c r="FD96" s="47"/>
      <c r="FE96" s="47"/>
      <c r="FF96" s="47"/>
      <c r="FG96" s="47"/>
      <c r="FH96" s="47"/>
      <c r="FI96" s="47"/>
      <c r="FJ96" s="47"/>
      <c r="FK96" s="47"/>
      <c r="FL96" s="47"/>
      <c r="FM96" s="47"/>
      <c r="FN96" s="47"/>
      <c r="FO96" s="47"/>
      <c r="FP96" s="47"/>
      <c r="FQ96" s="47"/>
      <c r="FR96" s="47"/>
      <c r="FS96" s="47"/>
      <c r="FT96" s="47"/>
      <c r="FU96" s="47"/>
      <c r="FV96" s="47"/>
      <c r="FW96" s="47"/>
      <c r="FX96" s="47"/>
      <c r="FY96" s="47"/>
      <c r="FZ96" s="47"/>
      <c r="GA96" s="47"/>
      <c r="GB96" s="47"/>
      <c r="GC96" s="47"/>
      <c r="GD96" s="47"/>
      <c r="GE96" s="47"/>
      <c r="GF96" s="47"/>
      <c r="GG96" s="47"/>
      <c r="GH96" s="47"/>
      <c r="GI96" s="47"/>
      <c r="GJ96" s="47"/>
      <c r="GK96" s="47"/>
      <c r="GL96" s="47"/>
      <c r="GM96" s="47"/>
      <c r="GN96" s="47"/>
      <c r="GO96" s="47"/>
      <c r="GP96" s="47"/>
      <c r="GQ96" s="47"/>
      <c r="GR96" s="47"/>
      <c r="GS96" s="47"/>
      <c r="GT96" s="47"/>
      <c r="GU96" s="47"/>
      <c r="GV96" s="47"/>
      <c r="GW96" s="47"/>
      <c r="GX96" s="47"/>
      <c r="GY96" s="47"/>
      <c r="GZ96" s="47"/>
      <c r="HA96" s="47"/>
      <c r="HB96" s="47"/>
      <c r="HC96" s="47"/>
      <c r="HD96" s="47"/>
      <c r="HE96" s="47"/>
      <c r="HF96" s="47"/>
      <c r="HG96" s="47"/>
      <c r="HH96" s="47"/>
      <c r="HI96" s="47"/>
      <c r="HJ96" s="47"/>
      <c r="HK96" s="47"/>
      <c r="HL96" s="47"/>
      <c r="HM96" s="47"/>
      <c r="HN96" s="47"/>
      <c r="HO96" s="47"/>
      <c r="HP96" s="47"/>
      <c r="HQ96" s="47"/>
      <c r="HR96" s="47"/>
      <c r="HS96" s="47"/>
      <c r="HT96" s="47"/>
      <c r="HU96" s="47"/>
      <c r="HV96" s="47"/>
      <c r="HW96" s="47"/>
      <c r="HX96" s="47"/>
      <c r="HY96" s="47"/>
      <c r="HZ96" s="47"/>
      <c r="IA96" s="47"/>
      <c r="IB96" s="47"/>
      <c r="IC96" s="47"/>
      <c r="ID96" s="47"/>
      <c r="IE96" s="47"/>
      <c r="IF96" s="47"/>
      <c r="IG96" s="47"/>
    </row>
    <row r="97" spans="1:241" hidden="1" outlineLevel="2">
      <c r="A97" s="145"/>
      <c r="B97" s="33"/>
      <c r="C97" s="50"/>
      <c r="D97" s="51"/>
      <c r="E97" s="34"/>
      <c r="F97" s="56"/>
      <c r="G97" s="34"/>
      <c r="H97" s="34"/>
      <c r="I97" s="34"/>
      <c r="J97" s="53"/>
      <c r="K97" s="34"/>
      <c r="L97" s="36"/>
      <c r="M97" s="36"/>
      <c r="N97" s="36"/>
      <c r="O97" s="49"/>
      <c r="P97" s="49"/>
      <c r="Q97" s="36">
        <f>_xlfn.DAYS(P97,O97)</f>
        <v>0</v>
      </c>
      <c r="R97" s="33"/>
      <c r="S97" s="33"/>
      <c r="T97" s="33"/>
      <c r="U97" s="145"/>
      <c r="V97" s="192">
        <f t="shared" ref="V97:V104" si="232">SUM(W97,AQ97)</f>
        <v>0</v>
      </c>
      <c r="W97" s="193">
        <f>SUM(AA97,AE97,AI97,AM97)</f>
        <v>0</v>
      </c>
      <c r="X97" s="192">
        <f>SUM(AB97,AF97,AJ97,AN97)</f>
        <v>0</v>
      </c>
      <c r="Y97" s="192">
        <f>SUM(AC97,AG97,AK97,AO97)</f>
        <v>0</v>
      </c>
      <c r="Z97" s="192">
        <f>SUM(AD97,AH97,AL97,AP97)</f>
        <v>0</v>
      </c>
      <c r="AA97" s="211">
        <f>SUM(AB97:AD97)</f>
        <v>0</v>
      </c>
      <c r="AB97" s="205"/>
      <c r="AC97" s="205"/>
      <c r="AD97" s="229"/>
      <c r="AE97" s="211">
        <f>SUM(AF97:AH97)</f>
        <v>0</v>
      </c>
      <c r="AF97" s="205"/>
      <c r="AG97" s="205"/>
      <c r="AH97" s="229"/>
      <c r="AI97" s="211">
        <f>SUM(AJ97:AL97)</f>
        <v>0</v>
      </c>
      <c r="AJ97" s="205"/>
      <c r="AK97" s="205"/>
      <c r="AL97" s="229"/>
      <c r="AM97" s="211">
        <f>SUM(AN97:AP97)</f>
        <v>0</v>
      </c>
      <c r="AN97" s="205"/>
      <c r="AO97" s="205"/>
      <c r="AP97" s="231"/>
      <c r="AQ97" s="193">
        <f>SUM(BS97,BL97,BE97,AX97)</f>
        <v>0</v>
      </c>
      <c r="AR97" s="192">
        <f>SUM(BT97,BM97,BF97,AY97)</f>
        <v>0</v>
      </c>
      <c r="AS97" s="192">
        <f>IF(AR97*0.304=SUM(AZ97,BG97,BN97,BU97),AR97*0.304,"проверь ЕСН")</f>
        <v>0</v>
      </c>
      <c r="AT97" s="192">
        <f t="shared" ref="AT97:AW104" si="233">SUM(BV97,BO97,BH97,BA97)</f>
        <v>0</v>
      </c>
      <c r="AU97" s="192">
        <f t="shared" si="233"/>
        <v>0</v>
      </c>
      <c r="AV97" s="192">
        <f t="shared" si="233"/>
        <v>0</v>
      </c>
      <c r="AW97" s="192">
        <f>SUM(BY97,BR97,BK97,BD97)</f>
        <v>0</v>
      </c>
      <c r="AX97" s="235">
        <f>SUM(AY97:BD97)</f>
        <v>0</v>
      </c>
      <c r="AY97" s="263"/>
      <c r="AZ97" s="194">
        <f>AY97*0.304</f>
        <v>0</v>
      </c>
      <c r="BA97" s="263"/>
      <c r="BB97" s="263"/>
      <c r="BC97" s="263"/>
      <c r="BD97" s="264"/>
      <c r="BE97" s="235">
        <f>SUM(BF97:BK97)</f>
        <v>0</v>
      </c>
      <c r="BF97" s="263"/>
      <c r="BG97" s="194">
        <f>BF97*0.304</f>
        <v>0</v>
      </c>
      <c r="BH97" s="263"/>
      <c r="BI97" s="263"/>
      <c r="BJ97" s="263"/>
      <c r="BK97" s="264"/>
      <c r="BL97" s="235">
        <f>SUM(BM97:BR97)</f>
        <v>0</v>
      </c>
      <c r="BM97" s="263"/>
      <c r="BN97" s="194">
        <f>BM97*0.304</f>
        <v>0</v>
      </c>
      <c r="BO97" s="263"/>
      <c r="BP97" s="263"/>
      <c r="BQ97" s="263"/>
      <c r="BR97" s="264"/>
      <c r="BS97" s="235">
        <f>SUM(BT97:BY97)</f>
        <v>0</v>
      </c>
      <c r="BT97" s="263"/>
      <c r="BU97" s="194">
        <f>BT97*0.304</f>
        <v>0</v>
      </c>
      <c r="BV97" s="263"/>
      <c r="BW97" s="263"/>
      <c r="BX97" s="263"/>
      <c r="BY97" s="264"/>
      <c r="BZ97" s="251"/>
      <c r="CA97" s="159"/>
      <c r="CB97" s="44"/>
      <c r="CC97" s="44"/>
      <c r="CD97" s="44"/>
      <c r="CE97" s="44"/>
      <c r="CF97" s="44"/>
      <c r="CG97" s="44"/>
      <c r="CH97" s="44"/>
      <c r="CI97" s="44"/>
      <c r="CJ97" s="44"/>
      <c r="CK97" s="44"/>
      <c r="CL97" s="44"/>
      <c r="CM97" s="44"/>
      <c r="CN97" s="44"/>
      <c r="CO97" s="44"/>
      <c r="CP97" s="44"/>
      <c r="CQ97" s="44"/>
      <c r="CR97" s="44"/>
      <c r="CS97" s="44"/>
      <c r="CT97" s="44"/>
      <c r="CU97" s="44"/>
      <c r="CV97" s="44"/>
      <c r="CW97" s="44"/>
      <c r="CX97" s="44"/>
      <c r="CY97" s="44"/>
      <c r="CZ97" s="44"/>
      <c r="DA97" s="44"/>
      <c r="DB97" s="44"/>
      <c r="DC97" s="44"/>
      <c r="DD97" s="44"/>
      <c r="DE97" s="44"/>
      <c r="DF97" s="44"/>
      <c r="DG97" s="44"/>
      <c r="DH97" s="44"/>
      <c r="DI97" s="44"/>
      <c r="DJ97" s="44"/>
      <c r="DK97" s="44"/>
      <c r="DL97" s="44"/>
      <c r="DM97" s="44"/>
    </row>
    <row r="98" spans="1:241" hidden="1" outlineLevel="2">
      <c r="A98" s="49"/>
      <c r="B98" s="33"/>
      <c r="C98" s="50"/>
      <c r="D98" s="51"/>
      <c r="E98" s="34"/>
      <c r="F98" s="56"/>
      <c r="G98" s="34"/>
      <c r="H98" s="34"/>
      <c r="I98" s="34"/>
      <c r="J98" s="53"/>
      <c r="K98" s="34"/>
      <c r="L98" s="36"/>
      <c r="M98" s="36"/>
      <c r="N98" s="36"/>
      <c r="O98" s="49"/>
      <c r="P98" s="49"/>
      <c r="Q98" s="36">
        <f>_xlfn.DAYS(P98,O98)</f>
        <v>0</v>
      </c>
      <c r="R98" s="33"/>
      <c r="S98" s="33"/>
      <c r="T98" s="33"/>
      <c r="U98" s="145"/>
      <c r="V98" s="192">
        <f t="shared" si="232"/>
        <v>0</v>
      </c>
      <c r="W98" s="193">
        <f t="shared" ref="W98:Z104" si="234">SUM(AA98,AE98,AI98,AM98)</f>
        <v>0</v>
      </c>
      <c r="X98" s="192">
        <f t="shared" si="234"/>
        <v>0</v>
      </c>
      <c r="Y98" s="192">
        <f t="shared" si="234"/>
        <v>0</v>
      </c>
      <c r="Z98" s="192">
        <f t="shared" si="234"/>
        <v>0</v>
      </c>
      <c r="AA98" s="211">
        <f t="shared" ref="AA98:AA102" si="235">SUM(AB98:AD98)</f>
        <v>0</v>
      </c>
      <c r="AB98" s="205"/>
      <c r="AC98" s="205"/>
      <c r="AD98" s="229"/>
      <c r="AE98" s="211">
        <f t="shared" ref="AE98" si="236">SUM(AF98:AH98)</f>
        <v>0</v>
      </c>
      <c r="AF98" s="205"/>
      <c r="AG98" s="205"/>
      <c r="AH98" s="229"/>
      <c r="AI98" s="211">
        <f t="shared" ref="AI98:AI104" si="237">SUM(AJ98:AL98)</f>
        <v>0</v>
      </c>
      <c r="AJ98" s="205"/>
      <c r="AK98" s="205"/>
      <c r="AL98" s="229"/>
      <c r="AM98" s="211">
        <f t="shared" ref="AM98:AM104" si="238">SUM(AN98:AP98)</f>
        <v>0</v>
      </c>
      <c r="AN98" s="205"/>
      <c r="AO98" s="205"/>
      <c r="AP98" s="231"/>
      <c r="AQ98" s="193">
        <f t="shared" ref="AQ98:AR104" si="239">SUM(BS98,BL98,BE98,AX98)</f>
        <v>0</v>
      </c>
      <c r="AR98" s="192">
        <f t="shared" si="239"/>
        <v>0</v>
      </c>
      <c r="AS98" s="192">
        <f t="shared" ref="AS98:AS103" si="240">IF(AR98*0.304=SUM(AZ98,BG98,BN98,BU98),AR98*0.304,"ЕСН")</f>
        <v>0</v>
      </c>
      <c r="AT98" s="192">
        <f t="shared" si="233"/>
        <v>0</v>
      </c>
      <c r="AU98" s="192">
        <f t="shared" si="233"/>
        <v>0</v>
      </c>
      <c r="AV98" s="192">
        <f t="shared" si="233"/>
        <v>0</v>
      </c>
      <c r="AW98" s="192">
        <f t="shared" si="233"/>
        <v>0</v>
      </c>
      <c r="AX98" s="235">
        <f t="shared" ref="AX98:AX101" si="241">SUM(AY98:BD98)</f>
        <v>0</v>
      </c>
      <c r="AY98" s="263"/>
      <c r="AZ98" s="194">
        <f t="shared" ref="AZ98:AZ104" si="242">AY98*0.304</f>
        <v>0</v>
      </c>
      <c r="BA98" s="263"/>
      <c r="BB98" s="263"/>
      <c r="BC98" s="263"/>
      <c r="BD98" s="264"/>
      <c r="BE98" s="235">
        <f t="shared" ref="BE98:BE101" si="243">SUM(BF98:BK98)</f>
        <v>0</v>
      </c>
      <c r="BF98" s="263"/>
      <c r="BG98" s="194">
        <f t="shared" ref="BG98:BG104" si="244">BF98*0.304</f>
        <v>0</v>
      </c>
      <c r="BH98" s="263"/>
      <c r="BI98" s="263"/>
      <c r="BJ98" s="263"/>
      <c r="BK98" s="264"/>
      <c r="BL98" s="235">
        <f t="shared" ref="BL98:BL101" si="245">SUM(BM98:BR98)</f>
        <v>0</v>
      </c>
      <c r="BM98" s="263"/>
      <c r="BN98" s="194">
        <f t="shared" ref="BN98:BN104" si="246">BM98*0.304</f>
        <v>0</v>
      </c>
      <c r="BO98" s="263"/>
      <c r="BP98" s="263"/>
      <c r="BQ98" s="263"/>
      <c r="BR98" s="264"/>
      <c r="BS98" s="235">
        <f t="shared" ref="BS98:BS101" si="247">SUM(BT98:BY98)</f>
        <v>0</v>
      </c>
      <c r="BT98" s="263"/>
      <c r="BU98" s="194">
        <f t="shared" ref="BU98:BU104" si="248">BT98*0.304</f>
        <v>0</v>
      </c>
      <c r="BV98" s="263"/>
      <c r="BW98" s="263"/>
      <c r="BX98" s="263"/>
      <c r="BY98" s="264"/>
      <c r="BZ98" s="251"/>
      <c r="CA98" s="159"/>
      <c r="CB98" s="44"/>
      <c r="CC98" s="44"/>
      <c r="CD98" s="44"/>
      <c r="CE98" s="44"/>
      <c r="CF98" s="44"/>
      <c r="CG98" s="44"/>
      <c r="CH98" s="44"/>
      <c r="CI98" s="44"/>
      <c r="CJ98" s="44"/>
      <c r="CK98" s="44"/>
      <c r="CL98" s="44"/>
      <c r="CM98" s="44"/>
      <c r="CN98" s="44"/>
      <c r="CO98" s="44"/>
      <c r="CP98" s="44"/>
      <c r="CQ98" s="44"/>
      <c r="CR98" s="44"/>
      <c r="CS98" s="44"/>
      <c r="CT98" s="44"/>
      <c r="CU98" s="44"/>
      <c r="CV98" s="44"/>
      <c r="CW98" s="44"/>
      <c r="CX98" s="44"/>
      <c r="CY98" s="44"/>
      <c r="CZ98" s="44"/>
      <c r="DA98" s="44"/>
      <c r="DB98" s="44"/>
      <c r="DC98" s="44"/>
      <c r="DD98" s="44"/>
      <c r="DE98" s="44"/>
      <c r="DF98" s="44"/>
      <c r="DG98" s="44"/>
      <c r="DH98" s="44"/>
      <c r="DI98" s="44"/>
      <c r="DJ98" s="44"/>
      <c r="DK98" s="44"/>
      <c r="DL98" s="44"/>
      <c r="DM98" s="44"/>
    </row>
    <row r="99" spans="1:241" hidden="1" outlineLevel="2">
      <c r="A99" s="187"/>
      <c r="B99" s="33"/>
      <c r="C99" s="50"/>
      <c r="D99" s="51"/>
      <c r="E99" s="34"/>
      <c r="F99" s="56"/>
      <c r="G99" s="34"/>
      <c r="H99" s="34"/>
      <c r="I99" s="34"/>
      <c r="J99" s="53"/>
      <c r="K99" s="34"/>
      <c r="L99" s="36"/>
      <c r="M99" s="36"/>
      <c r="N99" s="36"/>
      <c r="O99" s="49"/>
      <c r="P99" s="49"/>
      <c r="Q99" s="36">
        <f t="shared" ref="Q99:Q104" si="249">_xlfn.DAYS(P99,O99)</f>
        <v>0</v>
      </c>
      <c r="R99" s="33"/>
      <c r="S99" s="33"/>
      <c r="T99" s="33"/>
      <c r="U99" s="145"/>
      <c r="V99" s="192">
        <f t="shared" si="232"/>
        <v>0</v>
      </c>
      <c r="W99" s="193">
        <f t="shared" si="234"/>
        <v>0</v>
      </c>
      <c r="X99" s="192">
        <f t="shared" si="234"/>
        <v>0</v>
      </c>
      <c r="Y99" s="192">
        <f t="shared" si="234"/>
        <v>0</v>
      </c>
      <c r="Z99" s="192">
        <f t="shared" si="234"/>
        <v>0</v>
      </c>
      <c r="AA99" s="211">
        <f t="shared" si="235"/>
        <v>0</v>
      </c>
      <c r="AB99" s="205"/>
      <c r="AC99" s="205"/>
      <c r="AD99" s="229"/>
      <c r="AE99" s="211">
        <f>SUM(AF99:AH99)</f>
        <v>0</v>
      </c>
      <c r="AF99" s="205"/>
      <c r="AG99" s="205"/>
      <c r="AH99" s="229"/>
      <c r="AI99" s="211">
        <f t="shared" si="237"/>
        <v>0</v>
      </c>
      <c r="AJ99" s="205"/>
      <c r="AK99" s="205"/>
      <c r="AL99" s="229"/>
      <c r="AM99" s="211">
        <f t="shared" si="238"/>
        <v>0</v>
      </c>
      <c r="AN99" s="205"/>
      <c r="AO99" s="205"/>
      <c r="AP99" s="231"/>
      <c r="AQ99" s="193">
        <f t="shared" si="239"/>
        <v>0</v>
      </c>
      <c r="AR99" s="192">
        <f t="shared" si="239"/>
        <v>0</v>
      </c>
      <c r="AS99" s="192">
        <f t="shared" si="240"/>
        <v>0</v>
      </c>
      <c r="AT99" s="192">
        <f t="shared" si="233"/>
        <v>0</v>
      </c>
      <c r="AU99" s="192">
        <f t="shared" si="233"/>
        <v>0</v>
      </c>
      <c r="AV99" s="192">
        <f t="shared" si="233"/>
        <v>0</v>
      </c>
      <c r="AW99" s="192">
        <f t="shared" si="233"/>
        <v>0</v>
      </c>
      <c r="AX99" s="235">
        <f t="shared" si="241"/>
        <v>0</v>
      </c>
      <c r="AY99" s="263"/>
      <c r="AZ99" s="194">
        <f t="shared" si="242"/>
        <v>0</v>
      </c>
      <c r="BA99" s="263"/>
      <c r="BB99" s="263"/>
      <c r="BC99" s="263"/>
      <c r="BD99" s="264"/>
      <c r="BE99" s="235">
        <f t="shared" si="243"/>
        <v>0</v>
      </c>
      <c r="BF99" s="263"/>
      <c r="BG99" s="194">
        <f t="shared" si="244"/>
        <v>0</v>
      </c>
      <c r="BH99" s="263"/>
      <c r="BI99" s="263"/>
      <c r="BJ99" s="263"/>
      <c r="BK99" s="264"/>
      <c r="BL99" s="235">
        <f t="shared" si="245"/>
        <v>0</v>
      </c>
      <c r="BM99" s="263"/>
      <c r="BN99" s="194">
        <f t="shared" si="246"/>
        <v>0</v>
      </c>
      <c r="BO99" s="263"/>
      <c r="BP99" s="263"/>
      <c r="BQ99" s="263"/>
      <c r="BR99" s="264"/>
      <c r="BS99" s="235">
        <f t="shared" si="247"/>
        <v>0</v>
      </c>
      <c r="BT99" s="263"/>
      <c r="BU99" s="194">
        <f t="shared" si="248"/>
        <v>0</v>
      </c>
      <c r="BV99" s="263"/>
      <c r="BW99" s="263"/>
      <c r="BX99" s="263"/>
      <c r="BY99" s="264"/>
      <c r="BZ99" s="251"/>
      <c r="CA99" s="159"/>
      <c r="CB99" s="44"/>
      <c r="CC99" s="44"/>
      <c r="CD99" s="44"/>
      <c r="CE99" s="44"/>
      <c r="CF99" s="44"/>
      <c r="CG99" s="44"/>
      <c r="CH99" s="44"/>
      <c r="CI99" s="44"/>
      <c r="CJ99" s="44"/>
      <c r="CK99" s="44"/>
      <c r="CL99" s="44"/>
      <c r="CM99" s="44"/>
      <c r="CN99" s="44"/>
      <c r="CO99" s="44"/>
      <c r="CP99" s="44"/>
      <c r="CQ99" s="44"/>
      <c r="CR99" s="44"/>
      <c r="CS99" s="44"/>
      <c r="CT99" s="44"/>
      <c r="CU99" s="44"/>
      <c r="CV99" s="44"/>
      <c r="CW99" s="44"/>
      <c r="CX99" s="44"/>
      <c r="CY99" s="44"/>
      <c r="CZ99" s="44"/>
      <c r="DA99" s="44"/>
      <c r="DB99" s="44"/>
      <c r="DC99" s="44"/>
      <c r="DD99" s="44"/>
      <c r="DE99" s="44"/>
      <c r="DF99" s="44"/>
      <c r="DG99" s="44"/>
      <c r="DH99" s="44"/>
      <c r="DI99" s="44"/>
      <c r="DJ99" s="44"/>
      <c r="DK99" s="44"/>
      <c r="DL99" s="44"/>
      <c r="DM99" s="44"/>
    </row>
    <row r="100" spans="1:241" hidden="1" outlineLevel="2">
      <c r="A100" s="187"/>
      <c r="B100" s="33"/>
      <c r="C100" s="50"/>
      <c r="D100" s="51"/>
      <c r="E100" s="34"/>
      <c r="F100" s="56"/>
      <c r="G100" s="34"/>
      <c r="H100" s="34"/>
      <c r="I100" s="34"/>
      <c r="J100" s="53"/>
      <c r="K100" s="34"/>
      <c r="L100" s="36"/>
      <c r="M100" s="36"/>
      <c r="N100" s="36"/>
      <c r="O100" s="49"/>
      <c r="P100" s="49"/>
      <c r="Q100" s="36">
        <f t="shared" si="249"/>
        <v>0</v>
      </c>
      <c r="R100" s="33"/>
      <c r="S100" s="33"/>
      <c r="T100" s="33"/>
      <c r="U100" s="145"/>
      <c r="V100" s="192">
        <f t="shared" si="232"/>
        <v>0</v>
      </c>
      <c r="W100" s="193">
        <f t="shared" si="234"/>
        <v>0</v>
      </c>
      <c r="X100" s="192">
        <f t="shared" si="234"/>
        <v>0</v>
      </c>
      <c r="Y100" s="192">
        <f t="shared" si="234"/>
        <v>0</v>
      </c>
      <c r="Z100" s="192">
        <f t="shared" si="234"/>
        <v>0</v>
      </c>
      <c r="AA100" s="211">
        <f t="shared" si="235"/>
        <v>0</v>
      </c>
      <c r="AB100" s="205"/>
      <c r="AC100" s="205"/>
      <c r="AD100" s="229"/>
      <c r="AE100" s="211">
        <f t="shared" ref="AE100:AE104" si="250">SUM(AF100:AH100)</f>
        <v>0</v>
      </c>
      <c r="AF100" s="205"/>
      <c r="AG100" s="205"/>
      <c r="AH100" s="229"/>
      <c r="AI100" s="211">
        <f t="shared" si="237"/>
        <v>0</v>
      </c>
      <c r="AJ100" s="205"/>
      <c r="AK100" s="205"/>
      <c r="AL100" s="229"/>
      <c r="AM100" s="211">
        <f t="shared" si="238"/>
        <v>0</v>
      </c>
      <c r="AN100" s="205"/>
      <c r="AO100" s="205"/>
      <c r="AP100" s="231"/>
      <c r="AQ100" s="193">
        <f t="shared" si="239"/>
        <v>0</v>
      </c>
      <c r="AR100" s="192">
        <f t="shared" si="239"/>
        <v>0</v>
      </c>
      <c r="AS100" s="192">
        <f t="shared" si="240"/>
        <v>0</v>
      </c>
      <c r="AT100" s="192">
        <f t="shared" si="233"/>
        <v>0</v>
      </c>
      <c r="AU100" s="192">
        <f t="shared" si="233"/>
        <v>0</v>
      </c>
      <c r="AV100" s="192">
        <f t="shared" si="233"/>
        <v>0</v>
      </c>
      <c r="AW100" s="192">
        <f t="shared" si="233"/>
        <v>0</v>
      </c>
      <c r="AX100" s="235">
        <f t="shared" si="241"/>
        <v>0</v>
      </c>
      <c r="AY100" s="263"/>
      <c r="AZ100" s="194">
        <f t="shared" si="242"/>
        <v>0</v>
      </c>
      <c r="BA100" s="263"/>
      <c r="BB100" s="263"/>
      <c r="BC100" s="263"/>
      <c r="BD100" s="264"/>
      <c r="BE100" s="235">
        <f t="shared" si="243"/>
        <v>0</v>
      </c>
      <c r="BF100" s="263"/>
      <c r="BG100" s="194">
        <f t="shared" si="244"/>
        <v>0</v>
      </c>
      <c r="BH100" s="263"/>
      <c r="BI100" s="263"/>
      <c r="BJ100" s="263"/>
      <c r="BK100" s="264"/>
      <c r="BL100" s="235">
        <f t="shared" si="245"/>
        <v>0</v>
      </c>
      <c r="BM100" s="263"/>
      <c r="BN100" s="194">
        <f t="shared" si="246"/>
        <v>0</v>
      </c>
      <c r="BO100" s="263"/>
      <c r="BP100" s="263"/>
      <c r="BQ100" s="263"/>
      <c r="BR100" s="264"/>
      <c r="BS100" s="235">
        <f t="shared" si="247"/>
        <v>0</v>
      </c>
      <c r="BT100" s="263"/>
      <c r="BU100" s="194">
        <f t="shared" si="248"/>
        <v>0</v>
      </c>
      <c r="BV100" s="263"/>
      <c r="BW100" s="263"/>
      <c r="BX100" s="263"/>
      <c r="BY100" s="264"/>
      <c r="BZ100" s="251"/>
      <c r="CA100" s="159"/>
      <c r="CB100" s="44"/>
      <c r="CC100" s="44"/>
      <c r="CD100" s="44"/>
      <c r="CE100" s="44"/>
      <c r="CF100" s="44"/>
      <c r="CG100" s="44"/>
      <c r="CH100" s="44"/>
      <c r="CI100" s="44"/>
      <c r="CJ100" s="44"/>
      <c r="CK100" s="44"/>
      <c r="CL100" s="44"/>
      <c r="CM100" s="44"/>
      <c r="CN100" s="44"/>
      <c r="CO100" s="44"/>
      <c r="CP100" s="44"/>
      <c r="CQ100" s="44"/>
      <c r="CR100" s="44"/>
      <c r="CS100" s="44"/>
      <c r="CT100" s="44"/>
      <c r="CU100" s="44"/>
      <c r="CV100" s="44"/>
      <c r="CW100" s="44"/>
      <c r="CX100" s="44"/>
      <c r="CY100" s="44"/>
      <c r="CZ100" s="44"/>
      <c r="DA100" s="44"/>
      <c r="DB100" s="44"/>
      <c r="DC100" s="44"/>
      <c r="DD100" s="44"/>
      <c r="DE100" s="44"/>
      <c r="DF100" s="44"/>
      <c r="DG100" s="44"/>
      <c r="DH100" s="44"/>
      <c r="DI100" s="44"/>
      <c r="DJ100" s="44"/>
      <c r="DK100" s="44"/>
      <c r="DL100" s="44"/>
      <c r="DM100" s="44"/>
    </row>
    <row r="101" spans="1:241" hidden="1" outlineLevel="2">
      <c r="A101" s="145"/>
      <c r="B101" s="33"/>
      <c r="C101" s="50"/>
      <c r="D101" s="51"/>
      <c r="E101" s="34"/>
      <c r="F101" s="56"/>
      <c r="G101" s="34"/>
      <c r="H101" s="34"/>
      <c r="I101" s="34"/>
      <c r="J101" s="53"/>
      <c r="K101" s="34"/>
      <c r="L101" s="36"/>
      <c r="M101" s="36"/>
      <c r="N101" s="36"/>
      <c r="O101" s="49"/>
      <c r="P101" s="49"/>
      <c r="Q101" s="36">
        <f t="shared" si="249"/>
        <v>0</v>
      </c>
      <c r="R101" s="33"/>
      <c r="S101" s="33"/>
      <c r="T101" s="33"/>
      <c r="U101" s="145"/>
      <c r="V101" s="192">
        <f t="shared" si="232"/>
        <v>0</v>
      </c>
      <c r="W101" s="193">
        <f t="shared" si="234"/>
        <v>0</v>
      </c>
      <c r="X101" s="192">
        <f t="shared" si="234"/>
        <v>0</v>
      </c>
      <c r="Y101" s="192">
        <f t="shared" si="234"/>
        <v>0</v>
      </c>
      <c r="Z101" s="192">
        <f t="shared" si="234"/>
        <v>0</v>
      </c>
      <c r="AA101" s="211">
        <f t="shared" si="235"/>
        <v>0</v>
      </c>
      <c r="AB101" s="205"/>
      <c r="AC101" s="205"/>
      <c r="AD101" s="229"/>
      <c r="AE101" s="211">
        <f t="shared" si="250"/>
        <v>0</v>
      </c>
      <c r="AF101" s="205"/>
      <c r="AG101" s="205"/>
      <c r="AH101" s="229"/>
      <c r="AI101" s="211">
        <f t="shared" si="237"/>
        <v>0</v>
      </c>
      <c r="AJ101" s="205"/>
      <c r="AK101" s="205"/>
      <c r="AL101" s="229"/>
      <c r="AM101" s="211">
        <f t="shared" si="238"/>
        <v>0</v>
      </c>
      <c r="AN101" s="205"/>
      <c r="AO101" s="205"/>
      <c r="AP101" s="231"/>
      <c r="AQ101" s="193">
        <f t="shared" si="239"/>
        <v>0</v>
      </c>
      <c r="AR101" s="192">
        <f t="shared" si="239"/>
        <v>0</v>
      </c>
      <c r="AS101" s="192">
        <f t="shared" si="240"/>
        <v>0</v>
      </c>
      <c r="AT101" s="192">
        <f t="shared" si="233"/>
        <v>0</v>
      </c>
      <c r="AU101" s="192">
        <f t="shared" si="233"/>
        <v>0</v>
      </c>
      <c r="AV101" s="192">
        <f t="shared" si="233"/>
        <v>0</v>
      </c>
      <c r="AW101" s="192">
        <f t="shared" si="233"/>
        <v>0</v>
      </c>
      <c r="AX101" s="235">
        <f t="shared" si="241"/>
        <v>0</v>
      </c>
      <c r="AY101" s="263"/>
      <c r="AZ101" s="194">
        <f t="shared" si="242"/>
        <v>0</v>
      </c>
      <c r="BA101" s="263"/>
      <c r="BB101" s="263"/>
      <c r="BC101" s="263"/>
      <c r="BD101" s="264"/>
      <c r="BE101" s="235">
        <f t="shared" si="243"/>
        <v>0</v>
      </c>
      <c r="BF101" s="263"/>
      <c r="BG101" s="194">
        <f t="shared" si="244"/>
        <v>0</v>
      </c>
      <c r="BH101" s="263"/>
      <c r="BI101" s="263"/>
      <c r="BJ101" s="263"/>
      <c r="BK101" s="264"/>
      <c r="BL101" s="235">
        <f t="shared" si="245"/>
        <v>0</v>
      </c>
      <c r="BM101" s="263"/>
      <c r="BN101" s="194">
        <f t="shared" si="246"/>
        <v>0</v>
      </c>
      <c r="BO101" s="263"/>
      <c r="BP101" s="263"/>
      <c r="BQ101" s="263"/>
      <c r="BR101" s="264"/>
      <c r="BS101" s="235">
        <f t="shared" si="247"/>
        <v>0</v>
      </c>
      <c r="BT101" s="263"/>
      <c r="BU101" s="194">
        <f t="shared" si="248"/>
        <v>0</v>
      </c>
      <c r="BV101" s="263"/>
      <c r="BW101" s="263"/>
      <c r="BX101" s="263"/>
      <c r="BY101" s="264"/>
      <c r="BZ101" s="251"/>
      <c r="CA101" s="159"/>
      <c r="CB101" s="44"/>
      <c r="CC101" s="44"/>
      <c r="CD101" s="44"/>
      <c r="CE101" s="44"/>
      <c r="CF101" s="44"/>
      <c r="CG101" s="44"/>
      <c r="CH101" s="44"/>
      <c r="CI101" s="44"/>
      <c r="CJ101" s="44"/>
      <c r="CK101" s="44"/>
      <c r="CL101" s="44"/>
      <c r="CM101" s="44"/>
      <c r="CN101" s="44"/>
      <c r="CO101" s="44"/>
      <c r="CP101" s="44"/>
      <c r="CQ101" s="44"/>
      <c r="CR101" s="44"/>
      <c r="CS101" s="44"/>
      <c r="CT101" s="44"/>
      <c r="CU101" s="44"/>
      <c r="CV101" s="44"/>
      <c r="CW101" s="44"/>
      <c r="CX101" s="44"/>
      <c r="CY101" s="44"/>
      <c r="CZ101" s="44"/>
      <c r="DA101" s="44"/>
      <c r="DB101" s="44"/>
      <c r="DC101" s="44"/>
      <c r="DD101" s="44"/>
      <c r="DE101" s="44"/>
      <c r="DF101" s="44"/>
      <c r="DG101" s="44"/>
      <c r="DH101" s="44"/>
      <c r="DI101" s="44"/>
      <c r="DJ101" s="44"/>
      <c r="DK101" s="44"/>
      <c r="DL101" s="44"/>
      <c r="DM101" s="44"/>
    </row>
    <row r="102" spans="1:241" hidden="1" outlineLevel="2">
      <c r="A102" s="145"/>
      <c r="B102" s="33"/>
      <c r="C102" s="50"/>
      <c r="D102" s="51"/>
      <c r="E102" s="34"/>
      <c r="F102" s="56"/>
      <c r="G102" s="34"/>
      <c r="H102" s="34"/>
      <c r="I102" s="34"/>
      <c r="J102" s="53"/>
      <c r="K102" s="34"/>
      <c r="L102" s="36"/>
      <c r="M102" s="36"/>
      <c r="N102" s="36"/>
      <c r="O102" s="49"/>
      <c r="P102" s="49"/>
      <c r="Q102" s="36">
        <f t="shared" si="249"/>
        <v>0</v>
      </c>
      <c r="R102" s="33"/>
      <c r="S102" s="33"/>
      <c r="T102" s="33"/>
      <c r="U102" s="145"/>
      <c r="V102" s="192">
        <f t="shared" si="232"/>
        <v>0</v>
      </c>
      <c r="W102" s="193">
        <f t="shared" si="234"/>
        <v>0</v>
      </c>
      <c r="X102" s="192">
        <f t="shared" si="234"/>
        <v>0</v>
      </c>
      <c r="Y102" s="192">
        <f t="shared" si="234"/>
        <v>0</v>
      </c>
      <c r="Z102" s="192">
        <f t="shared" si="234"/>
        <v>0</v>
      </c>
      <c r="AA102" s="211">
        <f t="shared" si="235"/>
        <v>0</v>
      </c>
      <c r="AB102" s="206"/>
      <c r="AC102" s="206"/>
      <c r="AD102" s="230"/>
      <c r="AE102" s="211">
        <f t="shared" si="250"/>
        <v>0</v>
      </c>
      <c r="AF102" s="206"/>
      <c r="AG102" s="206"/>
      <c r="AH102" s="230"/>
      <c r="AI102" s="211">
        <f t="shared" si="237"/>
        <v>0</v>
      </c>
      <c r="AJ102" s="206"/>
      <c r="AK102" s="206"/>
      <c r="AL102" s="230"/>
      <c r="AM102" s="211">
        <f t="shared" si="238"/>
        <v>0</v>
      </c>
      <c r="AN102" s="206"/>
      <c r="AO102" s="206"/>
      <c r="AP102" s="232"/>
      <c r="AQ102" s="193">
        <f t="shared" si="239"/>
        <v>0</v>
      </c>
      <c r="AR102" s="192">
        <f t="shared" si="239"/>
        <v>0</v>
      </c>
      <c r="AS102" s="192">
        <f t="shared" si="240"/>
        <v>0</v>
      </c>
      <c r="AT102" s="192">
        <f t="shared" si="233"/>
        <v>0</v>
      </c>
      <c r="AU102" s="192">
        <f t="shared" si="233"/>
        <v>0</v>
      </c>
      <c r="AV102" s="192">
        <f t="shared" si="233"/>
        <v>0</v>
      </c>
      <c r="AW102" s="192">
        <f t="shared" si="233"/>
        <v>0</v>
      </c>
      <c r="AX102" s="235">
        <f>SUM(AY102:BD102)</f>
        <v>0</v>
      </c>
      <c r="AY102" s="263"/>
      <c r="AZ102" s="194">
        <f t="shared" si="242"/>
        <v>0</v>
      </c>
      <c r="BA102" s="263"/>
      <c r="BB102" s="263"/>
      <c r="BC102" s="263"/>
      <c r="BD102" s="264"/>
      <c r="BE102" s="235">
        <f>SUM(BF102:BK102)</f>
        <v>0</v>
      </c>
      <c r="BF102" s="263"/>
      <c r="BG102" s="194">
        <f t="shared" si="244"/>
        <v>0</v>
      </c>
      <c r="BH102" s="263"/>
      <c r="BI102" s="263"/>
      <c r="BJ102" s="263"/>
      <c r="BK102" s="264"/>
      <c r="BL102" s="235">
        <f>SUM(BM102:BR102)</f>
        <v>0</v>
      </c>
      <c r="BM102" s="263"/>
      <c r="BN102" s="194">
        <f t="shared" si="246"/>
        <v>0</v>
      </c>
      <c r="BO102" s="263"/>
      <c r="BP102" s="263"/>
      <c r="BQ102" s="263"/>
      <c r="BR102" s="264"/>
      <c r="BS102" s="235">
        <f>SUM(BT102:BY102)</f>
        <v>0</v>
      </c>
      <c r="BT102" s="263"/>
      <c r="BU102" s="194">
        <f t="shared" si="248"/>
        <v>0</v>
      </c>
      <c r="BV102" s="263"/>
      <c r="BW102" s="263"/>
      <c r="BX102" s="263"/>
      <c r="BY102" s="264"/>
      <c r="BZ102" s="251"/>
      <c r="CA102" s="159"/>
      <c r="CB102" s="44"/>
      <c r="CC102" s="44"/>
      <c r="CD102" s="44"/>
      <c r="CE102" s="44"/>
      <c r="CF102" s="44"/>
      <c r="CG102" s="44"/>
      <c r="CH102" s="44"/>
      <c r="CI102" s="44"/>
      <c r="CJ102" s="44"/>
      <c r="CK102" s="44"/>
      <c r="CL102" s="44"/>
      <c r="CM102" s="44"/>
      <c r="CN102" s="44"/>
      <c r="CO102" s="44"/>
      <c r="CP102" s="44"/>
      <c r="CQ102" s="44"/>
      <c r="CR102" s="44"/>
      <c r="CS102" s="44"/>
      <c r="CT102" s="44"/>
      <c r="CU102" s="44"/>
      <c r="CV102" s="44"/>
      <c r="CW102" s="44"/>
      <c r="CX102" s="44"/>
      <c r="CY102" s="44"/>
      <c r="CZ102" s="44"/>
      <c r="DA102" s="44"/>
      <c r="DB102" s="44"/>
      <c r="DC102" s="44"/>
      <c r="DD102" s="44"/>
      <c r="DE102" s="44"/>
      <c r="DF102" s="44"/>
      <c r="DG102" s="44"/>
      <c r="DH102" s="44"/>
      <c r="DI102" s="44"/>
      <c r="DJ102" s="44"/>
      <c r="DK102" s="44"/>
      <c r="DL102" s="44"/>
      <c r="DM102" s="44"/>
    </row>
    <row r="103" spans="1:241" hidden="1" outlineLevel="2">
      <c r="A103" s="145"/>
      <c r="B103" s="33"/>
      <c r="C103" s="50"/>
      <c r="D103" s="51"/>
      <c r="E103" s="34"/>
      <c r="F103" s="56"/>
      <c r="G103" s="34"/>
      <c r="H103" s="34"/>
      <c r="I103" s="34"/>
      <c r="J103" s="53"/>
      <c r="K103" s="34"/>
      <c r="L103" s="36"/>
      <c r="M103" s="36"/>
      <c r="N103" s="36"/>
      <c r="O103" s="49"/>
      <c r="P103" s="49"/>
      <c r="Q103" s="36">
        <f t="shared" si="249"/>
        <v>0</v>
      </c>
      <c r="R103" s="33"/>
      <c r="S103" s="33"/>
      <c r="T103" s="33"/>
      <c r="U103" s="145"/>
      <c r="V103" s="192">
        <f t="shared" si="232"/>
        <v>0</v>
      </c>
      <c r="W103" s="193">
        <f t="shared" si="234"/>
        <v>0</v>
      </c>
      <c r="X103" s="192">
        <f t="shared" si="234"/>
        <v>0</v>
      </c>
      <c r="Y103" s="192">
        <f t="shared" si="234"/>
        <v>0</v>
      </c>
      <c r="Z103" s="192">
        <f t="shared" si="234"/>
        <v>0</v>
      </c>
      <c r="AA103" s="211">
        <f>SUM(AB103:AD103)</f>
        <v>0</v>
      </c>
      <c r="AB103" s="206"/>
      <c r="AC103" s="206"/>
      <c r="AD103" s="230"/>
      <c r="AE103" s="211">
        <f t="shared" si="250"/>
        <v>0</v>
      </c>
      <c r="AF103" s="206"/>
      <c r="AG103" s="206"/>
      <c r="AH103" s="230"/>
      <c r="AI103" s="211">
        <f t="shared" si="237"/>
        <v>0</v>
      </c>
      <c r="AJ103" s="206"/>
      <c r="AK103" s="206"/>
      <c r="AL103" s="230"/>
      <c r="AM103" s="211">
        <f t="shared" si="238"/>
        <v>0</v>
      </c>
      <c r="AN103" s="206"/>
      <c r="AO103" s="206"/>
      <c r="AP103" s="232"/>
      <c r="AQ103" s="193">
        <f t="shared" si="239"/>
        <v>0</v>
      </c>
      <c r="AR103" s="192">
        <f t="shared" si="239"/>
        <v>0</v>
      </c>
      <c r="AS103" s="192">
        <f t="shared" si="240"/>
        <v>0</v>
      </c>
      <c r="AT103" s="192">
        <f t="shared" si="233"/>
        <v>0</v>
      </c>
      <c r="AU103" s="192">
        <f t="shared" si="233"/>
        <v>0</v>
      </c>
      <c r="AV103" s="192">
        <f t="shared" si="233"/>
        <v>0</v>
      </c>
      <c r="AW103" s="192">
        <f t="shared" si="233"/>
        <v>0</v>
      </c>
      <c r="AX103" s="235">
        <f t="shared" ref="AX103:AX104" si="251">SUM(AY103:BD103)</f>
        <v>0</v>
      </c>
      <c r="AY103" s="263"/>
      <c r="AZ103" s="194">
        <f t="shared" si="242"/>
        <v>0</v>
      </c>
      <c r="BA103" s="263"/>
      <c r="BB103" s="263"/>
      <c r="BC103" s="263"/>
      <c r="BD103" s="264"/>
      <c r="BE103" s="235">
        <f t="shared" ref="BE103:BE104" si="252">SUM(BF103:BK103)</f>
        <v>0</v>
      </c>
      <c r="BF103" s="263"/>
      <c r="BG103" s="194">
        <f t="shared" si="244"/>
        <v>0</v>
      </c>
      <c r="BH103" s="263"/>
      <c r="BI103" s="263"/>
      <c r="BJ103" s="263"/>
      <c r="BK103" s="264"/>
      <c r="BL103" s="235">
        <f t="shared" ref="BL103:BL104" si="253">SUM(BM103:BR103)</f>
        <v>0</v>
      </c>
      <c r="BM103" s="263"/>
      <c r="BN103" s="194">
        <f t="shared" si="246"/>
        <v>0</v>
      </c>
      <c r="BO103" s="263"/>
      <c r="BP103" s="263"/>
      <c r="BQ103" s="263"/>
      <c r="BR103" s="264"/>
      <c r="BS103" s="235">
        <f t="shared" ref="BS103:BS104" si="254">SUM(BT103:BY103)</f>
        <v>0</v>
      </c>
      <c r="BT103" s="263"/>
      <c r="BU103" s="194">
        <f t="shared" si="248"/>
        <v>0</v>
      </c>
      <c r="BV103" s="263"/>
      <c r="BW103" s="263"/>
      <c r="BX103" s="263"/>
      <c r="BY103" s="264"/>
      <c r="BZ103" s="251"/>
      <c r="CA103" s="159"/>
      <c r="CB103" s="44"/>
      <c r="CC103" s="44"/>
      <c r="CD103" s="44"/>
      <c r="CE103" s="44"/>
      <c r="CF103" s="44"/>
      <c r="CG103" s="44"/>
      <c r="CH103" s="44"/>
      <c r="CI103" s="44"/>
      <c r="CJ103" s="44"/>
      <c r="CK103" s="44"/>
      <c r="CL103" s="44"/>
      <c r="CM103" s="44"/>
      <c r="CN103" s="44"/>
      <c r="CO103" s="44"/>
      <c r="CP103" s="44"/>
      <c r="CQ103" s="44"/>
      <c r="CR103" s="44"/>
      <c r="CS103" s="44"/>
      <c r="CT103" s="44"/>
      <c r="CU103" s="44"/>
      <c r="CV103" s="44"/>
      <c r="CW103" s="44"/>
      <c r="CX103" s="44"/>
      <c r="CY103" s="44"/>
      <c r="CZ103" s="44"/>
      <c r="DA103" s="44"/>
      <c r="DB103" s="44"/>
      <c r="DC103" s="44"/>
      <c r="DD103" s="44"/>
      <c r="DE103" s="44"/>
      <c r="DF103" s="44"/>
      <c r="DG103" s="44"/>
      <c r="DH103" s="44"/>
      <c r="DI103" s="44"/>
      <c r="DJ103" s="44"/>
      <c r="DK103" s="44"/>
      <c r="DL103" s="44"/>
      <c r="DM103" s="44"/>
    </row>
    <row r="104" spans="1:241" hidden="1" outlineLevel="2">
      <c r="A104" s="145"/>
      <c r="B104" s="33"/>
      <c r="C104" s="50"/>
      <c r="D104" s="51"/>
      <c r="E104" s="34"/>
      <c r="F104" s="56"/>
      <c r="G104" s="34"/>
      <c r="H104" s="34"/>
      <c r="I104" s="34"/>
      <c r="J104" s="53"/>
      <c r="K104" s="34"/>
      <c r="L104" s="36"/>
      <c r="M104" s="36"/>
      <c r="N104" s="36"/>
      <c r="O104" s="49"/>
      <c r="P104" s="49"/>
      <c r="Q104" s="36">
        <f t="shared" si="249"/>
        <v>0</v>
      </c>
      <c r="R104" s="33"/>
      <c r="S104" s="33"/>
      <c r="T104" s="33"/>
      <c r="U104" s="145"/>
      <c r="V104" s="192">
        <f t="shared" si="232"/>
        <v>0</v>
      </c>
      <c r="W104" s="193">
        <f t="shared" si="234"/>
        <v>0</v>
      </c>
      <c r="X104" s="192">
        <f t="shared" si="234"/>
        <v>0</v>
      </c>
      <c r="Y104" s="192">
        <f t="shared" si="234"/>
        <v>0</v>
      </c>
      <c r="Z104" s="192">
        <f t="shared" si="234"/>
        <v>0</v>
      </c>
      <c r="AA104" s="211">
        <f t="shared" ref="AA104" si="255">SUM(AB104:AD104)</f>
        <v>0</v>
      </c>
      <c r="AB104" s="206"/>
      <c r="AC104" s="206"/>
      <c r="AD104" s="230"/>
      <c r="AE104" s="211">
        <f t="shared" si="250"/>
        <v>0</v>
      </c>
      <c r="AF104" s="206"/>
      <c r="AG104" s="206"/>
      <c r="AH104" s="230"/>
      <c r="AI104" s="211">
        <f t="shared" si="237"/>
        <v>0</v>
      </c>
      <c r="AJ104" s="206"/>
      <c r="AK104" s="206"/>
      <c r="AL104" s="230"/>
      <c r="AM104" s="211">
        <f t="shared" si="238"/>
        <v>0</v>
      </c>
      <c r="AN104" s="206"/>
      <c r="AO104" s="206"/>
      <c r="AP104" s="232"/>
      <c r="AQ104" s="193">
        <f t="shared" si="239"/>
        <v>0</v>
      </c>
      <c r="AR104" s="192">
        <f>SUM(BT104,BM104,BF104,AY104)</f>
        <v>0</v>
      </c>
      <c r="AS104" s="192">
        <f>IF(AR104*0.304=SUM(AZ104,BG104,BN104,BU104),AR104*0.304,"ЕСН")</f>
        <v>0</v>
      </c>
      <c r="AT104" s="192">
        <f t="shared" si="233"/>
        <v>0</v>
      </c>
      <c r="AU104" s="192">
        <f t="shared" si="233"/>
        <v>0</v>
      </c>
      <c r="AV104" s="192">
        <f t="shared" si="233"/>
        <v>0</v>
      </c>
      <c r="AW104" s="192">
        <f t="shared" si="233"/>
        <v>0</v>
      </c>
      <c r="AX104" s="235">
        <f t="shared" si="251"/>
        <v>0</v>
      </c>
      <c r="AY104" s="263"/>
      <c r="AZ104" s="194">
        <f t="shared" si="242"/>
        <v>0</v>
      </c>
      <c r="BA104" s="263"/>
      <c r="BB104" s="263"/>
      <c r="BC104" s="263"/>
      <c r="BD104" s="264"/>
      <c r="BE104" s="235">
        <f t="shared" si="252"/>
        <v>0</v>
      </c>
      <c r="BF104" s="263"/>
      <c r="BG104" s="194">
        <f t="shared" si="244"/>
        <v>0</v>
      </c>
      <c r="BH104" s="263"/>
      <c r="BI104" s="263"/>
      <c r="BJ104" s="263"/>
      <c r="BK104" s="264"/>
      <c r="BL104" s="235">
        <f t="shared" si="253"/>
        <v>0</v>
      </c>
      <c r="BM104" s="263"/>
      <c r="BN104" s="194">
        <f t="shared" si="246"/>
        <v>0</v>
      </c>
      <c r="BO104" s="263"/>
      <c r="BP104" s="263"/>
      <c r="BQ104" s="263"/>
      <c r="BR104" s="264"/>
      <c r="BS104" s="235">
        <f t="shared" si="254"/>
        <v>0</v>
      </c>
      <c r="BT104" s="263"/>
      <c r="BU104" s="194">
        <f t="shared" si="248"/>
        <v>0</v>
      </c>
      <c r="BV104" s="263"/>
      <c r="BW104" s="263"/>
      <c r="BX104" s="263"/>
      <c r="BY104" s="264"/>
      <c r="BZ104" s="251"/>
      <c r="CA104" s="159"/>
      <c r="CB104" s="44"/>
      <c r="CC104" s="44"/>
      <c r="CD104" s="44"/>
      <c r="CE104" s="44"/>
      <c r="CF104" s="44"/>
      <c r="CG104" s="44"/>
      <c r="CH104" s="44"/>
      <c r="CI104" s="44"/>
      <c r="CJ104" s="44"/>
      <c r="CK104" s="44"/>
      <c r="CL104" s="44"/>
      <c r="CM104" s="44"/>
      <c r="CN104" s="44"/>
      <c r="CO104" s="44"/>
      <c r="CP104" s="44"/>
      <c r="CQ104" s="44"/>
      <c r="CR104" s="44"/>
      <c r="CS104" s="44"/>
      <c r="CT104" s="44"/>
      <c r="CU104" s="44"/>
      <c r="CV104" s="44"/>
      <c r="CW104" s="44"/>
      <c r="CX104" s="44"/>
      <c r="CY104" s="44"/>
      <c r="CZ104" s="44"/>
      <c r="DA104" s="44"/>
      <c r="DB104" s="44"/>
      <c r="DC104" s="44"/>
      <c r="DD104" s="44"/>
      <c r="DE104" s="44"/>
      <c r="DF104" s="44"/>
      <c r="DG104" s="44"/>
      <c r="DH104" s="44"/>
      <c r="DI104" s="44"/>
      <c r="DJ104" s="44"/>
      <c r="DK104" s="44"/>
      <c r="DL104" s="44"/>
      <c r="DM104" s="44"/>
    </row>
    <row r="105" spans="1:241" hidden="1" outlineLevel="2">
      <c r="A105" s="281"/>
      <c r="B105" s="68"/>
      <c r="C105" s="282"/>
      <c r="D105" s="283"/>
      <c r="E105" s="66"/>
      <c r="F105" s="284"/>
      <c r="G105" s="66"/>
      <c r="H105" s="66"/>
      <c r="I105" s="66"/>
      <c r="J105" s="285"/>
      <c r="K105" s="66"/>
      <c r="L105" s="67"/>
      <c r="M105" s="67"/>
      <c r="N105" s="67"/>
      <c r="O105" s="67"/>
      <c r="P105" s="67"/>
      <c r="Q105" s="67"/>
      <c r="R105" s="68"/>
      <c r="S105" s="69"/>
      <c r="T105" s="69"/>
      <c r="U105" s="69"/>
      <c r="V105" s="286"/>
      <c r="W105" s="287"/>
      <c r="X105" s="67"/>
      <c r="Y105" s="67"/>
      <c r="Z105" s="286"/>
      <c r="AA105" s="288"/>
      <c r="AB105" s="67"/>
      <c r="AC105" s="67"/>
      <c r="AD105" s="289"/>
      <c r="AE105" s="288"/>
      <c r="AF105" s="67"/>
      <c r="AG105" s="67"/>
      <c r="AH105" s="289"/>
      <c r="AI105" s="288"/>
      <c r="AJ105" s="67"/>
      <c r="AK105" s="67"/>
      <c r="AL105" s="289"/>
      <c r="AM105" s="288"/>
      <c r="AN105" s="67"/>
      <c r="AO105" s="67"/>
      <c r="AP105" s="286"/>
      <c r="AQ105" s="287"/>
      <c r="AR105" s="67"/>
      <c r="AS105" s="67"/>
      <c r="AT105" s="67"/>
      <c r="AU105" s="67"/>
      <c r="AV105" s="67"/>
      <c r="AW105" s="286"/>
      <c r="AX105" s="290"/>
      <c r="AY105" s="291"/>
      <c r="AZ105" s="292"/>
      <c r="BA105" s="291"/>
      <c r="BB105" s="291"/>
      <c r="BC105" s="291"/>
      <c r="BD105" s="293"/>
      <c r="BE105" s="290"/>
      <c r="BF105" s="291"/>
      <c r="BG105" s="292"/>
      <c r="BH105" s="291"/>
      <c r="BI105" s="291"/>
      <c r="BJ105" s="291"/>
      <c r="BK105" s="293"/>
      <c r="BL105" s="294"/>
      <c r="BM105" s="291"/>
      <c r="BN105" s="291"/>
      <c r="BO105" s="291"/>
      <c r="BP105" s="291"/>
      <c r="BQ105" s="291"/>
      <c r="BR105" s="293"/>
      <c r="BS105" s="294"/>
      <c r="BT105" s="295"/>
      <c r="BU105" s="295"/>
      <c r="BV105" s="295"/>
      <c r="BW105" s="295"/>
      <c r="BX105" s="295"/>
      <c r="BY105" s="296"/>
      <c r="BZ105" s="297"/>
      <c r="CA105" s="159"/>
      <c r="CB105" s="44"/>
      <c r="CC105" s="44"/>
      <c r="CD105" s="44"/>
      <c r="CE105" s="44"/>
      <c r="CF105" s="44"/>
      <c r="CG105" s="44"/>
      <c r="CH105" s="44"/>
      <c r="CI105" s="44"/>
      <c r="CJ105" s="44"/>
      <c r="CK105" s="44"/>
      <c r="CL105" s="44"/>
      <c r="CM105" s="44"/>
      <c r="CN105" s="44"/>
      <c r="CO105" s="44"/>
      <c r="CP105" s="44"/>
      <c r="CQ105" s="44"/>
      <c r="CR105" s="44"/>
      <c r="CS105" s="44"/>
      <c r="CT105" s="44"/>
      <c r="CU105" s="44"/>
      <c r="CV105" s="44"/>
      <c r="CW105" s="44"/>
      <c r="CX105" s="44"/>
      <c r="CY105" s="44"/>
      <c r="CZ105" s="44"/>
      <c r="DA105" s="44"/>
      <c r="DB105" s="44"/>
      <c r="DC105" s="44"/>
      <c r="DD105" s="44"/>
      <c r="DE105" s="44"/>
      <c r="DF105" s="44"/>
      <c r="DG105" s="44"/>
      <c r="DH105" s="44"/>
      <c r="DI105" s="44"/>
      <c r="DJ105" s="44"/>
      <c r="DK105" s="44"/>
      <c r="DL105" s="44"/>
      <c r="DM105" s="44"/>
    </row>
    <row r="106" spans="1:241" ht="21" thickBot="1">
      <c r="A106" s="298"/>
      <c r="B106" s="299"/>
      <c r="C106" s="300"/>
      <c r="D106" s="301"/>
      <c r="E106" s="302"/>
      <c r="F106" s="303"/>
      <c r="G106" s="302"/>
      <c r="H106" s="302"/>
      <c r="I106" s="302"/>
      <c r="J106" s="304"/>
      <c r="K106" s="302"/>
      <c r="L106" s="305"/>
      <c r="M106" s="305"/>
      <c r="N106" s="305"/>
      <c r="O106" s="305"/>
      <c r="P106" s="305"/>
      <c r="Q106" s="305"/>
      <c r="R106" s="299"/>
      <c r="S106" s="306"/>
      <c r="T106" s="306"/>
      <c r="U106" s="306"/>
      <c r="V106" s="305"/>
      <c r="W106" s="305"/>
      <c r="X106" s="305"/>
      <c r="Y106" s="305"/>
      <c r="Z106" s="305"/>
      <c r="AA106" s="305"/>
      <c r="AB106" s="305"/>
      <c r="AC106" s="305"/>
      <c r="AD106" s="305"/>
      <c r="AE106" s="305"/>
      <c r="AF106" s="305"/>
      <c r="AG106" s="305"/>
      <c r="AH106" s="305"/>
      <c r="AI106" s="305"/>
      <c r="AJ106" s="305"/>
      <c r="AK106" s="305"/>
      <c r="AL106" s="305"/>
      <c r="AM106" s="305"/>
      <c r="AN106" s="305"/>
      <c r="AO106" s="305"/>
      <c r="AP106" s="305"/>
      <c r="AQ106" s="305"/>
      <c r="AR106" s="305"/>
      <c r="AS106" s="305"/>
      <c r="AT106" s="305"/>
      <c r="AU106" s="305"/>
      <c r="AV106" s="305"/>
      <c r="AW106" s="305"/>
      <c r="AX106" s="273"/>
      <c r="AY106" s="307"/>
      <c r="AZ106" s="273"/>
      <c r="BA106" s="307"/>
      <c r="BB106" s="307"/>
      <c r="BC106" s="307"/>
      <c r="BD106" s="307"/>
      <c r="BE106" s="273"/>
      <c r="BF106" s="307"/>
      <c r="BG106" s="273"/>
      <c r="BH106" s="307"/>
      <c r="BI106" s="307"/>
      <c r="BJ106" s="307"/>
      <c r="BK106" s="307"/>
      <c r="BL106" s="307"/>
      <c r="BM106" s="307"/>
      <c r="BN106" s="307"/>
      <c r="BO106" s="307"/>
      <c r="BP106" s="307"/>
      <c r="BQ106" s="307"/>
      <c r="BR106" s="307"/>
      <c r="BS106" s="307"/>
      <c r="BT106" s="308"/>
      <c r="BU106" s="308"/>
      <c r="BV106" s="308"/>
      <c r="BW106" s="308"/>
      <c r="BX106" s="308"/>
      <c r="BY106" s="308"/>
      <c r="BZ106" s="159"/>
      <c r="CA106" s="159"/>
      <c r="CB106" s="44"/>
      <c r="CC106" s="44"/>
      <c r="CD106" s="44"/>
      <c r="CE106" s="44"/>
      <c r="CF106" s="44"/>
      <c r="CG106" s="44"/>
      <c r="CH106" s="44"/>
      <c r="CI106" s="44"/>
      <c r="CJ106" s="44"/>
      <c r="CK106" s="44"/>
      <c r="CL106" s="44"/>
      <c r="CM106" s="44"/>
      <c r="CN106" s="44"/>
      <c r="CO106" s="44"/>
      <c r="CP106" s="44"/>
      <c r="CQ106" s="44"/>
      <c r="CR106" s="44"/>
      <c r="CS106" s="44"/>
      <c r="CT106" s="44"/>
      <c r="CU106" s="44"/>
      <c r="CV106" s="44"/>
      <c r="CW106" s="44"/>
      <c r="CX106" s="44"/>
      <c r="CY106" s="44"/>
      <c r="CZ106" s="44"/>
      <c r="DA106" s="44"/>
      <c r="DB106" s="44"/>
      <c r="DC106" s="44"/>
      <c r="DD106" s="44"/>
      <c r="DE106" s="44"/>
      <c r="DF106" s="44"/>
      <c r="DG106" s="44"/>
      <c r="DH106" s="44"/>
      <c r="DI106" s="44"/>
      <c r="DJ106" s="44"/>
      <c r="DK106" s="44"/>
      <c r="DL106" s="44"/>
      <c r="DM106" s="44"/>
    </row>
    <row r="107" spans="1:241" s="45" customFormat="1" ht="21" collapsed="1" thickBot="1">
      <c r="A107" s="329" t="s">
        <v>159</v>
      </c>
      <c r="B107" s="330"/>
      <c r="C107" s="330"/>
      <c r="D107" s="330"/>
      <c r="E107" s="331"/>
      <c r="F107" s="332"/>
      <c r="G107" s="333"/>
      <c r="H107" s="333"/>
      <c r="I107" s="333"/>
      <c r="J107" s="331" t="s">
        <v>149</v>
      </c>
      <c r="K107" s="333"/>
      <c r="L107" s="333"/>
      <c r="M107" s="333"/>
      <c r="N107" s="333"/>
      <c r="O107" s="333"/>
      <c r="P107" s="333"/>
      <c r="Q107" s="333"/>
      <c r="R107" s="333"/>
      <c r="S107" s="333"/>
      <c r="T107" s="333"/>
      <c r="U107" s="334"/>
      <c r="V107" s="334"/>
      <c r="W107" s="335"/>
      <c r="X107" s="336"/>
      <c r="Y107" s="336"/>
      <c r="Z107" s="337"/>
      <c r="AA107" s="338"/>
      <c r="AB107" s="336"/>
      <c r="AC107" s="336"/>
      <c r="AD107" s="339"/>
      <c r="AE107" s="338"/>
      <c r="AF107" s="336"/>
      <c r="AG107" s="336"/>
      <c r="AH107" s="339"/>
      <c r="AI107" s="338"/>
      <c r="AJ107" s="336"/>
      <c r="AK107" s="336"/>
      <c r="AL107" s="339"/>
      <c r="AM107" s="338"/>
      <c r="AN107" s="336"/>
      <c r="AO107" s="336"/>
      <c r="AP107" s="337"/>
      <c r="AQ107" s="335"/>
      <c r="AR107" s="336"/>
      <c r="AS107" s="336"/>
      <c r="AT107" s="336"/>
      <c r="AU107" s="336"/>
      <c r="AV107" s="336"/>
      <c r="AW107" s="337"/>
      <c r="AX107" s="338"/>
      <c r="AY107" s="336"/>
      <c r="AZ107" s="336"/>
      <c r="BA107" s="336"/>
      <c r="BB107" s="336"/>
      <c r="BC107" s="336"/>
      <c r="BD107" s="339"/>
      <c r="BE107" s="338"/>
      <c r="BF107" s="336"/>
      <c r="BG107" s="336"/>
      <c r="BH107" s="336"/>
      <c r="BI107" s="336"/>
      <c r="BJ107" s="336"/>
      <c r="BK107" s="339"/>
      <c r="BL107" s="340"/>
      <c r="BM107" s="341"/>
      <c r="BN107" s="341"/>
      <c r="BO107" s="341"/>
      <c r="BP107" s="341"/>
      <c r="BQ107" s="341"/>
      <c r="BR107" s="342"/>
      <c r="BS107" s="340"/>
      <c r="BT107" s="343"/>
      <c r="BU107" s="343"/>
      <c r="BV107" s="343"/>
      <c r="BW107" s="343"/>
      <c r="BX107" s="343"/>
      <c r="BY107" s="344"/>
      <c r="BZ107" s="345"/>
      <c r="CA107" s="159"/>
      <c r="CB107" s="44"/>
      <c r="CC107" s="44"/>
      <c r="CD107" s="44"/>
      <c r="CE107" s="44"/>
      <c r="CF107" s="44"/>
      <c r="CG107" s="44"/>
      <c r="CH107" s="44"/>
      <c r="CI107" s="44"/>
      <c r="CJ107" s="44"/>
      <c r="CK107" s="44"/>
      <c r="CL107" s="44"/>
      <c r="CM107" s="44"/>
      <c r="CN107" s="44"/>
      <c r="CO107" s="44"/>
      <c r="CP107" s="44"/>
      <c r="CQ107" s="44"/>
      <c r="CR107" s="44"/>
      <c r="CS107" s="44"/>
      <c r="CT107" s="44"/>
      <c r="CU107" s="44"/>
      <c r="CV107" s="44"/>
      <c r="CW107" s="44"/>
      <c r="CX107" s="44"/>
      <c r="CY107" s="44"/>
      <c r="CZ107" s="44"/>
      <c r="DA107" s="44"/>
      <c r="DB107" s="44"/>
      <c r="DC107" s="44"/>
      <c r="DD107" s="44"/>
      <c r="DE107" s="44"/>
      <c r="DF107" s="44"/>
      <c r="DG107" s="44"/>
      <c r="DH107" s="44"/>
      <c r="DI107" s="44"/>
      <c r="DJ107" s="44"/>
      <c r="DK107" s="44"/>
      <c r="DL107" s="44"/>
      <c r="DM107" s="44"/>
      <c r="DN107" s="12"/>
      <c r="DO107" s="12"/>
      <c r="DP107" s="12"/>
      <c r="DQ107" s="12"/>
      <c r="DR107" s="12"/>
      <c r="DS107" s="12"/>
      <c r="DT107" s="12"/>
      <c r="DU107" s="12"/>
      <c r="DV107" s="12"/>
      <c r="DW107" s="12"/>
      <c r="DX107" s="12"/>
      <c r="DY107" s="12"/>
      <c r="DZ107" s="12"/>
      <c r="EA107" s="12"/>
      <c r="EB107" s="12"/>
      <c r="EC107" s="12"/>
      <c r="ED107" s="12"/>
      <c r="EE107" s="12"/>
      <c r="EF107" s="12"/>
      <c r="EG107" s="12"/>
      <c r="EH107" s="12"/>
      <c r="EI107" s="12"/>
      <c r="EJ107" s="12"/>
      <c r="EK107" s="12"/>
      <c r="EL107" s="12"/>
      <c r="EM107" s="12"/>
      <c r="EN107" s="12"/>
      <c r="EO107" s="12"/>
      <c r="EP107" s="12"/>
      <c r="EQ107" s="12"/>
      <c r="ER107" s="12"/>
      <c r="ES107" s="12"/>
      <c r="ET107" s="12"/>
      <c r="EU107" s="12"/>
      <c r="EV107" s="12"/>
      <c r="EW107" s="12"/>
      <c r="EX107" s="12"/>
      <c r="EY107" s="12"/>
      <c r="EZ107" s="12"/>
      <c r="FA107" s="12"/>
      <c r="FB107" s="12"/>
      <c r="FC107" s="12"/>
      <c r="FD107" s="12"/>
      <c r="FE107" s="12"/>
      <c r="FF107" s="12"/>
      <c r="FG107" s="12"/>
      <c r="FH107" s="12"/>
      <c r="FI107" s="12"/>
      <c r="FJ107" s="12"/>
      <c r="FK107" s="12"/>
      <c r="FL107" s="12"/>
      <c r="FM107" s="12"/>
      <c r="FN107" s="12"/>
      <c r="FO107" s="12"/>
      <c r="FP107" s="12"/>
      <c r="FQ107" s="12"/>
      <c r="FR107" s="12"/>
      <c r="FS107" s="12"/>
      <c r="FT107" s="12"/>
      <c r="FU107" s="12"/>
      <c r="FV107" s="12"/>
      <c r="FW107" s="12"/>
      <c r="FX107" s="12"/>
      <c r="FY107" s="12"/>
      <c r="FZ107" s="12"/>
      <c r="GA107" s="12"/>
      <c r="GB107" s="12"/>
      <c r="GC107" s="12"/>
      <c r="GD107" s="12"/>
      <c r="GE107" s="12"/>
      <c r="GF107" s="12"/>
      <c r="GG107" s="12"/>
      <c r="GH107" s="12"/>
      <c r="GI107" s="12"/>
      <c r="GJ107" s="12"/>
      <c r="GK107" s="12"/>
      <c r="GL107" s="12"/>
      <c r="GM107" s="12"/>
      <c r="GN107" s="12"/>
      <c r="GO107" s="12"/>
      <c r="GP107" s="12"/>
      <c r="GQ107" s="12"/>
      <c r="GR107" s="12"/>
      <c r="GS107" s="12"/>
      <c r="GT107" s="12"/>
      <c r="GU107" s="12"/>
      <c r="GV107" s="12"/>
      <c r="GW107" s="12"/>
      <c r="GX107" s="12"/>
      <c r="GY107" s="12"/>
      <c r="GZ107" s="12"/>
      <c r="HA107" s="12"/>
      <c r="HB107" s="12"/>
      <c r="HC107" s="12"/>
      <c r="HD107" s="12"/>
      <c r="HE107" s="12"/>
      <c r="HF107" s="12"/>
      <c r="HG107" s="12"/>
      <c r="HH107" s="12"/>
      <c r="HI107" s="12"/>
      <c r="HJ107" s="12"/>
      <c r="HK107" s="12"/>
      <c r="HL107" s="12"/>
      <c r="HM107" s="12"/>
      <c r="HN107" s="12"/>
      <c r="HO107" s="12"/>
      <c r="HP107" s="12"/>
      <c r="HQ107" s="12"/>
      <c r="HR107" s="12"/>
      <c r="HS107" s="12"/>
      <c r="HT107" s="12"/>
      <c r="HU107" s="12"/>
      <c r="HV107" s="12"/>
      <c r="HW107" s="12"/>
      <c r="HX107" s="12"/>
      <c r="HY107" s="12"/>
      <c r="HZ107" s="12"/>
      <c r="IA107" s="12"/>
      <c r="IB107" s="12"/>
      <c r="IC107" s="12"/>
      <c r="ID107" s="12"/>
      <c r="IE107" s="12"/>
      <c r="IF107" s="12"/>
      <c r="IG107" s="12"/>
    </row>
    <row r="108" spans="1:241" s="48" customFormat="1" hidden="1" outlineLevel="1" collapsed="1">
      <c r="A108" s="176"/>
      <c r="B108" s="177"/>
      <c r="C108" s="178"/>
      <c r="D108" s="179"/>
      <c r="E108" s="180"/>
      <c r="F108" s="181"/>
      <c r="G108" s="182"/>
      <c r="H108" s="182"/>
      <c r="I108" s="182"/>
      <c r="J108" s="183"/>
      <c r="K108" s="181" t="str">
        <f>CONCATENATE(K109," ",S109,R109," ",K110," ",S110,R110," ",K111," ",S111,R111," ",K112," ",S112,R112," ",K113," ",S113,R113," "," ",K114," ",S114,R114," ",K115," ",S115,R115," ",K116," ",S116,R116," ")</f>
        <v xml:space="preserve">                 </v>
      </c>
      <c r="L108" s="181"/>
      <c r="M108" s="181"/>
      <c r="N108" s="181"/>
      <c r="O108" s="181"/>
      <c r="P108" s="181"/>
      <c r="Q108" s="181"/>
      <c r="R108" s="182"/>
      <c r="S108" s="182"/>
      <c r="T108" s="182"/>
      <c r="U108" s="184">
        <f>SUM(U109:U116)</f>
        <v>0</v>
      </c>
      <c r="V108" s="188">
        <f>IF(SUM(BT109:BY116,BM109:BR116,BF109:BK116,AY109:BD116,AN109:AP116,AJ109:AL116,AF109:AH116,AB109:AD116)=SUM(V109:V116),SUM(V109:V116),"ПРОВЕРЬ")</f>
        <v>0</v>
      </c>
      <c r="W108" s="189">
        <f>IF(SUM(AA108,AE108,AI108,AM108)=SUM(W109:W116),SUM(W109:W116),"ПРОВЕРЬ")</f>
        <v>0</v>
      </c>
      <c r="X108" s="188">
        <f>IF(SUM(AB108,AF108,AJ108,AN108)=SUM(X109:X116),SUM(X109:X116),"ПРОВЕРЬ")</f>
        <v>0</v>
      </c>
      <c r="Y108" s="188">
        <f t="shared" ref="Y108" si="256">IF(SUM(AC108,AG108,AK108,AO108)=SUM(Y109:Y116),SUM(Y109:Y116),"ПРОВЕРЬ")</f>
        <v>0</v>
      </c>
      <c r="Z108" s="222">
        <f>IF(SUM(AD108,AH108,AL108,AP108)=SUM(Z109:Z116),SUM(Z109:Z116),"ПРОВЕРЬ")</f>
        <v>0</v>
      </c>
      <c r="AA108" s="190">
        <f t="shared" ref="AA108:AB108" si="257">SUM(AA109:AA116)</f>
        <v>0</v>
      </c>
      <c r="AB108" s="184">
        <f t="shared" si="257"/>
        <v>0</v>
      </c>
      <c r="AC108" s="184">
        <f>SUM(AC109:AC116)</f>
        <v>0</v>
      </c>
      <c r="AD108" s="222">
        <f>SUM(AD109:AD116)</f>
        <v>0</v>
      </c>
      <c r="AE108" s="184">
        <f>SUM(AE109:AE116)</f>
        <v>0</v>
      </c>
      <c r="AF108" s="184">
        <f t="shared" ref="AF108" si="258">SUM(AF109:AF116)</f>
        <v>0</v>
      </c>
      <c r="AG108" s="184">
        <f>SUM(AG109:AG116)</f>
        <v>0</v>
      </c>
      <c r="AH108" s="222">
        <f>SUM(AH109:AH116)</f>
        <v>0</v>
      </c>
      <c r="AI108" s="184">
        <f t="shared" ref="AI108:AJ108" si="259">SUM(AI109:AI116)</f>
        <v>0</v>
      </c>
      <c r="AJ108" s="184">
        <f t="shared" si="259"/>
        <v>0</v>
      </c>
      <c r="AK108" s="184">
        <f>SUM(AK109:AK116)</f>
        <v>0</v>
      </c>
      <c r="AL108" s="222">
        <f>SUM(AL109:AL116)</f>
        <v>0</v>
      </c>
      <c r="AM108" s="184">
        <f>SUM(AM109:AM116)</f>
        <v>0</v>
      </c>
      <c r="AN108" s="184">
        <f t="shared" ref="AN108" si="260">SUM(AN109:AN116)</f>
        <v>0</v>
      </c>
      <c r="AO108" s="184">
        <f>SUM(AO109:AO116)</f>
        <v>0</v>
      </c>
      <c r="AP108" s="188">
        <f>SUM(AP109:AP116)</f>
        <v>0</v>
      </c>
      <c r="AQ108" s="189">
        <f t="shared" ref="AQ108:AR108" si="261">IF(SUM(AX108,BE108,BL108,BS108)=SUM(AQ109:AQ116),SUM(AQ109:AQ116),"ПРОВЕРЬ")</f>
        <v>0</v>
      </c>
      <c r="AR108" s="188">
        <f t="shared" si="261"/>
        <v>0</v>
      </c>
      <c r="AS108" s="188">
        <f>IF(SUM(AZ108,BG108,BN108,BU108)=SUM(AS109:AS116),SUM(AS109:AS116),"ПРОВЕРЬ")</f>
        <v>0</v>
      </c>
      <c r="AT108" s="188">
        <f>IF(SUM(BA108,BH108,BO108,BV108)=SUM(AT109:AT116),SUM(AT109:AT116),"ПРОВЕРЬ")</f>
        <v>0</v>
      </c>
      <c r="AU108" s="188">
        <f>IF(SUM(BB108,BI108,BP108,BW108)=SUM(AU109:AU116),SUM(AU109:AU116),"ПРОВЕРЬ")</f>
        <v>0</v>
      </c>
      <c r="AV108" s="188">
        <f t="shared" ref="AV108" si="262">IF(SUM(BC108,BJ108,BQ108,BX108)=SUM(AV109:AV116),SUM(AV109:AV116),"ПРОВЕРЬ")</f>
        <v>0</v>
      </c>
      <c r="AW108" s="188">
        <f>IF(SUM(BD108,BK108,BR108,BY108)=SUM(AW109:AW116),SUM(AW109:AW116),"ПРОВЕРЬ")</f>
        <v>0</v>
      </c>
      <c r="AX108" s="191">
        <f t="shared" ref="AX108:AZ108" si="263">SUM(AX109:AX116)</f>
        <v>0</v>
      </c>
      <c r="AY108" s="191">
        <f t="shared" si="263"/>
        <v>0</v>
      </c>
      <c r="AZ108" s="191">
        <f t="shared" si="263"/>
        <v>0</v>
      </c>
      <c r="BA108" s="191">
        <f>SUM(BA109:BA116)</f>
        <v>0</v>
      </c>
      <c r="BB108" s="191">
        <f t="shared" ref="BB108" si="264">SUM(BB109:BB116)</f>
        <v>0</v>
      </c>
      <c r="BC108" s="191">
        <f>SUM(BC109:BC116)</f>
        <v>0</v>
      </c>
      <c r="BD108" s="234">
        <f>SUM(BD109:BD116)</f>
        <v>0</v>
      </c>
      <c r="BE108" s="191">
        <f t="shared" ref="BE108:BF108" si="265">SUM(BE109:BE116)</f>
        <v>0</v>
      </c>
      <c r="BF108" s="191">
        <f t="shared" si="265"/>
        <v>0</v>
      </c>
      <c r="BG108" s="191">
        <f>SUM(BG109:BG116)</f>
        <v>0</v>
      </c>
      <c r="BH108" s="191">
        <f t="shared" ref="BH108:BI108" si="266">SUM(BH109:BH116)</f>
        <v>0</v>
      </c>
      <c r="BI108" s="191">
        <f t="shared" si="266"/>
        <v>0</v>
      </c>
      <c r="BJ108" s="191">
        <f>SUM(BJ109:BJ116)</f>
        <v>0</v>
      </c>
      <c r="BK108" s="234">
        <f>SUM(BK109:BK116)</f>
        <v>0</v>
      </c>
      <c r="BL108" s="184">
        <f t="shared" ref="BL108:BP108" si="267">SUM(BL109:BL116)</f>
        <v>0</v>
      </c>
      <c r="BM108" s="184">
        <f t="shared" si="267"/>
        <v>0</v>
      </c>
      <c r="BN108" s="184">
        <f t="shared" si="267"/>
        <v>0</v>
      </c>
      <c r="BO108" s="184">
        <f t="shared" si="267"/>
        <v>0</v>
      </c>
      <c r="BP108" s="184">
        <f t="shared" si="267"/>
        <v>0</v>
      </c>
      <c r="BQ108" s="184">
        <f>SUM(BQ109:BQ116)</f>
        <v>0</v>
      </c>
      <c r="BR108" s="222">
        <f>SUM(BR109:BR116)</f>
        <v>0</v>
      </c>
      <c r="BS108" s="184">
        <f t="shared" ref="BS108:BW108" si="268">SUM(BS109:BS116)</f>
        <v>0</v>
      </c>
      <c r="BT108" s="184">
        <f t="shared" si="268"/>
        <v>0</v>
      </c>
      <c r="BU108" s="184">
        <f t="shared" si="268"/>
        <v>0</v>
      </c>
      <c r="BV108" s="184">
        <f t="shared" si="268"/>
        <v>0</v>
      </c>
      <c r="BW108" s="184">
        <f t="shared" si="268"/>
        <v>0</v>
      </c>
      <c r="BX108" s="184">
        <f>SUM(BX109:BX116)</f>
        <v>0</v>
      </c>
      <c r="BY108" s="222">
        <f>SUM(BY109:BY116)</f>
        <v>0</v>
      </c>
      <c r="BZ108" s="266"/>
      <c r="CA108" s="160"/>
      <c r="CB108" s="46"/>
      <c r="CC108" s="46"/>
      <c r="CD108" s="46"/>
      <c r="CE108" s="46"/>
      <c r="CF108" s="46"/>
      <c r="CG108" s="46"/>
      <c r="CH108" s="46"/>
      <c r="CI108" s="46"/>
      <c r="CJ108" s="46"/>
      <c r="CK108" s="46"/>
      <c r="CL108" s="46"/>
      <c r="CM108" s="46"/>
      <c r="CN108" s="46"/>
      <c r="CO108" s="46"/>
      <c r="CP108" s="46"/>
      <c r="CQ108" s="46"/>
      <c r="CR108" s="46"/>
      <c r="CS108" s="46"/>
      <c r="CT108" s="46"/>
      <c r="CU108" s="46"/>
      <c r="CV108" s="46"/>
      <c r="CW108" s="46"/>
      <c r="CX108" s="46"/>
      <c r="CY108" s="46"/>
      <c r="CZ108" s="46"/>
      <c r="DA108" s="46"/>
      <c r="DB108" s="46"/>
      <c r="DC108" s="46"/>
      <c r="DD108" s="46"/>
      <c r="DE108" s="46"/>
      <c r="DF108" s="46"/>
      <c r="DG108" s="46"/>
      <c r="DH108" s="46"/>
      <c r="DI108" s="46"/>
      <c r="DJ108" s="46"/>
      <c r="DK108" s="46"/>
      <c r="DL108" s="46"/>
      <c r="DM108" s="46"/>
      <c r="DN108" s="47"/>
      <c r="DO108" s="47"/>
      <c r="DP108" s="47"/>
      <c r="DQ108" s="47"/>
      <c r="DR108" s="47"/>
      <c r="DS108" s="47"/>
      <c r="DT108" s="47"/>
      <c r="DU108" s="47"/>
      <c r="DV108" s="47"/>
      <c r="DW108" s="47"/>
      <c r="DX108" s="47"/>
      <c r="DY108" s="47"/>
      <c r="DZ108" s="47"/>
      <c r="EA108" s="47"/>
      <c r="EB108" s="47"/>
      <c r="EC108" s="47"/>
      <c r="ED108" s="47"/>
      <c r="EE108" s="47"/>
      <c r="EF108" s="47"/>
      <c r="EG108" s="47"/>
      <c r="EH108" s="47"/>
      <c r="EI108" s="47"/>
      <c r="EJ108" s="47"/>
      <c r="EK108" s="47"/>
      <c r="EL108" s="47"/>
      <c r="EM108" s="47"/>
      <c r="EN108" s="47"/>
      <c r="EO108" s="47"/>
      <c r="EP108" s="47"/>
      <c r="EQ108" s="47"/>
      <c r="ER108" s="47"/>
      <c r="ES108" s="47"/>
      <c r="ET108" s="47"/>
      <c r="EU108" s="47"/>
      <c r="EV108" s="47"/>
      <c r="EW108" s="47"/>
      <c r="EX108" s="47"/>
      <c r="EY108" s="47"/>
      <c r="EZ108" s="47"/>
      <c r="FA108" s="47"/>
      <c r="FB108" s="47"/>
      <c r="FC108" s="47"/>
      <c r="FD108" s="47"/>
      <c r="FE108" s="47"/>
      <c r="FF108" s="47"/>
      <c r="FG108" s="47"/>
      <c r="FH108" s="47"/>
      <c r="FI108" s="47"/>
      <c r="FJ108" s="47"/>
      <c r="FK108" s="47"/>
      <c r="FL108" s="47"/>
      <c r="FM108" s="47"/>
      <c r="FN108" s="47"/>
      <c r="FO108" s="47"/>
      <c r="FP108" s="47"/>
      <c r="FQ108" s="47"/>
      <c r="FR108" s="47"/>
      <c r="FS108" s="47"/>
      <c r="FT108" s="47"/>
      <c r="FU108" s="47"/>
      <c r="FV108" s="47"/>
      <c r="FW108" s="47"/>
      <c r="FX108" s="47"/>
      <c r="FY108" s="47"/>
      <c r="FZ108" s="47"/>
      <c r="GA108" s="47"/>
      <c r="GB108" s="47"/>
      <c r="GC108" s="47"/>
      <c r="GD108" s="47"/>
      <c r="GE108" s="47"/>
      <c r="GF108" s="47"/>
      <c r="GG108" s="47"/>
      <c r="GH108" s="47"/>
      <c r="GI108" s="47"/>
      <c r="GJ108" s="47"/>
      <c r="GK108" s="47"/>
      <c r="GL108" s="47"/>
      <c r="GM108" s="47"/>
      <c r="GN108" s="47"/>
      <c r="GO108" s="47"/>
      <c r="GP108" s="47"/>
      <c r="GQ108" s="47"/>
      <c r="GR108" s="47"/>
      <c r="GS108" s="47"/>
      <c r="GT108" s="47"/>
      <c r="GU108" s="47"/>
      <c r="GV108" s="47"/>
      <c r="GW108" s="47"/>
      <c r="GX108" s="47"/>
      <c r="GY108" s="47"/>
      <c r="GZ108" s="47"/>
      <c r="HA108" s="47"/>
      <c r="HB108" s="47"/>
      <c r="HC108" s="47"/>
      <c r="HD108" s="47"/>
      <c r="HE108" s="47"/>
      <c r="HF108" s="47"/>
      <c r="HG108" s="47"/>
      <c r="HH108" s="47"/>
      <c r="HI108" s="47"/>
      <c r="HJ108" s="47"/>
      <c r="HK108" s="47"/>
      <c r="HL108" s="47"/>
      <c r="HM108" s="47"/>
      <c r="HN108" s="47"/>
      <c r="HO108" s="47"/>
      <c r="HP108" s="47"/>
      <c r="HQ108" s="47"/>
      <c r="HR108" s="47"/>
      <c r="HS108" s="47"/>
      <c r="HT108" s="47"/>
      <c r="HU108" s="47"/>
      <c r="HV108" s="47"/>
      <c r="HW108" s="47"/>
      <c r="HX108" s="47"/>
      <c r="HY108" s="47"/>
      <c r="HZ108" s="47"/>
      <c r="IA108" s="47"/>
      <c r="IB108" s="47"/>
      <c r="IC108" s="47"/>
      <c r="ID108" s="47"/>
      <c r="IE108" s="47"/>
      <c r="IF108" s="47"/>
      <c r="IG108" s="47"/>
    </row>
    <row r="109" spans="1:241" hidden="1" outlineLevel="2">
      <c r="A109" s="145"/>
      <c r="B109" s="33"/>
      <c r="C109" s="50"/>
      <c r="D109" s="51"/>
      <c r="E109" s="34"/>
      <c r="F109" s="56"/>
      <c r="G109" s="34"/>
      <c r="H109" s="34"/>
      <c r="I109" s="34"/>
      <c r="J109" s="53"/>
      <c r="K109" s="34"/>
      <c r="L109" s="36"/>
      <c r="M109" s="36"/>
      <c r="N109" s="36"/>
      <c r="O109" s="49"/>
      <c r="P109" s="49"/>
      <c r="Q109" s="36">
        <f>_xlfn.DAYS(P109,O109)</f>
        <v>0</v>
      </c>
      <c r="R109" s="33"/>
      <c r="S109" s="33"/>
      <c r="T109" s="33"/>
      <c r="U109" s="145"/>
      <c r="V109" s="192">
        <f t="shared" ref="V109:V116" si="269">SUM(W109,AQ109)</f>
        <v>0</v>
      </c>
      <c r="W109" s="193">
        <f>SUM(AA109,AE109,AI109,AM109)</f>
        <v>0</v>
      </c>
      <c r="X109" s="192">
        <f>SUM(AB109,AF109,AJ109,AN109)</f>
        <v>0</v>
      </c>
      <c r="Y109" s="192">
        <f>SUM(AC109,AG109,AK109,AO109)</f>
        <v>0</v>
      </c>
      <c r="Z109" s="192">
        <f>SUM(AD109,AH109,AL109,AP109)</f>
        <v>0</v>
      </c>
      <c r="AA109" s="211">
        <f>SUM(AB109:AD109)</f>
        <v>0</v>
      </c>
      <c r="AB109" s="205"/>
      <c r="AC109" s="205"/>
      <c r="AD109" s="229"/>
      <c r="AE109" s="211">
        <f>SUM(AF109:AH109)</f>
        <v>0</v>
      </c>
      <c r="AF109" s="205"/>
      <c r="AG109" s="205"/>
      <c r="AH109" s="229"/>
      <c r="AI109" s="211">
        <f>SUM(AJ109:AL109)</f>
        <v>0</v>
      </c>
      <c r="AJ109" s="205"/>
      <c r="AK109" s="205"/>
      <c r="AL109" s="229"/>
      <c r="AM109" s="211">
        <f>SUM(AN109:AP109)</f>
        <v>0</v>
      </c>
      <c r="AN109" s="205"/>
      <c r="AO109" s="205"/>
      <c r="AP109" s="231"/>
      <c r="AQ109" s="193">
        <f>SUM(BS109,BL109,BE109,AX109)</f>
        <v>0</v>
      </c>
      <c r="AR109" s="192">
        <f>SUM(BT109,BM109,BF109,AY109)</f>
        <v>0</v>
      </c>
      <c r="AS109" s="192">
        <f>IF(AR109*0.304=SUM(AZ109,BG109,BN109,BU109),AR109*0.304,"проверь ЕСН")</f>
        <v>0</v>
      </c>
      <c r="AT109" s="192">
        <f t="shared" ref="AT109:AW116" si="270">SUM(BV109,BO109,BH109,BA109)</f>
        <v>0</v>
      </c>
      <c r="AU109" s="192">
        <f t="shared" si="270"/>
        <v>0</v>
      </c>
      <c r="AV109" s="192">
        <f t="shared" si="270"/>
        <v>0</v>
      </c>
      <c r="AW109" s="192">
        <f>SUM(BY109,BR109,BK109,BD109)</f>
        <v>0</v>
      </c>
      <c r="AX109" s="235">
        <f>SUM(AY109:BD109)</f>
        <v>0</v>
      </c>
      <c r="AY109" s="263"/>
      <c r="AZ109" s="194">
        <f>AY109*0.304</f>
        <v>0</v>
      </c>
      <c r="BA109" s="263"/>
      <c r="BB109" s="263"/>
      <c r="BC109" s="263"/>
      <c r="BD109" s="264"/>
      <c r="BE109" s="235">
        <f>SUM(BF109:BK109)</f>
        <v>0</v>
      </c>
      <c r="BF109" s="263"/>
      <c r="BG109" s="194">
        <f>BF109*0.304</f>
        <v>0</v>
      </c>
      <c r="BH109" s="263"/>
      <c r="BI109" s="263"/>
      <c r="BJ109" s="263"/>
      <c r="BK109" s="264"/>
      <c r="BL109" s="235">
        <f>SUM(BM109:BR109)</f>
        <v>0</v>
      </c>
      <c r="BM109" s="263"/>
      <c r="BN109" s="194">
        <f>BM109*0.304</f>
        <v>0</v>
      </c>
      <c r="BO109" s="263"/>
      <c r="BP109" s="263"/>
      <c r="BQ109" s="263"/>
      <c r="BR109" s="264"/>
      <c r="BS109" s="235">
        <f>SUM(BT109:BY109)</f>
        <v>0</v>
      </c>
      <c r="BT109" s="263"/>
      <c r="BU109" s="194">
        <f>BT109*0.304</f>
        <v>0</v>
      </c>
      <c r="BV109" s="263"/>
      <c r="BW109" s="263"/>
      <c r="BX109" s="263"/>
      <c r="BY109" s="264"/>
      <c r="BZ109" s="251"/>
      <c r="CA109" s="159"/>
      <c r="CB109" s="44"/>
      <c r="CC109" s="44"/>
      <c r="CD109" s="44"/>
      <c r="CE109" s="44"/>
      <c r="CF109" s="44"/>
      <c r="CG109" s="44"/>
      <c r="CH109" s="44"/>
      <c r="CI109" s="44"/>
      <c r="CJ109" s="44"/>
      <c r="CK109" s="44"/>
      <c r="CL109" s="44"/>
      <c r="CM109" s="44"/>
      <c r="CN109" s="44"/>
      <c r="CO109" s="44"/>
      <c r="CP109" s="44"/>
      <c r="CQ109" s="44"/>
      <c r="CR109" s="44"/>
      <c r="CS109" s="44"/>
      <c r="CT109" s="44"/>
      <c r="CU109" s="44"/>
      <c r="CV109" s="44"/>
      <c r="CW109" s="44"/>
      <c r="CX109" s="44"/>
      <c r="CY109" s="44"/>
      <c r="CZ109" s="44"/>
      <c r="DA109" s="44"/>
      <c r="DB109" s="44"/>
      <c r="DC109" s="44"/>
      <c r="DD109" s="44"/>
      <c r="DE109" s="44"/>
      <c r="DF109" s="44"/>
      <c r="DG109" s="44"/>
      <c r="DH109" s="44"/>
      <c r="DI109" s="44"/>
      <c r="DJ109" s="44"/>
      <c r="DK109" s="44"/>
      <c r="DL109" s="44"/>
      <c r="DM109" s="44"/>
    </row>
    <row r="110" spans="1:241" hidden="1" outlineLevel="2">
      <c r="A110" s="49"/>
      <c r="B110" s="33"/>
      <c r="C110" s="50"/>
      <c r="D110" s="51"/>
      <c r="E110" s="34"/>
      <c r="F110" s="56"/>
      <c r="G110" s="34"/>
      <c r="H110" s="34"/>
      <c r="I110" s="34"/>
      <c r="J110" s="53"/>
      <c r="K110" s="34"/>
      <c r="L110" s="36"/>
      <c r="M110" s="36"/>
      <c r="N110" s="36"/>
      <c r="O110" s="49"/>
      <c r="P110" s="49"/>
      <c r="Q110" s="36">
        <f>_xlfn.DAYS(P110,O110)</f>
        <v>0</v>
      </c>
      <c r="R110" s="33"/>
      <c r="S110" s="33"/>
      <c r="T110" s="33"/>
      <c r="U110" s="145"/>
      <c r="V110" s="192">
        <f t="shared" si="269"/>
        <v>0</v>
      </c>
      <c r="W110" s="193">
        <f t="shared" ref="W110:Z116" si="271">SUM(AA110,AE110,AI110,AM110)</f>
        <v>0</v>
      </c>
      <c r="X110" s="192">
        <f t="shared" si="271"/>
        <v>0</v>
      </c>
      <c r="Y110" s="192">
        <f t="shared" si="271"/>
        <v>0</v>
      </c>
      <c r="Z110" s="192">
        <f t="shared" si="271"/>
        <v>0</v>
      </c>
      <c r="AA110" s="211">
        <f t="shared" ref="AA110:AA114" si="272">SUM(AB110:AD110)</f>
        <v>0</v>
      </c>
      <c r="AB110" s="205"/>
      <c r="AC110" s="205"/>
      <c r="AD110" s="229"/>
      <c r="AE110" s="211">
        <f t="shared" ref="AE110" si="273">SUM(AF110:AH110)</f>
        <v>0</v>
      </c>
      <c r="AF110" s="205"/>
      <c r="AG110" s="205"/>
      <c r="AH110" s="229"/>
      <c r="AI110" s="211">
        <f t="shared" ref="AI110:AI116" si="274">SUM(AJ110:AL110)</f>
        <v>0</v>
      </c>
      <c r="AJ110" s="205"/>
      <c r="AK110" s="205"/>
      <c r="AL110" s="229"/>
      <c r="AM110" s="211">
        <f t="shared" ref="AM110:AM116" si="275">SUM(AN110:AP110)</f>
        <v>0</v>
      </c>
      <c r="AN110" s="205"/>
      <c r="AO110" s="205"/>
      <c r="AP110" s="231"/>
      <c r="AQ110" s="193">
        <f t="shared" ref="AQ110:AR116" si="276">SUM(BS110,BL110,BE110,AX110)</f>
        <v>0</v>
      </c>
      <c r="AR110" s="192">
        <f t="shared" si="276"/>
        <v>0</v>
      </c>
      <c r="AS110" s="192">
        <f t="shared" ref="AS110:AS115" si="277">IF(AR110*0.304=SUM(AZ110,BG110,BN110,BU110),AR110*0.304,"ЕСН")</f>
        <v>0</v>
      </c>
      <c r="AT110" s="192">
        <f t="shared" si="270"/>
        <v>0</v>
      </c>
      <c r="AU110" s="192">
        <f t="shared" si="270"/>
        <v>0</v>
      </c>
      <c r="AV110" s="192">
        <f t="shared" si="270"/>
        <v>0</v>
      </c>
      <c r="AW110" s="192">
        <f t="shared" si="270"/>
        <v>0</v>
      </c>
      <c r="AX110" s="235">
        <f t="shared" ref="AX110:AX113" si="278">SUM(AY110:BD110)</f>
        <v>0</v>
      </c>
      <c r="AY110" s="263"/>
      <c r="AZ110" s="194">
        <f t="shared" ref="AZ110:AZ116" si="279">AY110*0.304</f>
        <v>0</v>
      </c>
      <c r="BA110" s="263"/>
      <c r="BB110" s="263"/>
      <c r="BC110" s="263"/>
      <c r="BD110" s="264"/>
      <c r="BE110" s="235">
        <f t="shared" ref="BE110:BE113" si="280">SUM(BF110:BK110)</f>
        <v>0</v>
      </c>
      <c r="BF110" s="263"/>
      <c r="BG110" s="194">
        <f t="shared" ref="BG110:BG116" si="281">BF110*0.304</f>
        <v>0</v>
      </c>
      <c r="BH110" s="263"/>
      <c r="BI110" s="263"/>
      <c r="BJ110" s="263"/>
      <c r="BK110" s="264"/>
      <c r="BL110" s="235">
        <f t="shared" ref="BL110:BL113" si="282">SUM(BM110:BR110)</f>
        <v>0</v>
      </c>
      <c r="BM110" s="263"/>
      <c r="BN110" s="194">
        <f t="shared" ref="BN110:BN116" si="283">BM110*0.304</f>
        <v>0</v>
      </c>
      <c r="BO110" s="263"/>
      <c r="BP110" s="263"/>
      <c r="BQ110" s="263"/>
      <c r="BR110" s="264"/>
      <c r="BS110" s="235">
        <f t="shared" ref="BS110:BS113" si="284">SUM(BT110:BY110)</f>
        <v>0</v>
      </c>
      <c r="BT110" s="263"/>
      <c r="BU110" s="194">
        <f t="shared" ref="BU110:BU116" si="285">BT110*0.304</f>
        <v>0</v>
      </c>
      <c r="BV110" s="263"/>
      <c r="BW110" s="263"/>
      <c r="BX110" s="263"/>
      <c r="BY110" s="264"/>
      <c r="BZ110" s="251"/>
      <c r="CA110" s="159"/>
      <c r="CB110" s="44"/>
      <c r="CC110" s="44"/>
      <c r="CD110" s="44"/>
      <c r="CE110" s="44"/>
      <c r="CF110" s="44"/>
      <c r="CG110" s="44"/>
      <c r="CH110" s="44"/>
      <c r="CI110" s="44"/>
      <c r="CJ110" s="44"/>
      <c r="CK110" s="44"/>
      <c r="CL110" s="44"/>
      <c r="CM110" s="44"/>
      <c r="CN110" s="44"/>
      <c r="CO110" s="44"/>
      <c r="CP110" s="44"/>
      <c r="CQ110" s="44"/>
      <c r="CR110" s="44"/>
      <c r="CS110" s="44"/>
      <c r="CT110" s="44"/>
      <c r="CU110" s="44"/>
      <c r="CV110" s="44"/>
      <c r="CW110" s="44"/>
      <c r="CX110" s="44"/>
      <c r="CY110" s="44"/>
      <c r="CZ110" s="44"/>
      <c r="DA110" s="44"/>
      <c r="DB110" s="44"/>
      <c r="DC110" s="44"/>
      <c r="DD110" s="44"/>
      <c r="DE110" s="44"/>
      <c r="DF110" s="44"/>
      <c r="DG110" s="44"/>
      <c r="DH110" s="44"/>
      <c r="DI110" s="44"/>
      <c r="DJ110" s="44"/>
      <c r="DK110" s="44"/>
      <c r="DL110" s="44"/>
      <c r="DM110" s="44"/>
    </row>
    <row r="111" spans="1:241" hidden="1" outlineLevel="2">
      <c r="A111" s="187"/>
      <c r="B111" s="33"/>
      <c r="C111" s="50"/>
      <c r="D111" s="51"/>
      <c r="E111" s="34"/>
      <c r="F111" s="56"/>
      <c r="G111" s="34"/>
      <c r="H111" s="34"/>
      <c r="I111" s="34"/>
      <c r="J111" s="53"/>
      <c r="K111" s="34"/>
      <c r="L111" s="36"/>
      <c r="M111" s="36"/>
      <c r="N111" s="36"/>
      <c r="O111" s="49"/>
      <c r="P111" s="49"/>
      <c r="Q111" s="36">
        <f t="shared" ref="Q111:Q116" si="286">_xlfn.DAYS(P111,O111)</f>
        <v>0</v>
      </c>
      <c r="R111" s="33"/>
      <c r="S111" s="33"/>
      <c r="T111" s="33"/>
      <c r="U111" s="145"/>
      <c r="V111" s="192">
        <f t="shared" si="269"/>
        <v>0</v>
      </c>
      <c r="W111" s="193">
        <f t="shared" si="271"/>
        <v>0</v>
      </c>
      <c r="X111" s="192">
        <f t="shared" si="271"/>
        <v>0</v>
      </c>
      <c r="Y111" s="192">
        <f t="shared" si="271"/>
        <v>0</v>
      </c>
      <c r="Z111" s="192">
        <f t="shared" si="271"/>
        <v>0</v>
      </c>
      <c r="AA111" s="211">
        <f t="shared" si="272"/>
        <v>0</v>
      </c>
      <c r="AB111" s="205"/>
      <c r="AC111" s="205"/>
      <c r="AD111" s="229"/>
      <c r="AE111" s="211">
        <f>SUM(AF111:AH111)</f>
        <v>0</v>
      </c>
      <c r="AF111" s="205"/>
      <c r="AG111" s="205"/>
      <c r="AH111" s="229"/>
      <c r="AI111" s="211">
        <f t="shared" si="274"/>
        <v>0</v>
      </c>
      <c r="AJ111" s="205"/>
      <c r="AK111" s="205"/>
      <c r="AL111" s="229"/>
      <c r="AM111" s="211">
        <f t="shared" si="275"/>
        <v>0</v>
      </c>
      <c r="AN111" s="205"/>
      <c r="AO111" s="205"/>
      <c r="AP111" s="231"/>
      <c r="AQ111" s="193">
        <f t="shared" si="276"/>
        <v>0</v>
      </c>
      <c r="AR111" s="192">
        <f t="shared" si="276"/>
        <v>0</v>
      </c>
      <c r="AS111" s="192">
        <f t="shared" si="277"/>
        <v>0</v>
      </c>
      <c r="AT111" s="192">
        <f t="shared" si="270"/>
        <v>0</v>
      </c>
      <c r="AU111" s="192">
        <f t="shared" si="270"/>
        <v>0</v>
      </c>
      <c r="AV111" s="192">
        <f t="shared" si="270"/>
        <v>0</v>
      </c>
      <c r="AW111" s="192">
        <f t="shared" si="270"/>
        <v>0</v>
      </c>
      <c r="AX111" s="235">
        <f t="shared" si="278"/>
        <v>0</v>
      </c>
      <c r="AY111" s="263"/>
      <c r="AZ111" s="194">
        <f t="shared" si="279"/>
        <v>0</v>
      </c>
      <c r="BA111" s="263"/>
      <c r="BB111" s="263"/>
      <c r="BC111" s="263"/>
      <c r="BD111" s="264"/>
      <c r="BE111" s="235">
        <f t="shared" si="280"/>
        <v>0</v>
      </c>
      <c r="BF111" s="263"/>
      <c r="BG111" s="194">
        <f t="shared" si="281"/>
        <v>0</v>
      </c>
      <c r="BH111" s="263"/>
      <c r="BI111" s="263"/>
      <c r="BJ111" s="263"/>
      <c r="BK111" s="264"/>
      <c r="BL111" s="235">
        <f t="shared" si="282"/>
        <v>0</v>
      </c>
      <c r="BM111" s="263"/>
      <c r="BN111" s="194">
        <f t="shared" si="283"/>
        <v>0</v>
      </c>
      <c r="BO111" s="263"/>
      <c r="BP111" s="263"/>
      <c r="BQ111" s="263"/>
      <c r="BR111" s="264"/>
      <c r="BS111" s="235">
        <f t="shared" si="284"/>
        <v>0</v>
      </c>
      <c r="BT111" s="263"/>
      <c r="BU111" s="194">
        <f t="shared" si="285"/>
        <v>0</v>
      </c>
      <c r="BV111" s="263"/>
      <c r="BW111" s="263"/>
      <c r="BX111" s="263"/>
      <c r="BY111" s="264"/>
      <c r="BZ111" s="251"/>
      <c r="CA111" s="159"/>
      <c r="CB111" s="44"/>
      <c r="CC111" s="44"/>
      <c r="CD111" s="44"/>
      <c r="CE111" s="44"/>
      <c r="CF111" s="44"/>
      <c r="CG111" s="44"/>
      <c r="CH111" s="44"/>
      <c r="CI111" s="44"/>
      <c r="CJ111" s="44"/>
      <c r="CK111" s="44"/>
      <c r="CL111" s="44"/>
      <c r="CM111" s="44"/>
      <c r="CN111" s="44"/>
      <c r="CO111" s="44"/>
      <c r="CP111" s="44"/>
      <c r="CQ111" s="44"/>
      <c r="CR111" s="44"/>
      <c r="CS111" s="44"/>
      <c r="CT111" s="44"/>
      <c r="CU111" s="44"/>
      <c r="CV111" s="44"/>
      <c r="CW111" s="44"/>
      <c r="CX111" s="44"/>
      <c r="CY111" s="44"/>
      <c r="CZ111" s="44"/>
      <c r="DA111" s="44"/>
      <c r="DB111" s="44"/>
      <c r="DC111" s="44"/>
      <c r="DD111" s="44"/>
      <c r="DE111" s="44"/>
      <c r="DF111" s="44"/>
      <c r="DG111" s="44"/>
      <c r="DH111" s="44"/>
      <c r="DI111" s="44"/>
      <c r="DJ111" s="44"/>
      <c r="DK111" s="44"/>
      <c r="DL111" s="44"/>
      <c r="DM111" s="44"/>
    </row>
    <row r="112" spans="1:241" hidden="1" outlineLevel="2">
      <c r="A112" s="187"/>
      <c r="B112" s="33"/>
      <c r="C112" s="50"/>
      <c r="D112" s="51"/>
      <c r="E112" s="34"/>
      <c r="F112" s="56"/>
      <c r="G112" s="34"/>
      <c r="H112" s="34"/>
      <c r="I112" s="34"/>
      <c r="J112" s="53"/>
      <c r="K112" s="34"/>
      <c r="L112" s="36"/>
      <c r="M112" s="36"/>
      <c r="N112" s="36"/>
      <c r="O112" s="49"/>
      <c r="P112" s="49"/>
      <c r="Q112" s="36">
        <f t="shared" si="286"/>
        <v>0</v>
      </c>
      <c r="R112" s="33"/>
      <c r="S112" s="33"/>
      <c r="T112" s="33"/>
      <c r="U112" s="145"/>
      <c r="V112" s="192">
        <f t="shared" si="269"/>
        <v>0</v>
      </c>
      <c r="W112" s="193">
        <f t="shared" si="271"/>
        <v>0</v>
      </c>
      <c r="X112" s="192">
        <f t="shared" si="271"/>
        <v>0</v>
      </c>
      <c r="Y112" s="192">
        <f t="shared" si="271"/>
        <v>0</v>
      </c>
      <c r="Z112" s="192">
        <f t="shared" si="271"/>
        <v>0</v>
      </c>
      <c r="AA112" s="211">
        <f t="shared" si="272"/>
        <v>0</v>
      </c>
      <c r="AB112" s="205"/>
      <c r="AC112" s="205"/>
      <c r="AD112" s="229"/>
      <c r="AE112" s="211">
        <f t="shared" ref="AE112:AE116" si="287">SUM(AF112:AH112)</f>
        <v>0</v>
      </c>
      <c r="AF112" s="205"/>
      <c r="AG112" s="205"/>
      <c r="AH112" s="229"/>
      <c r="AI112" s="211">
        <f t="shared" si="274"/>
        <v>0</v>
      </c>
      <c r="AJ112" s="205"/>
      <c r="AK112" s="205"/>
      <c r="AL112" s="229"/>
      <c r="AM112" s="211">
        <f t="shared" si="275"/>
        <v>0</v>
      </c>
      <c r="AN112" s="205"/>
      <c r="AO112" s="205"/>
      <c r="AP112" s="231"/>
      <c r="AQ112" s="193">
        <f t="shared" si="276"/>
        <v>0</v>
      </c>
      <c r="AR112" s="192">
        <f t="shared" si="276"/>
        <v>0</v>
      </c>
      <c r="AS112" s="192">
        <f t="shared" si="277"/>
        <v>0</v>
      </c>
      <c r="AT112" s="192">
        <f t="shared" si="270"/>
        <v>0</v>
      </c>
      <c r="AU112" s="192">
        <f t="shared" si="270"/>
        <v>0</v>
      </c>
      <c r="AV112" s="192">
        <f t="shared" si="270"/>
        <v>0</v>
      </c>
      <c r="AW112" s="192">
        <f t="shared" si="270"/>
        <v>0</v>
      </c>
      <c r="AX112" s="235">
        <f t="shared" si="278"/>
        <v>0</v>
      </c>
      <c r="AY112" s="263"/>
      <c r="AZ112" s="194">
        <f t="shared" si="279"/>
        <v>0</v>
      </c>
      <c r="BA112" s="263"/>
      <c r="BB112" s="263"/>
      <c r="BC112" s="263"/>
      <c r="BD112" s="264"/>
      <c r="BE112" s="235">
        <f t="shared" si="280"/>
        <v>0</v>
      </c>
      <c r="BF112" s="263"/>
      <c r="BG112" s="194">
        <f t="shared" si="281"/>
        <v>0</v>
      </c>
      <c r="BH112" s="263"/>
      <c r="BI112" s="263"/>
      <c r="BJ112" s="263"/>
      <c r="BK112" s="264"/>
      <c r="BL112" s="235">
        <f t="shared" si="282"/>
        <v>0</v>
      </c>
      <c r="BM112" s="263"/>
      <c r="BN112" s="194">
        <f t="shared" si="283"/>
        <v>0</v>
      </c>
      <c r="BO112" s="263"/>
      <c r="BP112" s="263"/>
      <c r="BQ112" s="263"/>
      <c r="BR112" s="264"/>
      <c r="BS112" s="235">
        <f t="shared" si="284"/>
        <v>0</v>
      </c>
      <c r="BT112" s="263"/>
      <c r="BU112" s="194">
        <f t="shared" si="285"/>
        <v>0</v>
      </c>
      <c r="BV112" s="263"/>
      <c r="BW112" s="263"/>
      <c r="BX112" s="263"/>
      <c r="BY112" s="264"/>
      <c r="BZ112" s="251"/>
      <c r="CA112" s="159"/>
      <c r="CB112" s="44"/>
      <c r="CC112" s="44"/>
      <c r="CD112" s="44"/>
      <c r="CE112" s="44"/>
      <c r="CF112" s="44"/>
      <c r="CG112" s="44"/>
      <c r="CH112" s="44"/>
      <c r="CI112" s="44"/>
      <c r="CJ112" s="44"/>
      <c r="CK112" s="44"/>
      <c r="CL112" s="44"/>
      <c r="CM112" s="44"/>
      <c r="CN112" s="44"/>
      <c r="CO112" s="44"/>
      <c r="CP112" s="44"/>
      <c r="CQ112" s="44"/>
      <c r="CR112" s="44"/>
      <c r="CS112" s="44"/>
      <c r="CT112" s="44"/>
      <c r="CU112" s="44"/>
      <c r="CV112" s="44"/>
      <c r="CW112" s="44"/>
      <c r="CX112" s="44"/>
      <c r="CY112" s="44"/>
      <c r="CZ112" s="44"/>
      <c r="DA112" s="44"/>
      <c r="DB112" s="44"/>
      <c r="DC112" s="44"/>
      <c r="DD112" s="44"/>
      <c r="DE112" s="44"/>
      <c r="DF112" s="44"/>
      <c r="DG112" s="44"/>
      <c r="DH112" s="44"/>
      <c r="DI112" s="44"/>
      <c r="DJ112" s="44"/>
      <c r="DK112" s="44"/>
      <c r="DL112" s="44"/>
      <c r="DM112" s="44"/>
    </row>
    <row r="113" spans="1:241" hidden="1" outlineLevel="2">
      <c r="A113" s="145"/>
      <c r="B113" s="33"/>
      <c r="C113" s="50"/>
      <c r="D113" s="51"/>
      <c r="E113" s="34"/>
      <c r="F113" s="56"/>
      <c r="G113" s="34"/>
      <c r="H113" s="34"/>
      <c r="I113" s="34"/>
      <c r="J113" s="53"/>
      <c r="K113" s="34"/>
      <c r="L113" s="36"/>
      <c r="M113" s="36"/>
      <c r="N113" s="36"/>
      <c r="O113" s="49"/>
      <c r="P113" s="49"/>
      <c r="Q113" s="36">
        <f t="shared" si="286"/>
        <v>0</v>
      </c>
      <c r="R113" s="33"/>
      <c r="S113" s="33"/>
      <c r="T113" s="33"/>
      <c r="U113" s="145"/>
      <c r="V113" s="192">
        <f t="shared" si="269"/>
        <v>0</v>
      </c>
      <c r="W113" s="193">
        <f t="shared" si="271"/>
        <v>0</v>
      </c>
      <c r="X113" s="192">
        <f t="shared" si="271"/>
        <v>0</v>
      </c>
      <c r="Y113" s="192">
        <f t="shared" si="271"/>
        <v>0</v>
      </c>
      <c r="Z113" s="192">
        <f t="shared" si="271"/>
        <v>0</v>
      </c>
      <c r="AA113" s="211">
        <f t="shared" si="272"/>
        <v>0</v>
      </c>
      <c r="AB113" s="205"/>
      <c r="AC113" s="205"/>
      <c r="AD113" s="229"/>
      <c r="AE113" s="211">
        <f t="shared" si="287"/>
        <v>0</v>
      </c>
      <c r="AF113" s="205"/>
      <c r="AG113" s="205"/>
      <c r="AH113" s="229"/>
      <c r="AI113" s="211">
        <f t="shared" si="274"/>
        <v>0</v>
      </c>
      <c r="AJ113" s="205"/>
      <c r="AK113" s="205"/>
      <c r="AL113" s="229"/>
      <c r="AM113" s="211">
        <f t="shared" si="275"/>
        <v>0</v>
      </c>
      <c r="AN113" s="205"/>
      <c r="AO113" s="205"/>
      <c r="AP113" s="231"/>
      <c r="AQ113" s="193">
        <f t="shared" si="276"/>
        <v>0</v>
      </c>
      <c r="AR113" s="192">
        <f t="shared" si="276"/>
        <v>0</v>
      </c>
      <c r="AS113" s="192">
        <f t="shared" si="277"/>
        <v>0</v>
      </c>
      <c r="AT113" s="192">
        <f t="shared" si="270"/>
        <v>0</v>
      </c>
      <c r="AU113" s="192">
        <f t="shared" si="270"/>
        <v>0</v>
      </c>
      <c r="AV113" s="192">
        <f t="shared" si="270"/>
        <v>0</v>
      </c>
      <c r="AW113" s="192">
        <f t="shared" si="270"/>
        <v>0</v>
      </c>
      <c r="AX113" s="235">
        <f t="shared" si="278"/>
        <v>0</v>
      </c>
      <c r="AY113" s="263"/>
      <c r="AZ113" s="194">
        <f t="shared" si="279"/>
        <v>0</v>
      </c>
      <c r="BA113" s="263"/>
      <c r="BB113" s="263"/>
      <c r="BC113" s="263"/>
      <c r="BD113" s="264"/>
      <c r="BE113" s="235">
        <f t="shared" si="280"/>
        <v>0</v>
      </c>
      <c r="BF113" s="263"/>
      <c r="BG113" s="194">
        <f t="shared" si="281"/>
        <v>0</v>
      </c>
      <c r="BH113" s="263"/>
      <c r="BI113" s="263"/>
      <c r="BJ113" s="263"/>
      <c r="BK113" s="264"/>
      <c r="BL113" s="235">
        <f t="shared" si="282"/>
        <v>0</v>
      </c>
      <c r="BM113" s="263"/>
      <c r="BN113" s="194">
        <f t="shared" si="283"/>
        <v>0</v>
      </c>
      <c r="BO113" s="263"/>
      <c r="BP113" s="263"/>
      <c r="BQ113" s="263"/>
      <c r="BR113" s="264"/>
      <c r="BS113" s="235">
        <f t="shared" si="284"/>
        <v>0</v>
      </c>
      <c r="BT113" s="263"/>
      <c r="BU113" s="194">
        <f t="shared" si="285"/>
        <v>0</v>
      </c>
      <c r="BV113" s="263"/>
      <c r="BW113" s="263"/>
      <c r="BX113" s="263"/>
      <c r="BY113" s="264"/>
      <c r="BZ113" s="251"/>
      <c r="CA113" s="159"/>
      <c r="CB113" s="44"/>
      <c r="CC113" s="44"/>
      <c r="CD113" s="44"/>
      <c r="CE113" s="44"/>
      <c r="CF113" s="44"/>
      <c r="CG113" s="44"/>
      <c r="CH113" s="44"/>
      <c r="CI113" s="44"/>
      <c r="CJ113" s="44"/>
      <c r="CK113" s="44"/>
      <c r="CL113" s="44"/>
      <c r="CM113" s="44"/>
      <c r="CN113" s="44"/>
      <c r="CO113" s="44"/>
      <c r="CP113" s="44"/>
      <c r="CQ113" s="44"/>
      <c r="CR113" s="44"/>
      <c r="CS113" s="44"/>
      <c r="CT113" s="44"/>
      <c r="CU113" s="44"/>
      <c r="CV113" s="44"/>
      <c r="CW113" s="44"/>
      <c r="CX113" s="44"/>
      <c r="CY113" s="44"/>
      <c r="CZ113" s="44"/>
      <c r="DA113" s="44"/>
      <c r="DB113" s="44"/>
      <c r="DC113" s="44"/>
      <c r="DD113" s="44"/>
      <c r="DE113" s="44"/>
      <c r="DF113" s="44"/>
      <c r="DG113" s="44"/>
      <c r="DH113" s="44"/>
      <c r="DI113" s="44"/>
      <c r="DJ113" s="44"/>
      <c r="DK113" s="44"/>
      <c r="DL113" s="44"/>
      <c r="DM113" s="44"/>
    </row>
    <row r="114" spans="1:241" hidden="1" outlineLevel="2">
      <c r="A114" s="145"/>
      <c r="B114" s="33"/>
      <c r="C114" s="50"/>
      <c r="D114" s="51"/>
      <c r="E114" s="34"/>
      <c r="F114" s="56"/>
      <c r="G114" s="34"/>
      <c r="H114" s="34"/>
      <c r="I114" s="34"/>
      <c r="J114" s="53"/>
      <c r="K114" s="34"/>
      <c r="L114" s="36"/>
      <c r="M114" s="36"/>
      <c r="N114" s="36"/>
      <c r="O114" s="49"/>
      <c r="P114" s="49"/>
      <c r="Q114" s="36">
        <f t="shared" si="286"/>
        <v>0</v>
      </c>
      <c r="R114" s="33"/>
      <c r="S114" s="33"/>
      <c r="T114" s="33"/>
      <c r="U114" s="145"/>
      <c r="V114" s="192">
        <f t="shared" si="269"/>
        <v>0</v>
      </c>
      <c r="W114" s="193">
        <f t="shared" si="271"/>
        <v>0</v>
      </c>
      <c r="X114" s="192">
        <f t="shared" si="271"/>
        <v>0</v>
      </c>
      <c r="Y114" s="192">
        <f t="shared" si="271"/>
        <v>0</v>
      </c>
      <c r="Z114" s="192">
        <f t="shared" si="271"/>
        <v>0</v>
      </c>
      <c r="AA114" s="211">
        <f t="shared" si="272"/>
        <v>0</v>
      </c>
      <c r="AB114" s="206"/>
      <c r="AC114" s="206"/>
      <c r="AD114" s="230"/>
      <c r="AE114" s="211">
        <f t="shared" si="287"/>
        <v>0</v>
      </c>
      <c r="AF114" s="206"/>
      <c r="AG114" s="206"/>
      <c r="AH114" s="230"/>
      <c r="AI114" s="211">
        <f t="shared" si="274"/>
        <v>0</v>
      </c>
      <c r="AJ114" s="206"/>
      <c r="AK114" s="206"/>
      <c r="AL114" s="230"/>
      <c r="AM114" s="211">
        <f t="shared" si="275"/>
        <v>0</v>
      </c>
      <c r="AN114" s="206"/>
      <c r="AO114" s="206"/>
      <c r="AP114" s="232"/>
      <c r="AQ114" s="193">
        <f t="shared" si="276"/>
        <v>0</v>
      </c>
      <c r="AR114" s="192">
        <f t="shared" si="276"/>
        <v>0</v>
      </c>
      <c r="AS114" s="192">
        <f t="shared" si="277"/>
        <v>0</v>
      </c>
      <c r="AT114" s="192">
        <f t="shared" si="270"/>
        <v>0</v>
      </c>
      <c r="AU114" s="192">
        <f t="shared" si="270"/>
        <v>0</v>
      </c>
      <c r="AV114" s="192">
        <f t="shared" si="270"/>
        <v>0</v>
      </c>
      <c r="AW114" s="192">
        <f t="shared" si="270"/>
        <v>0</v>
      </c>
      <c r="AX114" s="235">
        <f>SUM(AY114:BD114)</f>
        <v>0</v>
      </c>
      <c r="AY114" s="263"/>
      <c r="AZ114" s="194">
        <f t="shared" si="279"/>
        <v>0</v>
      </c>
      <c r="BA114" s="263"/>
      <c r="BB114" s="263"/>
      <c r="BC114" s="263"/>
      <c r="BD114" s="264"/>
      <c r="BE114" s="235">
        <f>SUM(BF114:BK114)</f>
        <v>0</v>
      </c>
      <c r="BF114" s="263"/>
      <c r="BG114" s="194">
        <f t="shared" si="281"/>
        <v>0</v>
      </c>
      <c r="BH114" s="263"/>
      <c r="BI114" s="263"/>
      <c r="BJ114" s="263"/>
      <c r="BK114" s="264"/>
      <c r="BL114" s="235">
        <f>SUM(BM114:BR114)</f>
        <v>0</v>
      </c>
      <c r="BM114" s="263"/>
      <c r="BN114" s="194">
        <f t="shared" si="283"/>
        <v>0</v>
      </c>
      <c r="BO114" s="263"/>
      <c r="BP114" s="263"/>
      <c r="BQ114" s="263"/>
      <c r="BR114" s="264"/>
      <c r="BS114" s="235">
        <f>SUM(BT114:BY114)</f>
        <v>0</v>
      </c>
      <c r="BT114" s="263"/>
      <c r="BU114" s="194">
        <f t="shared" si="285"/>
        <v>0</v>
      </c>
      <c r="BV114" s="263"/>
      <c r="BW114" s="263"/>
      <c r="BX114" s="263"/>
      <c r="BY114" s="264"/>
      <c r="BZ114" s="251"/>
      <c r="CA114" s="159"/>
      <c r="CB114" s="44"/>
      <c r="CC114" s="44"/>
      <c r="CD114" s="44"/>
      <c r="CE114" s="44"/>
      <c r="CF114" s="44"/>
      <c r="CG114" s="44"/>
      <c r="CH114" s="44"/>
      <c r="CI114" s="44"/>
      <c r="CJ114" s="44"/>
      <c r="CK114" s="44"/>
      <c r="CL114" s="44"/>
      <c r="CM114" s="44"/>
      <c r="CN114" s="44"/>
      <c r="CO114" s="44"/>
      <c r="CP114" s="44"/>
      <c r="CQ114" s="44"/>
      <c r="CR114" s="44"/>
      <c r="CS114" s="44"/>
      <c r="CT114" s="44"/>
      <c r="CU114" s="44"/>
      <c r="CV114" s="44"/>
      <c r="CW114" s="44"/>
      <c r="CX114" s="44"/>
      <c r="CY114" s="44"/>
      <c r="CZ114" s="44"/>
      <c r="DA114" s="44"/>
      <c r="DB114" s="44"/>
      <c r="DC114" s="44"/>
      <c r="DD114" s="44"/>
      <c r="DE114" s="44"/>
      <c r="DF114" s="44"/>
      <c r="DG114" s="44"/>
      <c r="DH114" s="44"/>
      <c r="DI114" s="44"/>
      <c r="DJ114" s="44"/>
      <c r="DK114" s="44"/>
      <c r="DL114" s="44"/>
      <c r="DM114" s="44"/>
    </row>
    <row r="115" spans="1:241" hidden="1" outlineLevel="2">
      <c r="A115" s="145"/>
      <c r="B115" s="33"/>
      <c r="C115" s="50"/>
      <c r="D115" s="51"/>
      <c r="E115" s="34"/>
      <c r="F115" s="56"/>
      <c r="G115" s="34"/>
      <c r="H115" s="34"/>
      <c r="I115" s="34"/>
      <c r="J115" s="53"/>
      <c r="K115" s="34"/>
      <c r="L115" s="36"/>
      <c r="M115" s="36"/>
      <c r="N115" s="36"/>
      <c r="O115" s="49"/>
      <c r="P115" s="49"/>
      <c r="Q115" s="36">
        <f t="shared" si="286"/>
        <v>0</v>
      </c>
      <c r="R115" s="33"/>
      <c r="S115" s="33"/>
      <c r="T115" s="33"/>
      <c r="U115" s="145"/>
      <c r="V115" s="192">
        <f t="shared" si="269"/>
        <v>0</v>
      </c>
      <c r="W115" s="193">
        <f t="shared" si="271"/>
        <v>0</v>
      </c>
      <c r="X115" s="192">
        <f t="shared" si="271"/>
        <v>0</v>
      </c>
      <c r="Y115" s="192">
        <f t="shared" si="271"/>
        <v>0</v>
      </c>
      <c r="Z115" s="192">
        <f t="shared" si="271"/>
        <v>0</v>
      </c>
      <c r="AA115" s="211">
        <f>SUM(AB115:AD115)</f>
        <v>0</v>
      </c>
      <c r="AB115" s="206"/>
      <c r="AC115" s="206"/>
      <c r="AD115" s="230"/>
      <c r="AE115" s="211">
        <f t="shared" si="287"/>
        <v>0</v>
      </c>
      <c r="AF115" s="206"/>
      <c r="AG115" s="206"/>
      <c r="AH115" s="230"/>
      <c r="AI115" s="211">
        <f t="shared" si="274"/>
        <v>0</v>
      </c>
      <c r="AJ115" s="206"/>
      <c r="AK115" s="206"/>
      <c r="AL115" s="230"/>
      <c r="AM115" s="211">
        <f t="shared" si="275"/>
        <v>0</v>
      </c>
      <c r="AN115" s="206"/>
      <c r="AO115" s="206"/>
      <c r="AP115" s="232"/>
      <c r="AQ115" s="193">
        <f t="shared" si="276"/>
        <v>0</v>
      </c>
      <c r="AR115" s="192">
        <f t="shared" si="276"/>
        <v>0</v>
      </c>
      <c r="AS115" s="192">
        <f t="shared" si="277"/>
        <v>0</v>
      </c>
      <c r="AT115" s="192">
        <f t="shared" si="270"/>
        <v>0</v>
      </c>
      <c r="AU115" s="192">
        <f t="shared" si="270"/>
        <v>0</v>
      </c>
      <c r="AV115" s="192">
        <f t="shared" si="270"/>
        <v>0</v>
      </c>
      <c r="AW115" s="192">
        <f t="shared" si="270"/>
        <v>0</v>
      </c>
      <c r="AX115" s="235">
        <f t="shared" ref="AX115:AX116" si="288">SUM(AY115:BD115)</f>
        <v>0</v>
      </c>
      <c r="AY115" s="263"/>
      <c r="AZ115" s="194">
        <f t="shared" si="279"/>
        <v>0</v>
      </c>
      <c r="BA115" s="263"/>
      <c r="BB115" s="263"/>
      <c r="BC115" s="263"/>
      <c r="BD115" s="264"/>
      <c r="BE115" s="235">
        <f t="shared" ref="BE115:BE116" si="289">SUM(BF115:BK115)</f>
        <v>0</v>
      </c>
      <c r="BF115" s="263"/>
      <c r="BG115" s="194">
        <f t="shared" si="281"/>
        <v>0</v>
      </c>
      <c r="BH115" s="263"/>
      <c r="BI115" s="263"/>
      <c r="BJ115" s="263"/>
      <c r="BK115" s="264"/>
      <c r="BL115" s="235">
        <f t="shared" ref="BL115:BL116" si="290">SUM(BM115:BR115)</f>
        <v>0</v>
      </c>
      <c r="BM115" s="263"/>
      <c r="BN115" s="194">
        <f t="shared" si="283"/>
        <v>0</v>
      </c>
      <c r="BO115" s="263"/>
      <c r="BP115" s="263"/>
      <c r="BQ115" s="263"/>
      <c r="BR115" s="264"/>
      <c r="BS115" s="235">
        <f t="shared" ref="BS115:BS116" si="291">SUM(BT115:BY115)</f>
        <v>0</v>
      </c>
      <c r="BT115" s="263"/>
      <c r="BU115" s="194">
        <f t="shared" si="285"/>
        <v>0</v>
      </c>
      <c r="BV115" s="263"/>
      <c r="BW115" s="263"/>
      <c r="BX115" s="263"/>
      <c r="BY115" s="264"/>
      <c r="BZ115" s="251"/>
      <c r="CA115" s="159"/>
      <c r="CB115" s="44"/>
      <c r="CC115" s="44"/>
      <c r="CD115" s="44"/>
      <c r="CE115" s="44"/>
      <c r="CF115" s="44"/>
      <c r="CG115" s="44"/>
      <c r="CH115" s="44"/>
      <c r="CI115" s="44"/>
      <c r="CJ115" s="44"/>
      <c r="CK115" s="44"/>
      <c r="CL115" s="44"/>
      <c r="CM115" s="44"/>
      <c r="CN115" s="44"/>
      <c r="CO115" s="44"/>
      <c r="CP115" s="44"/>
      <c r="CQ115" s="44"/>
      <c r="CR115" s="44"/>
      <c r="CS115" s="44"/>
      <c r="CT115" s="44"/>
      <c r="CU115" s="44"/>
      <c r="CV115" s="44"/>
      <c r="CW115" s="44"/>
      <c r="CX115" s="44"/>
      <c r="CY115" s="44"/>
      <c r="CZ115" s="44"/>
      <c r="DA115" s="44"/>
      <c r="DB115" s="44"/>
      <c r="DC115" s="44"/>
      <c r="DD115" s="44"/>
      <c r="DE115" s="44"/>
      <c r="DF115" s="44"/>
      <c r="DG115" s="44"/>
      <c r="DH115" s="44"/>
      <c r="DI115" s="44"/>
      <c r="DJ115" s="44"/>
      <c r="DK115" s="44"/>
      <c r="DL115" s="44"/>
      <c r="DM115" s="44"/>
    </row>
    <row r="116" spans="1:241" hidden="1" outlineLevel="2">
      <c r="A116" s="145"/>
      <c r="B116" s="33"/>
      <c r="C116" s="50"/>
      <c r="D116" s="51"/>
      <c r="E116" s="34"/>
      <c r="F116" s="56"/>
      <c r="G116" s="34"/>
      <c r="H116" s="34"/>
      <c r="I116" s="34"/>
      <c r="J116" s="53"/>
      <c r="K116" s="34"/>
      <c r="L116" s="36"/>
      <c r="M116" s="36"/>
      <c r="N116" s="36"/>
      <c r="O116" s="49"/>
      <c r="P116" s="49"/>
      <c r="Q116" s="36">
        <f t="shared" si="286"/>
        <v>0</v>
      </c>
      <c r="R116" s="33"/>
      <c r="S116" s="33"/>
      <c r="T116" s="33"/>
      <c r="U116" s="145"/>
      <c r="V116" s="192">
        <f t="shared" si="269"/>
        <v>0</v>
      </c>
      <c r="W116" s="193">
        <f t="shared" si="271"/>
        <v>0</v>
      </c>
      <c r="X116" s="192">
        <f t="shared" si="271"/>
        <v>0</v>
      </c>
      <c r="Y116" s="192">
        <f t="shared" si="271"/>
        <v>0</v>
      </c>
      <c r="Z116" s="192">
        <f t="shared" si="271"/>
        <v>0</v>
      </c>
      <c r="AA116" s="211">
        <f t="shared" ref="AA116" si="292">SUM(AB116:AD116)</f>
        <v>0</v>
      </c>
      <c r="AB116" s="206"/>
      <c r="AC116" s="206"/>
      <c r="AD116" s="230"/>
      <c r="AE116" s="211">
        <f t="shared" si="287"/>
        <v>0</v>
      </c>
      <c r="AF116" s="206"/>
      <c r="AG116" s="206"/>
      <c r="AH116" s="230"/>
      <c r="AI116" s="211">
        <f t="shared" si="274"/>
        <v>0</v>
      </c>
      <c r="AJ116" s="206"/>
      <c r="AK116" s="206"/>
      <c r="AL116" s="230"/>
      <c r="AM116" s="211">
        <f t="shared" si="275"/>
        <v>0</v>
      </c>
      <c r="AN116" s="206"/>
      <c r="AO116" s="206"/>
      <c r="AP116" s="232"/>
      <c r="AQ116" s="193">
        <f t="shared" si="276"/>
        <v>0</v>
      </c>
      <c r="AR116" s="192">
        <f>SUM(BT116,BM116,BF116,AY116)</f>
        <v>0</v>
      </c>
      <c r="AS116" s="192">
        <f>IF(AR116*0.304=SUM(AZ116,BG116,BN116,BU116),AR116*0.304,"ЕСН")</f>
        <v>0</v>
      </c>
      <c r="AT116" s="192">
        <f t="shared" si="270"/>
        <v>0</v>
      </c>
      <c r="AU116" s="192">
        <f t="shared" si="270"/>
        <v>0</v>
      </c>
      <c r="AV116" s="192">
        <f t="shared" si="270"/>
        <v>0</v>
      </c>
      <c r="AW116" s="192">
        <f t="shared" si="270"/>
        <v>0</v>
      </c>
      <c r="AX116" s="235">
        <f t="shared" si="288"/>
        <v>0</v>
      </c>
      <c r="AY116" s="263"/>
      <c r="AZ116" s="194">
        <f t="shared" si="279"/>
        <v>0</v>
      </c>
      <c r="BA116" s="263"/>
      <c r="BB116" s="263"/>
      <c r="BC116" s="263"/>
      <c r="BD116" s="264"/>
      <c r="BE116" s="235">
        <f t="shared" si="289"/>
        <v>0</v>
      </c>
      <c r="BF116" s="263"/>
      <c r="BG116" s="194">
        <f t="shared" si="281"/>
        <v>0</v>
      </c>
      <c r="BH116" s="263"/>
      <c r="BI116" s="263"/>
      <c r="BJ116" s="263"/>
      <c r="BK116" s="264"/>
      <c r="BL116" s="235">
        <f t="shared" si="290"/>
        <v>0</v>
      </c>
      <c r="BM116" s="263"/>
      <c r="BN116" s="194">
        <f t="shared" si="283"/>
        <v>0</v>
      </c>
      <c r="BO116" s="263"/>
      <c r="BP116" s="263"/>
      <c r="BQ116" s="263"/>
      <c r="BR116" s="264"/>
      <c r="BS116" s="235">
        <f t="shared" si="291"/>
        <v>0</v>
      </c>
      <c r="BT116" s="263"/>
      <c r="BU116" s="194">
        <f t="shared" si="285"/>
        <v>0</v>
      </c>
      <c r="BV116" s="263"/>
      <c r="BW116" s="263"/>
      <c r="BX116" s="263"/>
      <c r="BY116" s="264"/>
      <c r="BZ116" s="251"/>
      <c r="CA116" s="159"/>
      <c r="CB116" s="44"/>
      <c r="CC116" s="44"/>
      <c r="CD116" s="44"/>
      <c r="CE116" s="44"/>
      <c r="CF116" s="44"/>
      <c r="CG116" s="44"/>
      <c r="CH116" s="44"/>
      <c r="CI116" s="44"/>
      <c r="CJ116" s="44"/>
      <c r="CK116" s="44"/>
      <c r="CL116" s="44"/>
      <c r="CM116" s="44"/>
      <c r="CN116" s="44"/>
      <c r="CO116" s="44"/>
      <c r="CP116" s="44"/>
      <c r="CQ116" s="44"/>
      <c r="CR116" s="44"/>
      <c r="CS116" s="44"/>
      <c r="CT116" s="44"/>
      <c r="CU116" s="44"/>
      <c r="CV116" s="44"/>
      <c r="CW116" s="44"/>
      <c r="CX116" s="44"/>
      <c r="CY116" s="44"/>
      <c r="CZ116" s="44"/>
      <c r="DA116" s="44"/>
      <c r="DB116" s="44"/>
      <c r="DC116" s="44"/>
      <c r="DD116" s="44"/>
      <c r="DE116" s="44"/>
      <c r="DF116" s="44"/>
      <c r="DG116" s="44"/>
      <c r="DH116" s="44"/>
      <c r="DI116" s="44"/>
      <c r="DJ116" s="44"/>
      <c r="DK116" s="44"/>
      <c r="DL116" s="44"/>
      <c r="DM116" s="44"/>
    </row>
    <row r="117" spans="1:241" hidden="1" outlineLevel="2">
      <c r="A117" s="49"/>
      <c r="B117" s="33"/>
      <c r="C117" s="50"/>
      <c r="D117" s="51"/>
      <c r="E117" s="34"/>
      <c r="F117" s="52"/>
      <c r="G117" s="34"/>
      <c r="H117" s="34"/>
      <c r="I117" s="34"/>
      <c r="J117" s="53"/>
      <c r="K117" s="34"/>
      <c r="L117" s="36"/>
      <c r="M117" s="36"/>
      <c r="N117" s="36"/>
      <c r="O117" s="36"/>
      <c r="P117" s="36"/>
      <c r="Q117" s="36"/>
      <c r="R117" s="33"/>
      <c r="S117" s="145"/>
      <c r="T117" s="145"/>
      <c r="U117" s="145"/>
      <c r="V117" s="154"/>
      <c r="W117" s="165"/>
      <c r="X117" s="36"/>
      <c r="Y117" s="36"/>
      <c r="Z117" s="154"/>
      <c r="AA117" s="210"/>
      <c r="AB117" s="36"/>
      <c r="AC117" s="36"/>
      <c r="AD117" s="221"/>
      <c r="AE117" s="210"/>
      <c r="AF117" s="36"/>
      <c r="AG117" s="36"/>
      <c r="AH117" s="221"/>
      <c r="AI117" s="210"/>
      <c r="AJ117" s="36"/>
      <c r="AK117" s="36"/>
      <c r="AL117" s="221"/>
      <c r="AM117" s="210"/>
      <c r="AN117" s="36"/>
      <c r="AO117" s="36"/>
      <c r="AP117" s="154"/>
      <c r="AQ117" s="165"/>
      <c r="AR117" s="36"/>
      <c r="AS117" s="36"/>
      <c r="AT117" s="36"/>
      <c r="AU117" s="36"/>
      <c r="AV117" s="36"/>
      <c r="AW117" s="154"/>
      <c r="AX117" s="235"/>
      <c r="AY117" s="54"/>
      <c r="AZ117" s="194"/>
      <c r="BA117" s="54"/>
      <c r="BB117" s="54"/>
      <c r="BC117" s="54"/>
      <c r="BD117" s="237"/>
      <c r="BE117" s="235"/>
      <c r="BF117" s="54"/>
      <c r="BG117" s="194"/>
      <c r="BH117" s="54"/>
      <c r="BI117" s="54"/>
      <c r="BJ117" s="54"/>
      <c r="BK117" s="237"/>
      <c r="BL117" s="236"/>
      <c r="BM117" s="54"/>
      <c r="BN117" s="54"/>
      <c r="BO117" s="54"/>
      <c r="BP117" s="54"/>
      <c r="BQ117" s="54"/>
      <c r="BR117" s="237"/>
      <c r="BS117" s="236"/>
      <c r="BT117" s="44"/>
      <c r="BU117" s="44"/>
      <c r="BV117" s="44"/>
      <c r="BW117" s="44"/>
      <c r="BX117" s="44"/>
      <c r="BY117" s="257"/>
      <c r="BZ117" s="252"/>
      <c r="CA117" s="159"/>
      <c r="CB117" s="44"/>
      <c r="CC117" s="44"/>
      <c r="CD117" s="44"/>
      <c r="CE117" s="44"/>
      <c r="CF117" s="44"/>
      <c r="CG117" s="44"/>
      <c r="CH117" s="44"/>
      <c r="CI117" s="44"/>
      <c r="CJ117" s="44"/>
      <c r="CK117" s="44"/>
      <c r="CL117" s="44"/>
      <c r="CM117" s="44"/>
      <c r="CN117" s="44"/>
      <c r="CO117" s="44"/>
      <c r="CP117" s="44"/>
      <c r="CQ117" s="44"/>
      <c r="CR117" s="44"/>
      <c r="CS117" s="44"/>
      <c r="CT117" s="44"/>
      <c r="CU117" s="44"/>
      <c r="CV117" s="44"/>
      <c r="CW117" s="44"/>
      <c r="CX117" s="44"/>
      <c r="CY117" s="44"/>
      <c r="CZ117" s="44"/>
      <c r="DA117" s="44"/>
      <c r="DB117" s="44"/>
      <c r="DC117" s="44"/>
      <c r="DD117" s="44"/>
      <c r="DE117" s="44"/>
      <c r="DF117" s="44"/>
      <c r="DG117" s="44"/>
      <c r="DH117" s="44"/>
      <c r="DI117" s="44"/>
      <c r="DJ117" s="44"/>
      <c r="DK117" s="44"/>
      <c r="DL117" s="44"/>
      <c r="DM117" s="44"/>
    </row>
    <row r="118" spans="1:241" s="48" customFormat="1" hidden="1" outlineLevel="1" collapsed="1">
      <c r="A118" s="176"/>
      <c r="B118" s="177"/>
      <c r="C118" s="178"/>
      <c r="D118" s="179"/>
      <c r="E118" s="180"/>
      <c r="F118" s="181"/>
      <c r="G118" s="182"/>
      <c r="H118" s="182"/>
      <c r="I118" s="182"/>
      <c r="J118" s="183"/>
      <c r="K118" s="181" t="str">
        <f>CONCATENATE(K119," ",S119,R119," ",K120," ",S120,R120," ",K121," ",S121,R121," ",K122," ",S122,R122," ",K123," ",S123,R123," "," ",K124," ",S124,R124," ",K125," ",S125,R125," ",K126," ",S126,R126," ")</f>
        <v xml:space="preserve">                 </v>
      </c>
      <c r="L118" s="181"/>
      <c r="M118" s="181"/>
      <c r="N118" s="181"/>
      <c r="O118" s="181"/>
      <c r="P118" s="181"/>
      <c r="Q118" s="181"/>
      <c r="R118" s="182"/>
      <c r="S118" s="182"/>
      <c r="T118" s="182"/>
      <c r="U118" s="184">
        <f>SUM(U119:U126)</f>
        <v>0</v>
      </c>
      <c r="V118" s="188">
        <f>IF(SUM(BT119:BY126,BM119:BR126,BF119:BK126,AY119:BD126,AN119:AP126,AJ119:AL126,AF119:AH126,AB119:AD126)=SUM(V119:V126),SUM(V119:V126),"ПРОВЕРЬ")</f>
        <v>0</v>
      </c>
      <c r="W118" s="189">
        <f>IF(SUM(AA118,AE118,AI118,AM118)=SUM(W119:W126),SUM(W119:W126),"ПРОВЕРЬ")</f>
        <v>0</v>
      </c>
      <c r="X118" s="188">
        <f>IF(SUM(AB118,AF118,AJ118,AN118)=SUM(X119:X126),SUM(X119:X126),"ПРОВЕРЬ")</f>
        <v>0</v>
      </c>
      <c r="Y118" s="188">
        <f t="shared" ref="Y118" si="293">IF(SUM(AC118,AG118,AK118,AO118)=SUM(Y119:Y126),SUM(Y119:Y126),"ПРОВЕРЬ")</f>
        <v>0</v>
      </c>
      <c r="Z118" s="222">
        <f>IF(SUM(AD118,AH118,AL118,AP118)=SUM(Z119:Z126),SUM(Z119:Z126),"ПРОВЕРЬ")</f>
        <v>0</v>
      </c>
      <c r="AA118" s="190">
        <f t="shared" ref="AA118:AB118" si="294">SUM(AA119:AA126)</f>
        <v>0</v>
      </c>
      <c r="AB118" s="184">
        <f t="shared" si="294"/>
        <v>0</v>
      </c>
      <c r="AC118" s="184">
        <f>SUM(AC119:AC126)</f>
        <v>0</v>
      </c>
      <c r="AD118" s="222">
        <f>SUM(AD119:AD126)</f>
        <v>0</v>
      </c>
      <c r="AE118" s="184">
        <f>SUM(AE119:AE126)</f>
        <v>0</v>
      </c>
      <c r="AF118" s="184">
        <f t="shared" ref="AF118" si="295">SUM(AF119:AF126)</f>
        <v>0</v>
      </c>
      <c r="AG118" s="184">
        <f>SUM(AG119:AG126)</f>
        <v>0</v>
      </c>
      <c r="AH118" s="222">
        <f>SUM(AH119:AH126)</f>
        <v>0</v>
      </c>
      <c r="AI118" s="184">
        <f t="shared" ref="AI118:AJ118" si="296">SUM(AI119:AI126)</f>
        <v>0</v>
      </c>
      <c r="AJ118" s="184">
        <f t="shared" si="296"/>
        <v>0</v>
      </c>
      <c r="AK118" s="184">
        <f>SUM(AK119:AK126)</f>
        <v>0</v>
      </c>
      <c r="AL118" s="222">
        <f>SUM(AL119:AL126)</f>
        <v>0</v>
      </c>
      <c r="AM118" s="184">
        <f>SUM(AM119:AM126)</f>
        <v>0</v>
      </c>
      <c r="AN118" s="184">
        <f t="shared" ref="AN118" si="297">SUM(AN119:AN126)</f>
        <v>0</v>
      </c>
      <c r="AO118" s="184">
        <f>SUM(AO119:AO126)</f>
        <v>0</v>
      </c>
      <c r="AP118" s="188">
        <f>SUM(AP119:AP126)</f>
        <v>0</v>
      </c>
      <c r="AQ118" s="189">
        <f t="shared" ref="AQ118:AR118" si="298">IF(SUM(AX118,BE118,BL118,BS118)=SUM(AQ119:AQ126),SUM(AQ119:AQ126),"ПРОВЕРЬ")</f>
        <v>0</v>
      </c>
      <c r="AR118" s="188">
        <f t="shared" si="298"/>
        <v>0</v>
      </c>
      <c r="AS118" s="188">
        <f>IF(SUM(AZ118,BG118,BN118,BU118)=SUM(AS119:AS126),SUM(AS119:AS126),"ПРОВЕРЬ")</f>
        <v>0</v>
      </c>
      <c r="AT118" s="188">
        <f>IF(SUM(BA118,BH118,BO118,BV118)=SUM(AT119:AT126),SUM(AT119:AT126),"ПРОВЕРЬ")</f>
        <v>0</v>
      </c>
      <c r="AU118" s="188">
        <f>IF(SUM(BB118,BI118,BP118,BW118)=SUM(AU119:AU126),SUM(AU119:AU126),"ПРОВЕРЬ")</f>
        <v>0</v>
      </c>
      <c r="AV118" s="188">
        <f t="shared" ref="AV118" si="299">IF(SUM(BC118,BJ118,BQ118,BX118)=SUM(AV119:AV126),SUM(AV119:AV126),"ПРОВЕРЬ")</f>
        <v>0</v>
      </c>
      <c r="AW118" s="188">
        <f>IF(SUM(BD118,BK118,BR118,BY118)=SUM(AW119:AW126),SUM(AW119:AW126),"ПРОВЕРЬ")</f>
        <v>0</v>
      </c>
      <c r="AX118" s="191">
        <f t="shared" ref="AX118:AZ118" si="300">SUM(AX119:AX126)</f>
        <v>0</v>
      </c>
      <c r="AY118" s="191">
        <f t="shared" si="300"/>
        <v>0</v>
      </c>
      <c r="AZ118" s="191">
        <f t="shared" si="300"/>
        <v>0</v>
      </c>
      <c r="BA118" s="191">
        <f>SUM(BA119:BA126)</f>
        <v>0</v>
      </c>
      <c r="BB118" s="191">
        <f t="shared" ref="BB118" si="301">SUM(BB119:BB126)</f>
        <v>0</v>
      </c>
      <c r="BC118" s="191">
        <f>SUM(BC119:BC126)</f>
        <v>0</v>
      </c>
      <c r="BD118" s="234">
        <f>SUM(BD119:BD126)</f>
        <v>0</v>
      </c>
      <c r="BE118" s="191">
        <f t="shared" ref="BE118:BF118" si="302">SUM(BE119:BE126)</f>
        <v>0</v>
      </c>
      <c r="BF118" s="191">
        <f t="shared" si="302"/>
        <v>0</v>
      </c>
      <c r="BG118" s="191">
        <f>SUM(BG119:BG126)</f>
        <v>0</v>
      </c>
      <c r="BH118" s="191">
        <f t="shared" ref="BH118:BI118" si="303">SUM(BH119:BH126)</f>
        <v>0</v>
      </c>
      <c r="BI118" s="191">
        <f t="shared" si="303"/>
        <v>0</v>
      </c>
      <c r="BJ118" s="191">
        <f>SUM(BJ119:BJ126)</f>
        <v>0</v>
      </c>
      <c r="BK118" s="234">
        <f>SUM(BK119:BK126)</f>
        <v>0</v>
      </c>
      <c r="BL118" s="184">
        <f t="shared" ref="BL118:BP118" si="304">SUM(BL119:BL126)</f>
        <v>0</v>
      </c>
      <c r="BM118" s="184">
        <f t="shared" si="304"/>
        <v>0</v>
      </c>
      <c r="BN118" s="184">
        <f t="shared" si="304"/>
        <v>0</v>
      </c>
      <c r="BO118" s="184">
        <f t="shared" si="304"/>
        <v>0</v>
      </c>
      <c r="BP118" s="184">
        <f t="shared" si="304"/>
        <v>0</v>
      </c>
      <c r="BQ118" s="184">
        <f>SUM(BQ119:BQ126)</f>
        <v>0</v>
      </c>
      <c r="BR118" s="222">
        <f>SUM(BR119:BR126)</f>
        <v>0</v>
      </c>
      <c r="BS118" s="184">
        <f t="shared" ref="BS118:BW118" si="305">SUM(BS119:BS126)</f>
        <v>0</v>
      </c>
      <c r="BT118" s="184">
        <f t="shared" si="305"/>
        <v>0</v>
      </c>
      <c r="BU118" s="184">
        <f t="shared" si="305"/>
        <v>0</v>
      </c>
      <c r="BV118" s="184">
        <f t="shared" si="305"/>
        <v>0</v>
      </c>
      <c r="BW118" s="184">
        <f t="shared" si="305"/>
        <v>0</v>
      </c>
      <c r="BX118" s="184">
        <f>SUM(BX119:BX126)</f>
        <v>0</v>
      </c>
      <c r="BY118" s="222">
        <f>SUM(BY119:BY126)</f>
        <v>0</v>
      </c>
      <c r="BZ118" s="266"/>
      <c r="CA118" s="160"/>
      <c r="CB118" s="46"/>
      <c r="CC118" s="46"/>
      <c r="CD118" s="46"/>
      <c r="CE118" s="46"/>
      <c r="CF118" s="46"/>
      <c r="CG118" s="46"/>
      <c r="CH118" s="46"/>
      <c r="CI118" s="46"/>
      <c r="CJ118" s="46"/>
      <c r="CK118" s="46"/>
      <c r="CL118" s="46"/>
      <c r="CM118" s="46"/>
      <c r="CN118" s="46"/>
      <c r="CO118" s="46"/>
      <c r="CP118" s="46"/>
      <c r="CQ118" s="46"/>
      <c r="CR118" s="46"/>
      <c r="CS118" s="46"/>
      <c r="CT118" s="46"/>
      <c r="CU118" s="46"/>
      <c r="CV118" s="46"/>
      <c r="CW118" s="46"/>
      <c r="CX118" s="46"/>
      <c r="CY118" s="46"/>
      <c r="CZ118" s="46"/>
      <c r="DA118" s="46"/>
      <c r="DB118" s="46"/>
      <c r="DC118" s="46"/>
      <c r="DD118" s="46"/>
      <c r="DE118" s="46"/>
      <c r="DF118" s="46"/>
      <c r="DG118" s="46"/>
      <c r="DH118" s="46"/>
      <c r="DI118" s="46"/>
      <c r="DJ118" s="46"/>
      <c r="DK118" s="46"/>
      <c r="DL118" s="46"/>
      <c r="DM118" s="46"/>
      <c r="DN118" s="47"/>
      <c r="DO118" s="47"/>
      <c r="DP118" s="47"/>
      <c r="DQ118" s="47"/>
      <c r="DR118" s="47"/>
      <c r="DS118" s="47"/>
      <c r="DT118" s="47"/>
      <c r="DU118" s="47"/>
      <c r="DV118" s="47"/>
      <c r="DW118" s="47"/>
      <c r="DX118" s="47"/>
      <c r="DY118" s="47"/>
      <c r="DZ118" s="47"/>
      <c r="EA118" s="47"/>
      <c r="EB118" s="47"/>
      <c r="EC118" s="47"/>
      <c r="ED118" s="47"/>
      <c r="EE118" s="47"/>
      <c r="EF118" s="47"/>
      <c r="EG118" s="47"/>
      <c r="EH118" s="47"/>
      <c r="EI118" s="47"/>
      <c r="EJ118" s="47"/>
      <c r="EK118" s="47"/>
      <c r="EL118" s="47"/>
      <c r="EM118" s="47"/>
      <c r="EN118" s="47"/>
      <c r="EO118" s="47"/>
      <c r="EP118" s="47"/>
      <c r="EQ118" s="47"/>
      <c r="ER118" s="47"/>
      <c r="ES118" s="47"/>
      <c r="ET118" s="47"/>
      <c r="EU118" s="47"/>
      <c r="EV118" s="47"/>
      <c r="EW118" s="47"/>
      <c r="EX118" s="47"/>
      <c r="EY118" s="47"/>
      <c r="EZ118" s="47"/>
      <c r="FA118" s="47"/>
      <c r="FB118" s="47"/>
      <c r="FC118" s="47"/>
      <c r="FD118" s="47"/>
      <c r="FE118" s="47"/>
      <c r="FF118" s="47"/>
      <c r="FG118" s="47"/>
      <c r="FH118" s="47"/>
      <c r="FI118" s="47"/>
      <c r="FJ118" s="47"/>
      <c r="FK118" s="47"/>
      <c r="FL118" s="47"/>
      <c r="FM118" s="47"/>
      <c r="FN118" s="47"/>
      <c r="FO118" s="47"/>
      <c r="FP118" s="47"/>
      <c r="FQ118" s="47"/>
      <c r="FR118" s="47"/>
      <c r="FS118" s="47"/>
      <c r="FT118" s="47"/>
      <c r="FU118" s="47"/>
      <c r="FV118" s="47"/>
      <c r="FW118" s="47"/>
      <c r="FX118" s="47"/>
      <c r="FY118" s="47"/>
      <c r="FZ118" s="47"/>
      <c r="GA118" s="47"/>
      <c r="GB118" s="47"/>
      <c r="GC118" s="47"/>
      <c r="GD118" s="47"/>
      <c r="GE118" s="47"/>
      <c r="GF118" s="47"/>
      <c r="GG118" s="47"/>
      <c r="GH118" s="47"/>
      <c r="GI118" s="47"/>
      <c r="GJ118" s="47"/>
      <c r="GK118" s="47"/>
      <c r="GL118" s="47"/>
      <c r="GM118" s="47"/>
      <c r="GN118" s="47"/>
      <c r="GO118" s="47"/>
      <c r="GP118" s="47"/>
      <c r="GQ118" s="47"/>
      <c r="GR118" s="47"/>
      <c r="GS118" s="47"/>
      <c r="GT118" s="47"/>
      <c r="GU118" s="47"/>
      <c r="GV118" s="47"/>
      <c r="GW118" s="47"/>
      <c r="GX118" s="47"/>
      <c r="GY118" s="47"/>
      <c r="GZ118" s="47"/>
      <c r="HA118" s="47"/>
      <c r="HB118" s="47"/>
      <c r="HC118" s="47"/>
      <c r="HD118" s="47"/>
      <c r="HE118" s="47"/>
      <c r="HF118" s="47"/>
      <c r="HG118" s="47"/>
      <c r="HH118" s="47"/>
      <c r="HI118" s="47"/>
      <c r="HJ118" s="47"/>
      <c r="HK118" s="47"/>
      <c r="HL118" s="47"/>
      <c r="HM118" s="47"/>
      <c r="HN118" s="47"/>
      <c r="HO118" s="47"/>
      <c r="HP118" s="47"/>
      <c r="HQ118" s="47"/>
      <c r="HR118" s="47"/>
      <c r="HS118" s="47"/>
      <c r="HT118" s="47"/>
      <c r="HU118" s="47"/>
      <c r="HV118" s="47"/>
      <c r="HW118" s="47"/>
      <c r="HX118" s="47"/>
      <c r="HY118" s="47"/>
      <c r="HZ118" s="47"/>
      <c r="IA118" s="47"/>
      <c r="IB118" s="47"/>
      <c r="IC118" s="47"/>
      <c r="ID118" s="47"/>
      <c r="IE118" s="47"/>
      <c r="IF118" s="47"/>
      <c r="IG118" s="47"/>
    </row>
    <row r="119" spans="1:241" hidden="1" outlineLevel="2">
      <c r="A119" s="145"/>
      <c r="B119" s="33"/>
      <c r="C119" s="50"/>
      <c r="D119" s="51"/>
      <c r="E119" s="34"/>
      <c r="F119" s="56"/>
      <c r="G119" s="34"/>
      <c r="H119" s="34"/>
      <c r="I119" s="34"/>
      <c r="J119" s="53"/>
      <c r="K119" s="34"/>
      <c r="L119" s="36"/>
      <c r="M119" s="36"/>
      <c r="N119" s="36"/>
      <c r="O119" s="49"/>
      <c r="P119" s="49"/>
      <c r="Q119" s="36">
        <f>_xlfn.DAYS(P119,O119)</f>
        <v>0</v>
      </c>
      <c r="R119" s="33"/>
      <c r="S119" s="33"/>
      <c r="T119" s="33"/>
      <c r="U119" s="145"/>
      <c r="V119" s="192">
        <f t="shared" ref="V119:V126" si="306">SUM(W119,AQ119)</f>
        <v>0</v>
      </c>
      <c r="W119" s="193">
        <f>SUM(AA119,AE119,AI119,AM119)</f>
        <v>0</v>
      </c>
      <c r="X119" s="192">
        <f>SUM(AB119,AF119,AJ119,AN119)</f>
        <v>0</v>
      </c>
      <c r="Y119" s="192">
        <f>SUM(AC119,AG119,AK119,AO119)</f>
        <v>0</v>
      </c>
      <c r="Z119" s="192">
        <f>SUM(AD119,AH119,AL119,AP119)</f>
        <v>0</v>
      </c>
      <c r="AA119" s="211">
        <f>SUM(AB119:AD119)</f>
        <v>0</v>
      </c>
      <c r="AB119" s="205"/>
      <c r="AC119" s="205"/>
      <c r="AD119" s="229"/>
      <c r="AE119" s="211">
        <f>SUM(AF119:AH119)</f>
        <v>0</v>
      </c>
      <c r="AF119" s="205"/>
      <c r="AG119" s="205"/>
      <c r="AH119" s="229"/>
      <c r="AI119" s="211">
        <f>SUM(AJ119:AL119)</f>
        <v>0</v>
      </c>
      <c r="AJ119" s="205"/>
      <c r="AK119" s="205"/>
      <c r="AL119" s="229"/>
      <c r="AM119" s="211">
        <f>SUM(AN119:AP119)</f>
        <v>0</v>
      </c>
      <c r="AN119" s="205"/>
      <c r="AO119" s="205"/>
      <c r="AP119" s="231"/>
      <c r="AQ119" s="193">
        <f>SUM(BS119,BL119,BE119,AX119)</f>
        <v>0</v>
      </c>
      <c r="AR119" s="192">
        <f>SUM(BT119,BM119,BF119,AY119)</f>
        <v>0</v>
      </c>
      <c r="AS119" s="192">
        <f>IF(AR119*0.304=SUM(AZ119,BG119,BN119,BU119),AR119*0.304,"проверь ЕСН")</f>
        <v>0</v>
      </c>
      <c r="AT119" s="192">
        <f t="shared" ref="AT119:AW126" si="307">SUM(BV119,BO119,BH119,BA119)</f>
        <v>0</v>
      </c>
      <c r="AU119" s="192">
        <f t="shared" si="307"/>
        <v>0</v>
      </c>
      <c r="AV119" s="192">
        <f t="shared" si="307"/>
        <v>0</v>
      </c>
      <c r="AW119" s="192">
        <f>SUM(BY119,BR119,BK119,BD119)</f>
        <v>0</v>
      </c>
      <c r="AX119" s="235">
        <f>SUM(AY119:BD119)</f>
        <v>0</v>
      </c>
      <c r="AY119" s="263"/>
      <c r="AZ119" s="194">
        <f>AY119*0.304</f>
        <v>0</v>
      </c>
      <c r="BA119" s="263"/>
      <c r="BB119" s="263"/>
      <c r="BC119" s="263"/>
      <c r="BD119" s="264"/>
      <c r="BE119" s="235">
        <f>SUM(BF119:BK119)</f>
        <v>0</v>
      </c>
      <c r="BF119" s="263"/>
      <c r="BG119" s="194">
        <f>BF119*0.304</f>
        <v>0</v>
      </c>
      <c r="BH119" s="263"/>
      <c r="BI119" s="263"/>
      <c r="BJ119" s="263"/>
      <c r="BK119" s="264"/>
      <c r="BL119" s="235">
        <f>SUM(BM119:BR119)</f>
        <v>0</v>
      </c>
      <c r="BM119" s="263"/>
      <c r="BN119" s="194">
        <f>BM119*0.304</f>
        <v>0</v>
      </c>
      <c r="BO119" s="263"/>
      <c r="BP119" s="263"/>
      <c r="BQ119" s="263"/>
      <c r="BR119" s="264"/>
      <c r="BS119" s="235">
        <f>SUM(BT119:BY119)</f>
        <v>0</v>
      </c>
      <c r="BT119" s="263"/>
      <c r="BU119" s="194">
        <f>BT119*0.304</f>
        <v>0</v>
      </c>
      <c r="BV119" s="263"/>
      <c r="BW119" s="263"/>
      <c r="BX119" s="263"/>
      <c r="BY119" s="264"/>
      <c r="BZ119" s="251"/>
      <c r="CA119" s="159"/>
      <c r="CB119" s="44"/>
      <c r="CC119" s="44"/>
      <c r="CD119" s="44"/>
      <c r="CE119" s="44"/>
      <c r="CF119" s="44"/>
      <c r="CG119" s="44"/>
      <c r="CH119" s="44"/>
      <c r="CI119" s="44"/>
      <c r="CJ119" s="44"/>
      <c r="CK119" s="44"/>
      <c r="CL119" s="44"/>
      <c r="CM119" s="44"/>
      <c r="CN119" s="44"/>
      <c r="CO119" s="44"/>
      <c r="CP119" s="44"/>
      <c r="CQ119" s="44"/>
      <c r="CR119" s="44"/>
      <c r="CS119" s="44"/>
      <c r="CT119" s="44"/>
      <c r="CU119" s="44"/>
      <c r="CV119" s="44"/>
      <c r="CW119" s="44"/>
      <c r="CX119" s="44"/>
      <c r="CY119" s="44"/>
      <c r="CZ119" s="44"/>
      <c r="DA119" s="44"/>
      <c r="DB119" s="44"/>
      <c r="DC119" s="44"/>
      <c r="DD119" s="44"/>
      <c r="DE119" s="44"/>
      <c r="DF119" s="44"/>
      <c r="DG119" s="44"/>
      <c r="DH119" s="44"/>
      <c r="DI119" s="44"/>
      <c r="DJ119" s="44"/>
      <c r="DK119" s="44"/>
      <c r="DL119" s="44"/>
      <c r="DM119" s="44"/>
    </row>
    <row r="120" spans="1:241" hidden="1" outlineLevel="2">
      <c r="A120" s="49"/>
      <c r="B120" s="33"/>
      <c r="C120" s="50"/>
      <c r="D120" s="51"/>
      <c r="E120" s="34"/>
      <c r="F120" s="56"/>
      <c r="G120" s="34"/>
      <c r="H120" s="34"/>
      <c r="I120" s="34"/>
      <c r="J120" s="53"/>
      <c r="K120" s="34"/>
      <c r="L120" s="36"/>
      <c r="M120" s="36"/>
      <c r="N120" s="36"/>
      <c r="O120" s="49"/>
      <c r="P120" s="49"/>
      <c r="Q120" s="36">
        <f>_xlfn.DAYS(P120,O120)</f>
        <v>0</v>
      </c>
      <c r="R120" s="33"/>
      <c r="S120" s="33"/>
      <c r="T120" s="33"/>
      <c r="U120" s="145"/>
      <c r="V120" s="192">
        <f t="shared" si="306"/>
        <v>0</v>
      </c>
      <c r="W120" s="193">
        <f t="shared" ref="W120:Z126" si="308">SUM(AA120,AE120,AI120,AM120)</f>
        <v>0</v>
      </c>
      <c r="X120" s="192">
        <f t="shared" si="308"/>
        <v>0</v>
      </c>
      <c r="Y120" s="192">
        <f t="shared" si="308"/>
        <v>0</v>
      </c>
      <c r="Z120" s="192">
        <f t="shared" si="308"/>
        <v>0</v>
      </c>
      <c r="AA120" s="211">
        <f t="shared" ref="AA120:AA124" si="309">SUM(AB120:AD120)</f>
        <v>0</v>
      </c>
      <c r="AB120" s="205"/>
      <c r="AC120" s="205"/>
      <c r="AD120" s="229"/>
      <c r="AE120" s="211">
        <f t="shared" ref="AE120" si="310">SUM(AF120:AH120)</f>
        <v>0</v>
      </c>
      <c r="AF120" s="205"/>
      <c r="AG120" s="205"/>
      <c r="AH120" s="229"/>
      <c r="AI120" s="211">
        <f t="shared" ref="AI120:AI126" si="311">SUM(AJ120:AL120)</f>
        <v>0</v>
      </c>
      <c r="AJ120" s="205"/>
      <c r="AK120" s="205"/>
      <c r="AL120" s="229"/>
      <c r="AM120" s="211">
        <f t="shared" ref="AM120:AM126" si="312">SUM(AN120:AP120)</f>
        <v>0</v>
      </c>
      <c r="AN120" s="205"/>
      <c r="AO120" s="205"/>
      <c r="AP120" s="231"/>
      <c r="AQ120" s="193">
        <f t="shared" ref="AQ120:AR126" si="313">SUM(BS120,BL120,BE120,AX120)</f>
        <v>0</v>
      </c>
      <c r="AR120" s="192">
        <f t="shared" si="313"/>
        <v>0</v>
      </c>
      <c r="AS120" s="192">
        <f t="shared" ref="AS120:AS125" si="314">IF(AR120*0.304=SUM(AZ120,BG120,BN120,BU120),AR120*0.304,"ЕСН")</f>
        <v>0</v>
      </c>
      <c r="AT120" s="192">
        <f t="shared" si="307"/>
        <v>0</v>
      </c>
      <c r="AU120" s="192">
        <f t="shared" si="307"/>
        <v>0</v>
      </c>
      <c r="AV120" s="192">
        <f t="shared" si="307"/>
        <v>0</v>
      </c>
      <c r="AW120" s="192">
        <f t="shared" si="307"/>
        <v>0</v>
      </c>
      <c r="AX120" s="235">
        <f t="shared" ref="AX120:AX123" si="315">SUM(AY120:BD120)</f>
        <v>0</v>
      </c>
      <c r="AY120" s="263"/>
      <c r="AZ120" s="194">
        <f t="shared" ref="AZ120:AZ126" si="316">AY120*0.304</f>
        <v>0</v>
      </c>
      <c r="BA120" s="263"/>
      <c r="BB120" s="263"/>
      <c r="BC120" s="263"/>
      <c r="BD120" s="264"/>
      <c r="BE120" s="235">
        <f t="shared" ref="BE120:BE123" si="317">SUM(BF120:BK120)</f>
        <v>0</v>
      </c>
      <c r="BF120" s="263"/>
      <c r="BG120" s="194">
        <f t="shared" ref="BG120:BG126" si="318">BF120*0.304</f>
        <v>0</v>
      </c>
      <c r="BH120" s="263"/>
      <c r="BI120" s="263"/>
      <c r="BJ120" s="263"/>
      <c r="BK120" s="264"/>
      <c r="BL120" s="235">
        <f t="shared" ref="BL120:BL123" si="319">SUM(BM120:BR120)</f>
        <v>0</v>
      </c>
      <c r="BM120" s="263"/>
      <c r="BN120" s="194">
        <f t="shared" ref="BN120:BN126" si="320">BM120*0.304</f>
        <v>0</v>
      </c>
      <c r="BO120" s="263"/>
      <c r="BP120" s="263"/>
      <c r="BQ120" s="263"/>
      <c r="BR120" s="264"/>
      <c r="BS120" s="235">
        <f t="shared" ref="BS120:BS123" si="321">SUM(BT120:BY120)</f>
        <v>0</v>
      </c>
      <c r="BT120" s="263"/>
      <c r="BU120" s="194">
        <f t="shared" ref="BU120:BU126" si="322">BT120*0.304</f>
        <v>0</v>
      </c>
      <c r="BV120" s="263"/>
      <c r="BW120" s="263"/>
      <c r="BX120" s="263"/>
      <c r="BY120" s="264"/>
      <c r="BZ120" s="251"/>
      <c r="CA120" s="159"/>
      <c r="CB120" s="44"/>
      <c r="CC120" s="44"/>
      <c r="CD120" s="44"/>
      <c r="CE120" s="44"/>
      <c r="CF120" s="44"/>
      <c r="CG120" s="44"/>
      <c r="CH120" s="44"/>
      <c r="CI120" s="44"/>
      <c r="CJ120" s="44"/>
      <c r="CK120" s="44"/>
      <c r="CL120" s="44"/>
      <c r="CM120" s="44"/>
      <c r="CN120" s="44"/>
      <c r="CO120" s="44"/>
      <c r="CP120" s="44"/>
      <c r="CQ120" s="44"/>
      <c r="CR120" s="44"/>
      <c r="CS120" s="44"/>
      <c r="CT120" s="44"/>
      <c r="CU120" s="44"/>
      <c r="CV120" s="44"/>
      <c r="CW120" s="44"/>
      <c r="CX120" s="44"/>
      <c r="CY120" s="44"/>
      <c r="CZ120" s="44"/>
      <c r="DA120" s="44"/>
      <c r="DB120" s="44"/>
      <c r="DC120" s="44"/>
      <c r="DD120" s="44"/>
      <c r="DE120" s="44"/>
      <c r="DF120" s="44"/>
      <c r="DG120" s="44"/>
      <c r="DH120" s="44"/>
      <c r="DI120" s="44"/>
      <c r="DJ120" s="44"/>
      <c r="DK120" s="44"/>
      <c r="DL120" s="44"/>
      <c r="DM120" s="44"/>
    </row>
    <row r="121" spans="1:241" hidden="1" outlineLevel="2">
      <c r="A121" s="187"/>
      <c r="B121" s="33"/>
      <c r="C121" s="50"/>
      <c r="D121" s="51"/>
      <c r="E121" s="34"/>
      <c r="F121" s="56"/>
      <c r="G121" s="34"/>
      <c r="H121" s="34"/>
      <c r="I121" s="34"/>
      <c r="J121" s="53"/>
      <c r="K121" s="34"/>
      <c r="L121" s="36"/>
      <c r="M121" s="36"/>
      <c r="N121" s="36"/>
      <c r="O121" s="49"/>
      <c r="P121" s="49"/>
      <c r="Q121" s="36">
        <f t="shared" ref="Q121:Q126" si="323">_xlfn.DAYS(P121,O121)</f>
        <v>0</v>
      </c>
      <c r="R121" s="33"/>
      <c r="S121" s="33"/>
      <c r="T121" s="33"/>
      <c r="U121" s="145"/>
      <c r="V121" s="192">
        <f t="shared" si="306"/>
        <v>0</v>
      </c>
      <c r="W121" s="193">
        <f t="shared" si="308"/>
        <v>0</v>
      </c>
      <c r="X121" s="192">
        <f t="shared" si="308"/>
        <v>0</v>
      </c>
      <c r="Y121" s="192">
        <f t="shared" si="308"/>
        <v>0</v>
      </c>
      <c r="Z121" s="192">
        <f t="shared" si="308"/>
        <v>0</v>
      </c>
      <c r="AA121" s="211">
        <f t="shared" si="309"/>
        <v>0</v>
      </c>
      <c r="AB121" s="205"/>
      <c r="AC121" s="205"/>
      <c r="AD121" s="229"/>
      <c r="AE121" s="211">
        <f>SUM(AF121:AH121)</f>
        <v>0</v>
      </c>
      <c r="AF121" s="205"/>
      <c r="AG121" s="205"/>
      <c r="AH121" s="229"/>
      <c r="AI121" s="211">
        <f t="shared" si="311"/>
        <v>0</v>
      </c>
      <c r="AJ121" s="205"/>
      <c r="AK121" s="205"/>
      <c r="AL121" s="229"/>
      <c r="AM121" s="211">
        <f t="shared" si="312"/>
        <v>0</v>
      </c>
      <c r="AN121" s="205"/>
      <c r="AO121" s="205"/>
      <c r="AP121" s="231"/>
      <c r="AQ121" s="193">
        <f t="shared" si="313"/>
        <v>0</v>
      </c>
      <c r="AR121" s="192">
        <f t="shared" si="313"/>
        <v>0</v>
      </c>
      <c r="AS121" s="192">
        <f t="shared" si="314"/>
        <v>0</v>
      </c>
      <c r="AT121" s="192">
        <f t="shared" si="307"/>
        <v>0</v>
      </c>
      <c r="AU121" s="192">
        <f t="shared" si="307"/>
        <v>0</v>
      </c>
      <c r="AV121" s="192">
        <f t="shared" si="307"/>
        <v>0</v>
      </c>
      <c r="AW121" s="192">
        <f t="shared" si="307"/>
        <v>0</v>
      </c>
      <c r="AX121" s="235">
        <f t="shared" si="315"/>
        <v>0</v>
      </c>
      <c r="AY121" s="263"/>
      <c r="AZ121" s="194">
        <f t="shared" si="316"/>
        <v>0</v>
      </c>
      <c r="BA121" s="263"/>
      <c r="BB121" s="263"/>
      <c r="BC121" s="263"/>
      <c r="BD121" s="264"/>
      <c r="BE121" s="235">
        <f t="shared" si="317"/>
        <v>0</v>
      </c>
      <c r="BF121" s="263"/>
      <c r="BG121" s="194">
        <f t="shared" si="318"/>
        <v>0</v>
      </c>
      <c r="BH121" s="263"/>
      <c r="BI121" s="263"/>
      <c r="BJ121" s="263"/>
      <c r="BK121" s="264"/>
      <c r="BL121" s="235">
        <f t="shared" si="319"/>
        <v>0</v>
      </c>
      <c r="BM121" s="263"/>
      <c r="BN121" s="194">
        <f t="shared" si="320"/>
        <v>0</v>
      </c>
      <c r="BO121" s="263"/>
      <c r="BP121" s="263"/>
      <c r="BQ121" s="263"/>
      <c r="BR121" s="264"/>
      <c r="BS121" s="235">
        <f t="shared" si="321"/>
        <v>0</v>
      </c>
      <c r="BT121" s="263"/>
      <c r="BU121" s="194">
        <f t="shared" si="322"/>
        <v>0</v>
      </c>
      <c r="BV121" s="263"/>
      <c r="BW121" s="263"/>
      <c r="BX121" s="263"/>
      <c r="BY121" s="264"/>
      <c r="BZ121" s="251"/>
      <c r="CA121" s="159"/>
      <c r="CB121" s="44"/>
      <c r="CC121" s="44"/>
      <c r="CD121" s="44"/>
      <c r="CE121" s="44"/>
      <c r="CF121" s="44"/>
      <c r="CG121" s="44"/>
      <c r="CH121" s="44"/>
      <c r="CI121" s="44"/>
      <c r="CJ121" s="44"/>
      <c r="CK121" s="44"/>
      <c r="CL121" s="44"/>
      <c r="CM121" s="44"/>
      <c r="CN121" s="44"/>
      <c r="CO121" s="44"/>
      <c r="CP121" s="44"/>
      <c r="CQ121" s="44"/>
      <c r="CR121" s="44"/>
      <c r="CS121" s="44"/>
      <c r="CT121" s="44"/>
      <c r="CU121" s="44"/>
      <c r="CV121" s="44"/>
      <c r="CW121" s="44"/>
      <c r="CX121" s="44"/>
      <c r="CY121" s="44"/>
      <c r="CZ121" s="44"/>
      <c r="DA121" s="44"/>
      <c r="DB121" s="44"/>
      <c r="DC121" s="44"/>
      <c r="DD121" s="44"/>
      <c r="DE121" s="44"/>
      <c r="DF121" s="44"/>
      <c r="DG121" s="44"/>
      <c r="DH121" s="44"/>
      <c r="DI121" s="44"/>
      <c r="DJ121" s="44"/>
      <c r="DK121" s="44"/>
      <c r="DL121" s="44"/>
      <c r="DM121" s="44"/>
    </row>
    <row r="122" spans="1:241" hidden="1" outlineLevel="2">
      <c r="A122" s="187"/>
      <c r="B122" s="33"/>
      <c r="C122" s="50"/>
      <c r="D122" s="51"/>
      <c r="E122" s="34"/>
      <c r="F122" s="56"/>
      <c r="G122" s="34"/>
      <c r="H122" s="34"/>
      <c r="I122" s="34"/>
      <c r="J122" s="53"/>
      <c r="K122" s="34"/>
      <c r="L122" s="36"/>
      <c r="M122" s="36"/>
      <c r="N122" s="36"/>
      <c r="O122" s="49"/>
      <c r="P122" s="49"/>
      <c r="Q122" s="36">
        <f t="shared" si="323"/>
        <v>0</v>
      </c>
      <c r="R122" s="33"/>
      <c r="S122" s="33"/>
      <c r="T122" s="33"/>
      <c r="U122" s="145"/>
      <c r="V122" s="192">
        <f t="shared" si="306"/>
        <v>0</v>
      </c>
      <c r="W122" s="193">
        <f t="shared" si="308"/>
        <v>0</v>
      </c>
      <c r="X122" s="192">
        <f t="shared" si="308"/>
        <v>0</v>
      </c>
      <c r="Y122" s="192">
        <f t="shared" si="308"/>
        <v>0</v>
      </c>
      <c r="Z122" s="192">
        <f t="shared" si="308"/>
        <v>0</v>
      </c>
      <c r="AA122" s="211">
        <f t="shared" si="309"/>
        <v>0</v>
      </c>
      <c r="AB122" s="205"/>
      <c r="AC122" s="205"/>
      <c r="AD122" s="229"/>
      <c r="AE122" s="211">
        <f t="shared" ref="AE122:AE126" si="324">SUM(AF122:AH122)</f>
        <v>0</v>
      </c>
      <c r="AF122" s="205"/>
      <c r="AG122" s="205"/>
      <c r="AH122" s="229"/>
      <c r="AI122" s="211">
        <f t="shared" si="311"/>
        <v>0</v>
      </c>
      <c r="AJ122" s="205"/>
      <c r="AK122" s="205"/>
      <c r="AL122" s="229"/>
      <c r="AM122" s="211">
        <f t="shared" si="312"/>
        <v>0</v>
      </c>
      <c r="AN122" s="205"/>
      <c r="AO122" s="205"/>
      <c r="AP122" s="231"/>
      <c r="AQ122" s="193">
        <f t="shared" si="313"/>
        <v>0</v>
      </c>
      <c r="AR122" s="192">
        <f t="shared" si="313"/>
        <v>0</v>
      </c>
      <c r="AS122" s="192">
        <f t="shared" si="314"/>
        <v>0</v>
      </c>
      <c r="AT122" s="192">
        <f t="shared" si="307"/>
        <v>0</v>
      </c>
      <c r="AU122" s="192">
        <f t="shared" si="307"/>
        <v>0</v>
      </c>
      <c r="AV122" s="192">
        <f t="shared" si="307"/>
        <v>0</v>
      </c>
      <c r="AW122" s="192">
        <f t="shared" si="307"/>
        <v>0</v>
      </c>
      <c r="AX122" s="235">
        <f t="shared" si="315"/>
        <v>0</v>
      </c>
      <c r="AY122" s="263"/>
      <c r="AZ122" s="194">
        <f t="shared" si="316"/>
        <v>0</v>
      </c>
      <c r="BA122" s="263"/>
      <c r="BB122" s="263"/>
      <c r="BC122" s="263"/>
      <c r="BD122" s="264"/>
      <c r="BE122" s="235">
        <f t="shared" si="317"/>
        <v>0</v>
      </c>
      <c r="BF122" s="263"/>
      <c r="BG122" s="194">
        <f t="shared" si="318"/>
        <v>0</v>
      </c>
      <c r="BH122" s="263"/>
      <c r="BI122" s="263"/>
      <c r="BJ122" s="263"/>
      <c r="BK122" s="264"/>
      <c r="BL122" s="235">
        <f t="shared" si="319"/>
        <v>0</v>
      </c>
      <c r="BM122" s="263"/>
      <c r="BN122" s="194">
        <f t="shared" si="320"/>
        <v>0</v>
      </c>
      <c r="BO122" s="263"/>
      <c r="BP122" s="263"/>
      <c r="BQ122" s="263"/>
      <c r="BR122" s="264"/>
      <c r="BS122" s="235">
        <f t="shared" si="321"/>
        <v>0</v>
      </c>
      <c r="BT122" s="263"/>
      <c r="BU122" s="194">
        <f t="shared" si="322"/>
        <v>0</v>
      </c>
      <c r="BV122" s="263"/>
      <c r="BW122" s="263"/>
      <c r="BX122" s="263"/>
      <c r="BY122" s="264"/>
      <c r="BZ122" s="251"/>
      <c r="CA122" s="159"/>
      <c r="CB122" s="44"/>
      <c r="CC122" s="44"/>
      <c r="CD122" s="44"/>
      <c r="CE122" s="44"/>
      <c r="CF122" s="44"/>
      <c r="CG122" s="44"/>
      <c r="CH122" s="44"/>
      <c r="CI122" s="44"/>
      <c r="CJ122" s="44"/>
      <c r="CK122" s="44"/>
      <c r="CL122" s="44"/>
      <c r="CM122" s="44"/>
      <c r="CN122" s="44"/>
      <c r="CO122" s="44"/>
      <c r="CP122" s="44"/>
      <c r="CQ122" s="44"/>
      <c r="CR122" s="44"/>
      <c r="CS122" s="44"/>
      <c r="CT122" s="44"/>
      <c r="CU122" s="44"/>
      <c r="CV122" s="44"/>
      <c r="CW122" s="44"/>
      <c r="CX122" s="44"/>
      <c r="CY122" s="44"/>
      <c r="CZ122" s="44"/>
      <c r="DA122" s="44"/>
      <c r="DB122" s="44"/>
      <c r="DC122" s="44"/>
      <c r="DD122" s="44"/>
      <c r="DE122" s="44"/>
      <c r="DF122" s="44"/>
      <c r="DG122" s="44"/>
      <c r="DH122" s="44"/>
      <c r="DI122" s="44"/>
      <c r="DJ122" s="44"/>
      <c r="DK122" s="44"/>
      <c r="DL122" s="44"/>
      <c r="DM122" s="44"/>
    </row>
    <row r="123" spans="1:241" hidden="1" outlineLevel="2">
      <c r="A123" s="145"/>
      <c r="B123" s="33"/>
      <c r="C123" s="50"/>
      <c r="D123" s="51"/>
      <c r="E123" s="34"/>
      <c r="F123" s="56"/>
      <c r="G123" s="34"/>
      <c r="H123" s="34"/>
      <c r="I123" s="34"/>
      <c r="J123" s="53"/>
      <c r="K123" s="34"/>
      <c r="L123" s="36"/>
      <c r="M123" s="36"/>
      <c r="N123" s="36"/>
      <c r="O123" s="49"/>
      <c r="P123" s="49"/>
      <c r="Q123" s="36">
        <f t="shared" si="323"/>
        <v>0</v>
      </c>
      <c r="R123" s="33"/>
      <c r="S123" s="33"/>
      <c r="T123" s="33"/>
      <c r="U123" s="145"/>
      <c r="V123" s="192">
        <f t="shared" si="306"/>
        <v>0</v>
      </c>
      <c r="W123" s="193">
        <f t="shared" si="308"/>
        <v>0</v>
      </c>
      <c r="X123" s="192">
        <f t="shared" si="308"/>
        <v>0</v>
      </c>
      <c r="Y123" s="192">
        <f t="shared" si="308"/>
        <v>0</v>
      </c>
      <c r="Z123" s="192">
        <f t="shared" si="308"/>
        <v>0</v>
      </c>
      <c r="AA123" s="211">
        <f t="shared" si="309"/>
        <v>0</v>
      </c>
      <c r="AB123" s="205"/>
      <c r="AC123" s="205"/>
      <c r="AD123" s="229"/>
      <c r="AE123" s="211">
        <f t="shared" si="324"/>
        <v>0</v>
      </c>
      <c r="AF123" s="205"/>
      <c r="AG123" s="205"/>
      <c r="AH123" s="229"/>
      <c r="AI123" s="211">
        <f t="shared" si="311"/>
        <v>0</v>
      </c>
      <c r="AJ123" s="205"/>
      <c r="AK123" s="205"/>
      <c r="AL123" s="229"/>
      <c r="AM123" s="211">
        <f t="shared" si="312"/>
        <v>0</v>
      </c>
      <c r="AN123" s="205"/>
      <c r="AO123" s="205"/>
      <c r="AP123" s="231"/>
      <c r="AQ123" s="193">
        <f t="shared" si="313"/>
        <v>0</v>
      </c>
      <c r="AR123" s="192">
        <f t="shared" si="313"/>
        <v>0</v>
      </c>
      <c r="AS123" s="192">
        <f t="shared" si="314"/>
        <v>0</v>
      </c>
      <c r="AT123" s="192">
        <f t="shared" si="307"/>
        <v>0</v>
      </c>
      <c r="AU123" s="192">
        <f t="shared" si="307"/>
        <v>0</v>
      </c>
      <c r="AV123" s="192">
        <f t="shared" si="307"/>
        <v>0</v>
      </c>
      <c r="AW123" s="192">
        <f t="shared" si="307"/>
        <v>0</v>
      </c>
      <c r="AX123" s="235">
        <f t="shared" si="315"/>
        <v>0</v>
      </c>
      <c r="AY123" s="263"/>
      <c r="AZ123" s="194">
        <f t="shared" si="316"/>
        <v>0</v>
      </c>
      <c r="BA123" s="263"/>
      <c r="BB123" s="263"/>
      <c r="BC123" s="263"/>
      <c r="BD123" s="264"/>
      <c r="BE123" s="235">
        <f t="shared" si="317"/>
        <v>0</v>
      </c>
      <c r="BF123" s="263"/>
      <c r="BG123" s="194">
        <f t="shared" si="318"/>
        <v>0</v>
      </c>
      <c r="BH123" s="263"/>
      <c r="BI123" s="263"/>
      <c r="BJ123" s="263"/>
      <c r="BK123" s="264"/>
      <c r="BL123" s="235">
        <f t="shared" si="319"/>
        <v>0</v>
      </c>
      <c r="BM123" s="263"/>
      <c r="BN123" s="194">
        <f t="shared" si="320"/>
        <v>0</v>
      </c>
      <c r="BO123" s="263"/>
      <c r="BP123" s="263"/>
      <c r="BQ123" s="263"/>
      <c r="BR123" s="264"/>
      <c r="BS123" s="235">
        <f t="shared" si="321"/>
        <v>0</v>
      </c>
      <c r="BT123" s="263"/>
      <c r="BU123" s="194">
        <f t="shared" si="322"/>
        <v>0</v>
      </c>
      <c r="BV123" s="263"/>
      <c r="BW123" s="263"/>
      <c r="BX123" s="263"/>
      <c r="BY123" s="264"/>
      <c r="BZ123" s="251"/>
      <c r="CA123" s="159"/>
      <c r="CB123" s="44"/>
      <c r="CC123" s="44"/>
      <c r="CD123" s="44"/>
      <c r="CE123" s="44"/>
      <c r="CF123" s="44"/>
      <c r="CG123" s="44"/>
      <c r="CH123" s="44"/>
      <c r="CI123" s="44"/>
      <c r="CJ123" s="44"/>
      <c r="CK123" s="44"/>
      <c r="CL123" s="44"/>
      <c r="CM123" s="44"/>
      <c r="CN123" s="44"/>
      <c r="CO123" s="44"/>
      <c r="CP123" s="44"/>
      <c r="CQ123" s="44"/>
      <c r="CR123" s="44"/>
      <c r="CS123" s="44"/>
      <c r="CT123" s="44"/>
      <c r="CU123" s="44"/>
      <c r="CV123" s="44"/>
      <c r="CW123" s="44"/>
      <c r="CX123" s="44"/>
      <c r="CY123" s="44"/>
      <c r="CZ123" s="44"/>
      <c r="DA123" s="44"/>
      <c r="DB123" s="44"/>
      <c r="DC123" s="44"/>
      <c r="DD123" s="44"/>
      <c r="DE123" s="44"/>
      <c r="DF123" s="44"/>
      <c r="DG123" s="44"/>
      <c r="DH123" s="44"/>
      <c r="DI123" s="44"/>
      <c r="DJ123" s="44"/>
      <c r="DK123" s="44"/>
      <c r="DL123" s="44"/>
      <c r="DM123" s="44"/>
    </row>
    <row r="124" spans="1:241" hidden="1" outlineLevel="2">
      <c r="A124" s="145"/>
      <c r="B124" s="33"/>
      <c r="C124" s="50"/>
      <c r="D124" s="51"/>
      <c r="E124" s="34"/>
      <c r="F124" s="56"/>
      <c r="G124" s="34"/>
      <c r="H124" s="34"/>
      <c r="I124" s="34"/>
      <c r="J124" s="53"/>
      <c r="K124" s="34"/>
      <c r="L124" s="36"/>
      <c r="M124" s="36"/>
      <c r="N124" s="36"/>
      <c r="O124" s="49"/>
      <c r="P124" s="49"/>
      <c r="Q124" s="36">
        <f t="shared" si="323"/>
        <v>0</v>
      </c>
      <c r="R124" s="33"/>
      <c r="S124" s="33"/>
      <c r="T124" s="33"/>
      <c r="U124" s="145"/>
      <c r="V124" s="192">
        <f t="shared" si="306"/>
        <v>0</v>
      </c>
      <c r="W124" s="193">
        <f t="shared" si="308"/>
        <v>0</v>
      </c>
      <c r="X124" s="192">
        <f t="shared" si="308"/>
        <v>0</v>
      </c>
      <c r="Y124" s="192">
        <f t="shared" si="308"/>
        <v>0</v>
      </c>
      <c r="Z124" s="192">
        <f t="shared" si="308"/>
        <v>0</v>
      </c>
      <c r="AA124" s="211">
        <f t="shared" si="309"/>
        <v>0</v>
      </c>
      <c r="AB124" s="206"/>
      <c r="AC124" s="206"/>
      <c r="AD124" s="230"/>
      <c r="AE124" s="211">
        <f t="shared" si="324"/>
        <v>0</v>
      </c>
      <c r="AF124" s="206"/>
      <c r="AG124" s="206"/>
      <c r="AH124" s="230"/>
      <c r="AI124" s="211">
        <f t="shared" si="311"/>
        <v>0</v>
      </c>
      <c r="AJ124" s="206"/>
      <c r="AK124" s="206"/>
      <c r="AL124" s="230"/>
      <c r="AM124" s="211">
        <f t="shared" si="312"/>
        <v>0</v>
      </c>
      <c r="AN124" s="206"/>
      <c r="AO124" s="206"/>
      <c r="AP124" s="232"/>
      <c r="AQ124" s="193">
        <f t="shared" si="313"/>
        <v>0</v>
      </c>
      <c r="AR124" s="192">
        <f t="shared" si="313"/>
        <v>0</v>
      </c>
      <c r="AS124" s="192">
        <f t="shared" si="314"/>
        <v>0</v>
      </c>
      <c r="AT124" s="192">
        <f t="shared" si="307"/>
        <v>0</v>
      </c>
      <c r="AU124" s="192">
        <f t="shared" si="307"/>
        <v>0</v>
      </c>
      <c r="AV124" s="192">
        <f t="shared" si="307"/>
        <v>0</v>
      </c>
      <c r="AW124" s="192">
        <f t="shared" si="307"/>
        <v>0</v>
      </c>
      <c r="AX124" s="235">
        <f>SUM(AY124:BD124)</f>
        <v>0</v>
      </c>
      <c r="AY124" s="263"/>
      <c r="AZ124" s="194">
        <f t="shared" si="316"/>
        <v>0</v>
      </c>
      <c r="BA124" s="263"/>
      <c r="BB124" s="263"/>
      <c r="BC124" s="263"/>
      <c r="BD124" s="264"/>
      <c r="BE124" s="235">
        <f>SUM(BF124:BK124)</f>
        <v>0</v>
      </c>
      <c r="BF124" s="263"/>
      <c r="BG124" s="194">
        <f t="shared" si="318"/>
        <v>0</v>
      </c>
      <c r="BH124" s="263"/>
      <c r="BI124" s="263"/>
      <c r="BJ124" s="263"/>
      <c r="BK124" s="264"/>
      <c r="BL124" s="235">
        <f>SUM(BM124:BR124)</f>
        <v>0</v>
      </c>
      <c r="BM124" s="263"/>
      <c r="BN124" s="194">
        <f t="shared" si="320"/>
        <v>0</v>
      </c>
      <c r="BO124" s="263"/>
      <c r="BP124" s="263"/>
      <c r="BQ124" s="263"/>
      <c r="BR124" s="264"/>
      <c r="BS124" s="235">
        <f>SUM(BT124:BY124)</f>
        <v>0</v>
      </c>
      <c r="BT124" s="263"/>
      <c r="BU124" s="194">
        <f t="shared" si="322"/>
        <v>0</v>
      </c>
      <c r="BV124" s="263"/>
      <c r="BW124" s="263"/>
      <c r="BX124" s="263"/>
      <c r="BY124" s="264"/>
      <c r="BZ124" s="251"/>
      <c r="CA124" s="159"/>
      <c r="CB124" s="44"/>
      <c r="CC124" s="44"/>
      <c r="CD124" s="44"/>
      <c r="CE124" s="44"/>
      <c r="CF124" s="44"/>
      <c r="CG124" s="44"/>
      <c r="CH124" s="44"/>
      <c r="CI124" s="44"/>
      <c r="CJ124" s="44"/>
      <c r="CK124" s="44"/>
      <c r="CL124" s="44"/>
      <c r="CM124" s="44"/>
      <c r="CN124" s="44"/>
      <c r="CO124" s="44"/>
      <c r="CP124" s="44"/>
      <c r="CQ124" s="44"/>
      <c r="CR124" s="44"/>
      <c r="CS124" s="44"/>
      <c r="CT124" s="44"/>
      <c r="CU124" s="44"/>
      <c r="CV124" s="44"/>
      <c r="CW124" s="44"/>
      <c r="CX124" s="44"/>
      <c r="CY124" s="44"/>
      <c r="CZ124" s="44"/>
      <c r="DA124" s="44"/>
      <c r="DB124" s="44"/>
      <c r="DC124" s="44"/>
      <c r="DD124" s="44"/>
      <c r="DE124" s="44"/>
      <c r="DF124" s="44"/>
      <c r="DG124" s="44"/>
      <c r="DH124" s="44"/>
      <c r="DI124" s="44"/>
      <c r="DJ124" s="44"/>
      <c r="DK124" s="44"/>
      <c r="DL124" s="44"/>
      <c r="DM124" s="44"/>
    </row>
    <row r="125" spans="1:241" hidden="1" outlineLevel="2">
      <c r="A125" s="145"/>
      <c r="B125" s="33"/>
      <c r="C125" s="50"/>
      <c r="D125" s="51"/>
      <c r="E125" s="34"/>
      <c r="F125" s="56"/>
      <c r="G125" s="34"/>
      <c r="H125" s="34"/>
      <c r="I125" s="34"/>
      <c r="J125" s="53"/>
      <c r="K125" s="34"/>
      <c r="L125" s="36"/>
      <c r="M125" s="36"/>
      <c r="N125" s="36"/>
      <c r="O125" s="49"/>
      <c r="P125" s="49"/>
      <c r="Q125" s="36">
        <f t="shared" si="323"/>
        <v>0</v>
      </c>
      <c r="R125" s="33"/>
      <c r="S125" s="33"/>
      <c r="T125" s="33"/>
      <c r="U125" s="145"/>
      <c r="V125" s="192">
        <f t="shared" si="306"/>
        <v>0</v>
      </c>
      <c r="W125" s="193">
        <f t="shared" si="308"/>
        <v>0</v>
      </c>
      <c r="X125" s="192">
        <f t="shared" si="308"/>
        <v>0</v>
      </c>
      <c r="Y125" s="192">
        <f t="shared" si="308"/>
        <v>0</v>
      </c>
      <c r="Z125" s="192">
        <f t="shared" si="308"/>
        <v>0</v>
      </c>
      <c r="AA125" s="211">
        <f>SUM(AB125:AD125)</f>
        <v>0</v>
      </c>
      <c r="AB125" s="206"/>
      <c r="AC125" s="206"/>
      <c r="AD125" s="230"/>
      <c r="AE125" s="211">
        <f t="shared" si="324"/>
        <v>0</v>
      </c>
      <c r="AF125" s="206"/>
      <c r="AG125" s="206"/>
      <c r="AH125" s="230"/>
      <c r="AI125" s="211">
        <f t="shared" si="311"/>
        <v>0</v>
      </c>
      <c r="AJ125" s="206"/>
      <c r="AK125" s="206"/>
      <c r="AL125" s="230"/>
      <c r="AM125" s="211">
        <f t="shared" si="312"/>
        <v>0</v>
      </c>
      <c r="AN125" s="206"/>
      <c r="AO125" s="206"/>
      <c r="AP125" s="232"/>
      <c r="AQ125" s="193">
        <f t="shared" si="313"/>
        <v>0</v>
      </c>
      <c r="AR125" s="192">
        <f t="shared" si="313"/>
        <v>0</v>
      </c>
      <c r="AS125" s="192">
        <f t="shared" si="314"/>
        <v>0</v>
      </c>
      <c r="AT125" s="192">
        <f t="shared" si="307"/>
        <v>0</v>
      </c>
      <c r="AU125" s="192">
        <f t="shared" si="307"/>
        <v>0</v>
      </c>
      <c r="AV125" s="192">
        <f t="shared" si="307"/>
        <v>0</v>
      </c>
      <c r="AW125" s="192">
        <f t="shared" si="307"/>
        <v>0</v>
      </c>
      <c r="AX125" s="235">
        <f t="shared" ref="AX125:AX126" si="325">SUM(AY125:BD125)</f>
        <v>0</v>
      </c>
      <c r="AY125" s="263"/>
      <c r="AZ125" s="194">
        <f t="shared" si="316"/>
        <v>0</v>
      </c>
      <c r="BA125" s="263"/>
      <c r="BB125" s="263"/>
      <c r="BC125" s="263"/>
      <c r="BD125" s="264"/>
      <c r="BE125" s="235">
        <f t="shared" ref="BE125:BE126" si="326">SUM(BF125:BK125)</f>
        <v>0</v>
      </c>
      <c r="BF125" s="263"/>
      <c r="BG125" s="194">
        <f t="shared" si="318"/>
        <v>0</v>
      </c>
      <c r="BH125" s="263"/>
      <c r="BI125" s="263"/>
      <c r="BJ125" s="263"/>
      <c r="BK125" s="264"/>
      <c r="BL125" s="235">
        <f t="shared" ref="BL125:BL126" si="327">SUM(BM125:BR125)</f>
        <v>0</v>
      </c>
      <c r="BM125" s="263"/>
      <c r="BN125" s="194">
        <f t="shared" si="320"/>
        <v>0</v>
      </c>
      <c r="BO125" s="263"/>
      <c r="BP125" s="263"/>
      <c r="BQ125" s="263"/>
      <c r="BR125" s="264"/>
      <c r="BS125" s="235">
        <f t="shared" ref="BS125:BS126" si="328">SUM(BT125:BY125)</f>
        <v>0</v>
      </c>
      <c r="BT125" s="263"/>
      <c r="BU125" s="194">
        <f t="shared" si="322"/>
        <v>0</v>
      </c>
      <c r="BV125" s="263"/>
      <c r="BW125" s="263"/>
      <c r="BX125" s="263"/>
      <c r="BY125" s="264"/>
      <c r="BZ125" s="251"/>
      <c r="CA125" s="159"/>
      <c r="CB125" s="44"/>
      <c r="CC125" s="44"/>
      <c r="CD125" s="44"/>
      <c r="CE125" s="44"/>
      <c r="CF125" s="44"/>
      <c r="CG125" s="44"/>
      <c r="CH125" s="44"/>
      <c r="CI125" s="44"/>
      <c r="CJ125" s="44"/>
      <c r="CK125" s="44"/>
      <c r="CL125" s="44"/>
      <c r="CM125" s="44"/>
      <c r="CN125" s="44"/>
      <c r="CO125" s="44"/>
      <c r="CP125" s="44"/>
      <c r="CQ125" s="44"/>
      <c r="CR125" s="44"/>
      <c r="CS125" s="44"/>
      <c r="CT125" s="44"/>
      <c r="CU125" s="44"/>
      <c r="CV125" s="44"/>
      <c r="CW125" s="44"/>
      <c r="CX125" s="44"/>
      <c r="CY125" s="44"/>
      <c r="CZ125" s="44"/>
      <c r="DA125" s="44"/>
      <c r="DB125" s="44"/>
      <c r="DC125" s="44"/>
      <c r="DD125" s="44"/>
      <c r="DE125" s="44"/>
      <c r="DF125" s="44"/>
      <c r="DG125" s="44"/>
      <c r="DH125" s="44"/>
      <c r="DI125" s="44"/>
      <c r="DJ125" s="44"/>
      <c r="DK125" s="44"/>
      <c r="DL125" s="44"/>
      <c r="DM125" s="44"/>
    </row>
    <row r="126" spans="1:241" hidden="1" outlineLevel="2">
      <c r="A126" s="145"/>
      <c r="B126" s="33"/>
      <c r="C126" s="50"/>
      <c r="D126" s="51"/>
      <c r="E126" s="34"/>
      <c r="F126" s="56"/>
      <c r="G126" s="34"/>
      <c r="H126" s="34"/>
      <c r="I126" s="34"/>
      <c r="J126" s="53"/>
      <c r="K126" s="34"/>
      <c r="L126" s="36"/>
      <c r="M126" s="36"/>
      <c r="N126" s="36"/>
      <c r="O126" s="49"/>
      <c r="P126" s="49"/>
      <c r="Q126" s="36">
        <f t="shared" si="323"/>
        <v>0</v>
      </c>
      <c r="R126" s="33"/>
      <c r="S126" s="33"/>
      <c r="T126" s="33"/>
      <c r="U126" s="145"/>
      <c r="V126" s="192">
        <f t="shared" si="306"/>
        <v>0</v>
      </c>
      <c r="W126" s="193">
        <f t="shared" si="308"/>
        <v>0</v>
      </c>
      <c r="X126" s="192">
        <f t="shared" si="308"/>
        <v>0</v>
      </c>
      <c r="Y126" s="192">
        <f t="shared" si="308"/>
        <v>0</v>
      </c>
      <c r="Z126" s="192">
        <f t="shared" si="308"/>
        <v>0</v>
      </c>
      <c r="AA126" s="211">
        <f t="shared" ref="AA126" si="329">SUM(AB126:AD126)</f>
        <v>0</v>
      </c>
      <c r="AB126" s="206"/>
      <c r="AC126" s="206"/>
      <c r="AD126" s="230"/>
      <c r="AE126" s="211">
        <f t="shared" si="324"/>
        <v>0</v>
      </c>
      <c r="AF126" s="206"/>
      <c r="AG126" s="206"/>
      <c r="AH126" s="230"/>
      <c r="AI126" s="211">
        <f t="shared" si="311"/>
        <v>0</v>
      </c>
      <c r="AJ126" s="206"/>
      <c r="AK126" s="206"/>
      <c r="AL126" s="230"/>
      <c r="AM126" s="211">
        <f t="shared" si="312"/>
        <v>0</v>
      </c>
      <c r="AN126" s="206"/>
      <c r="AO126" s="206"/>
      <c r="AP126" s="232"/>
      <c r="AQ126" s="193">
        <f t="shared" si="313"/>
        <v>0</v>
      </c>
      <c r="AR126" s="192">
        <f>SUM(BT126,BM126,BF126,AY126)</f>
        <v>0</v>
      </c>
      <c r="AS126" s="192">
        <f>IF(AR126*0.304=SUM(AZ126,BG126,BN126,BU126),AR126*0.304,"ЕСН")</f>
        <v>0</v>
      </c>
      <c r="AT126" s="192">
        <f t="shared" si="307"/>
        <v>0</v>
      </c>
      <c r="AU126" s="192">
        <f t="shared" si="307"/>
        <v>0</v>
      </c>
      <c r="AV126" s="192">
        <f t="shared" si="307"/>
        <v>0</v>
      </c>
      <c r="AW126" s="192">
        <f t="shared" si="307"/>
        <v>0</v>
      </c>
      <c r="AX126" s="235">
        <f t="shared" si="325"/>
        <v>0</v>
      </c>
      <c r="AY126" s="263"/>
      <c r="AZ126" s="194">
        <f t="shared" si="316"/>
        <v>0</v>
      </c>
      <c r="BA126" s="263"/>
      <c r="BB126" s="263"/>
      <c r="BC126" s="263"/>
      <c r="BD126" s="264"/>
      <c r="BE126" s="235">
        <f t="shared" si="326"/>
        <v>0</v>
      </c>
      <c r="BF126" s="263"/>
      <c r="BG126" s="194">
        <f t="shared" si="318"/>
        <v>0</v>
      </c>
      <c r="BH126" s="263"/>
      <c r="BI126" s="263"/>
      <c r="BJ126" s="263"/>
      <c r="BK126" s="264"/>
      <c r="BL126" s="235">
        <f t="shared" si="327"/>
        <v>0</v>
      </c>
      <c r="BM126" s="263"/>
      <c r="BN126" s="194">
        <f t="shared" si="320"/>
        <v>0</v>
      </c>
      <c r="BO126" s="263"/>
      <c r="BP126" s="263"/>
      <c r="BQ126" s="263"/>
      <c r="BR126" s="264"/>
      <c r="BS126" s="235">
        <f t="shared" si="328"/>
        <v>0</v>
      </c>
      <c r="BT126" s="263"/>
      <c r="BU126" s="194">
        <f t="shared" si="322"/>
        <v>0</v>
      </c>
      <c r="BV126" s="263"/>
      <c r="BW126" s="263"/>
      <c r="BX126" s="263"/>
      <c r="BY126" s="264"/>
      <c r="BZ126" s="251"/>
      <c r="CA126" s="159"/>
      <c r="CB126" s="44"/>
      <c r="CC126" s="44"/>
      <c r="CD126" s="44"/>
      <c r="CE126" s="44"/>
      <c r="CF126" s="44"/>
      <c r="CG126" s="44"/>
      <c r="CH126" s="44"/>
      <c r="CI126" s="44"/>
      <c r="CJ126" s="44"/>
      <c r="CK126" s="44"/>
      <c r="CL126" s="44"/>
      <c r="CM126" s="44"/>
      <c r="CN126" s="44"/>
      <c r="CO126" s="44"/>
      <c r="CP126" s="44"/>
      <c r="CQ126" s="44"/>
      <c r="CR126" s="44"/>
      <c r="CS126" s="44"/>
      <c r="CT126" s="44"/>
      <c r="CU126" s="44"/>
      <c r="CV126" s="44"/>
      <c r="CW126" s="44"/>
      <c r="CX126" s="44"/>
      <c r="CY126" s="44"/>
      <c r="CZ126" s="44"/>
      <c r="DA126" s="44"/>
      <c r="DB126" s="44"/>
      <c r="DC126" s="44"/>
      <c r="DD126" s="44"/>
      <c r="DE126" s="44"/>
      <c r="DF126" s="44"/>
      <c r="DG126" s="44"/>
      <c r="DH126" s="44"/>
      <c r="DI126" s="44"/>
      <c r="DJ126" s="44"/>
      <c r="DK126" s="44"/>
      <c r="DL126" s="44"/>
      <c r="DM126" s="44"/>
    </row>
    <row r="127" spans="1:241" hidden="1" outlineLevel="2">
      <c r="A127" s="49"/>
      <c r="B127" s="33"/>
      <c r="C127" s="50"/>
      <c r="D127" s="51"/>
      <c r="E127" s="34"/>
      <c r="F127" s="52"/>
      <c r="G127" s="34"/>
      <c r="H127" s="34"/>
      <c r="I127" s="34"/>
      <c r="J127" s="53"/>
      <c r="K127" s="34"/>
      <c r="L127" s="36"/>
      <c r="M127" s="36"/>
      <c r="N127" s="36"/>
      <c r="O127" s="36"/>
      <c r="P127" s="36"/>
      <c r="Q127" s="36"/>
      <c r="R127" s="33"/>
      <c r="S127" s="145"/>
      <c r="T127" s="145"/>
      <c r="U127" s="145"/>
      <c r="V127" s="154"/>
      <c r="W127" s="165"/>
      <c r="X127" s="36"/>
      <c r="Y127" s="36"/>
      <c r="Z127" s="154"/>
      <c r="AA127" s="210"/>
      <c r="AB127" s="36"/>
      <c r="AC127" s="36"/>
      <c r="AD127" s="221"/>
      <c r="AE127" s="210"/>
      <c r="AF127" s="36"/>
      <c r="AG127" s="36"/>
      <c r="AH127" s="221"/>
      <c r="AI127" s="210"/>
      <c r="AJ127" s="36"/>
      <c r="AK127" s="36"/>
      <c r="AL127" s="221"/>
      <c r="AM127" s="210"/>
      <c r="AN127" s="36"/>
      <c r="AO127" s="36"/>
      <c r="AP127" s="154"/>
      <c r="AQ127" s="165"/>
      <c r="AR127" s="36"/>
      <c r="AS127" s="36"/>
      <c r="AT127" s="36"/>
      <c r="AU127" s="36"/>
      <c r="AV127" s="36"/>
      <c r="AW127" s="154"/>
      <c r="AX127" s="235"/>
      <c r="AY127" s="54"/>
      <c r="AZ127" s="194"/>
      <c r="BA127" s="54"/>
      <c r="BB127" s="54"/>
      <c r="BC127" s="54"/>
      <c r="BD127" s="237"/>
      <c r="BE127" s="235"/>
      <c r="BF127" s="54"/>
      <c r="BG127" s="194"/>
      <c r="BH127" s="54"/>
      <c r="BI127" s="54"/>
      <c r="BJ127" s="54"/>
      <c r="BK127" s="237"/>
      <c r="BL127" s="236"/>
      <c r="BM127" s="54"/>
      <c r="BN127" s="54"/>
      <c r="BO127" s="54"/>
      <c r="BP127" s="54"/>
      <c r="BQ127" s="54"/>
      <c r="BR127" s="237"/>
      <c r="BS127" s="236"/>
      <c r="BT127" s="44"/>
      <c r="BU127" s="44"/>
      <c r="BV127" s="44"/>
      <c r="BW127" s="44"/>
      <c r="BX127" s="44"/>
      <c r="BY127" s="257"/>
      <c r="BZ127" s="252"/>
      <c r="CA127" s="159"/>
      <c r="CB127" s="44"/>
      <c r="CC127" s="44"/>
      <c r="CD127" s="44"/>
      <c r="CE127" s="44"/>
      <c r="CF127" s="44"/>
      <c r="CG127" s="44"/>
      <c r="CH127" s="44"/>
      <c r="CI127" s="44"/>
      <c r="CJ127" s="44"/>
      <c r="CK127" s="44"/>
      <c r="CL127" s="44"/>
      <c r="CM127" s="44"/>
      <c r="CN127" s="44"/>
      <c r="CO127" s="44"/>
      <c r="CP127" s="44"/>
      <c r="CQ127" s="44"/>
      <c r="CR127" s="44"/>
      <c r="CS127" s="44"/>
      <c r="CT127" s="44"/>
      <c r="CU127" s="44"/>
      <c r="CV127" s="44"/>
      <c r="CW127" s="44"/>
      <c r="CX127" s="44"/>
      <c r="CY127" s="44"/>
      <c r="CZ127" s="44"/>
      <c r="DA127" s="44"/>
      <c r="DB127" s="44"/>
      <c r="DC127" s="44"/>
      <c r="DD127" s="44"/>
      <c r="DE127" s="44"/>
      <c r="DF127" s="44"/>
      <c r="DG127" s="44"/>
      <c r="DH127" s="44"/>
      <c r="DI127" s="44"/>
      <c r="DJ127" s="44"/>
      <c r="DK127" s="44"/>
      <c r="DL127" s="44"/>
      <c r="DM127" s="44"/>
    </row>
    <row r="128" spans="1:241" s="48" customFormat="1" hidden="1" outlineLevel="1" collapsed="1">
      <c r="A128" s="176"/>
      <c r="B128" s="177"/>
      <c r="C128" s="178"/>
      <c r="D128" s="179"/>
      <c r="E128" s="180"/>
      <c r="F128" s="181"/>
      <c r="G128" s="182"/>
      <c r="H128" s="182"/>
      <c r="I128" s="182"/>
      <c r="J128" s="183"/>
      <c r="K128" s="181" t="str">
        <f>CONCATENATE(K129," ",S129,R129," ",K130," ",S130,R130," ",K131," ",S131,R131," ",K132," ",S132,R132," ",K133," ",S133,R133," "," ",K134," ",S134,R134," ",K135," ",S135,R135," ",K136," ",S136,R136," ")</f>
        <v xml:space="preserve">                 </v>
      </c>
      <c r="L128" s="181"/>
      <c r="M128" s="181"/>
      <c r="N128" s="181"/>
      <c r="O128" s="181"/>
      <c r="P128" s="181"/>
      <c r="Q128" s="181"/>
      <c r="R128" s="182"/>
      <c r="S128" s="182"/>
      <c r="T128" s="182"/>
      <c r="U128" s="184">
        <f>SUM(U129:U136)</f>
        <v>0</v>
      </c>
      <c r="V128" s="188">
        <f>IF(SUM(BT129:BY136,BM129:BR136,BF129:BK136,AY129:BD136,AN129:AP136,AJ129:AL136,AF129:AH136,AB129:AD136)=SUM(V129:V136),SUM(V129:V136),"ПРОВЕРЬ")</f>
        <v>0</v>
      </c>
      <c r="W128" s="189">
        <f>IF(SUM(AA128,AE128,AI128,AM128)=SUM(W129:W136),SUM(W129:W136),"ПРОВЕРЬ")</f>
        <v>0</v>
      </c>
      <c r="X128" s="188">
        <f>IF(SUM(AB128,AF128,AJ128,AN128)=SUM(X129:X136),SUM(X129:X136),"ПРОВЕРЬ")</f>
        <v>0</v>
      </c>
      <c r="Y128" s="188">
        <f t="shared" ref="Y128" si="330">IF(SUM(AC128,AG128,AK128,AO128)=SUM(Y129:Y136),SUM(Y129:Y136),"ПРОВЕРЬ")</f>
        <v>0</v>
      </c>
      <c r="Z128" s="222">
        <f>IF(SUM(AD128,AH128,AL128,AP128)=SUM(Z129:Z136),SUM(Z129:Z136),"ПРОВЕРЬ")</f>
        <v>0</v>
      </c>
      <c r="AA128" s="190">
        <f t="shared" ref="AA128:AB128" si="331">SUM(AA129:AA136)</f>
        <v>0</v>
      </c>
      <c r="AB128" s="184">
        <f t="shared" si="331"/>
        <v>0</v>
      </c>
      <c r="AC128" s="184">
        <f>SUM(AC129:AC136)</f>
        <v>0</v>
      </c>
      <c r="AD128" s="222">
        <f>SUM(AD129:AD136)</f>
        <v>0</v>
      </c>
      <c r="AE128" s="184">
        <f>SUM(AE129:AE136)</f>
        <v>0</v>
      </c>
      <c r="AF128" s="184">
        <f t="shared" ref="AF128" si="332">SUM(AF129:AF136)</f>
        <v>0</v>
      </c>
      <c r="AG128" s="184">
        <f>SUM(AG129:AG136)</f>
        <v>0</v>
      </c>
      <c r="AH128" s="222">
        <f>SUM(AH129:AH136)</f>
        <v>0</v>
      </c>
      <c r="AI128" s="184">
        <f t="shared" ref="AI128:AJ128" si="333">SUM(AI129:AI136)</f>
        <v>0</v>
      </c>
      <c r="AJ128" s="184">
        <f t="shared" si="333"/>
        <v>0</v>
      </c>
      <c r="AK128" s="184">
        <f>SUM(AK129:AK136)</f>
        <v>0</v>
      </c>
      <c r="AL128" s="222">
        <f>SUM(AL129:AL136)</f>
        <v>0</v>
      </c>
      <c r="AM128" s="184">
        <f>SUM(AM129:AM136)</f>
        <v>0</v>
      </c>
      <c r="AN128" s="184">
        <f t="shared" ref="AN128" si="334">SUM(AN129:AN136)</f>
        <v>0</v>
      </c>
      <c r="AO128" s="184">
        <f>SUM(AO129:AO136)</f>
        <v>0</v>
      </c>
      <c r="AP128" s="188">
        <f>SUM(AP129:AP136)</f>
        <v>0</v>
      </c>
      <c r="AQ128" s="189">
        <f t="shared" ref="AQ128:AR128" si="335">IF(SUM(AX128,BE128,BL128,BS128)=SUM(AQ129:AQ136),SUM(AQ129:AQ136),"ПРОВЕРЬ")</f>
        <v>0</v>
      </c>
      <c r="AR128" s="188">
        <f t="shared" si="335"/>
        <v>0</v>
      </c>
      <c r="AS128" s="188">
        <f>IF(SUM(AZ128,BG128,BN128,BU128)=SUM(AS129:AS136),SUM(AS129:AS136),"ПРОВЕРЬ")</f>
        <v>0</v>
      </c>
      <c r="AT128" s="188">
        <f>IF(SUM(BA128,BH128,BO128,BV128)=SUM(AT129:AT136),SUM(AT129:AT136),"ПРОВЕРЬ")</f>
        <v>0</v>
      </c>
      <c r="AU128" s="188">
        <f>IF(SUM(BB128,BI128,BP128,BW128)=SUM(AU129:AU136),SUM(AU129:AU136),"ПРОВЕРЬ")</f>
        <v>0</v>
      </c>
      <c r="AV128" s="188">
        <f t="shared" ref="AV128" si="336">IF(SUM(BC128,BJ128,BQ128,BX128)=SUM(AV129:AV136),SUM(AV129:AV136),"ПРОВЕРЬ")</f>
        <v>0</v>
      </c>
      <c r="AW128" s="188">
        <f>IF(SUM(BD128,BK128,BR128,BY128)=SUM(AW129:AW136),SUM(AW129:AW136),"ПРОВЕРЬ")</f>
        <v>0</v>
      </c>
      <c r="AX128" s="191">
        <f t="shared" ref="AX128:AZ128" si="337">SUM(AX129:AX136)</f>
        <v>0</v>
      </c>
      <c r="AY128" s="191">
        <f t="shared" si="337"/>
        <v>0</v>
      </c>
      <c r="AZ128" s="191">
        <f t="shared" si="337"/>
        <v>0</v>
      </c>
      <c r="BA128" s="191">
        <f>SUM(BA129:BA136)</f>
        <v>0</v>
      </c>
      <c r="BB128" s="191">
        <f t="shared" ref="BB128" si="338">SUM(BB129:BB136)</f>
        <v>0</v>
      </c>
      <c r="BC128" s="191">
        <f>SUM(BC129:BC136)</f>
        <v>0</v>
      </c>
      <c r="BD128" s="234">
        <f>SUM(BD129:BD136)</f>
        <v>0</v>
      </c>
      <c r="BE128" s="191">
        <f t="shared" ref="BE128:BF128" si="339">SUM(BE129:BE136)</f>
        <v>0</v>
      </c>
      <c r="BF128" s="191">
        <f t="shared" si="339"/>
        <v>0</v>
      </c>
      <c r="BG128" s="191">
        <f>SUM(BG129:BG136)</f>
        <v>0</v>
      </c>
      <c r="BH128" s="191">
        <f t="shared" ref="BH128:BI128" si="340">SUM(BH129:BH136)</f>
        <v>0</v>
      </c>
      <c r="BI128" s="191">
        <f t="shared" si="340"/>
        <v>0</v>
      </c>
      <c r="BJ128" s="191">
        <f>SUM(BJ129:BJ136)</f>
        <v>0</v>
      </c>
      <c r="BK128" s="234">
        <f>SUM(BK129:BK136)</f>
        <v>0</v>
      </c>
      <c r="BL128" s="184">
        <f t="shared" ref="BL128:BP128" si="341">SUM(BL129:BL136)</f>
        <v>0</v>
      </c>
      <c r="BM128" s="184">
        <f t="shared" si="341"/>
        <v>0</v>
      </c>
      <c r="BN128" s="184">
        <f t="shared" si="341"/>
        <v>0</v>
      </c>
      <c r="BO128" s="184">
        <f t="shared" si="341"/>
        <v>0</v>
      </c>
      <c r="BP128" s="184">
        <f t="shared" si="341"/>
        <v>0</v>
      </c>
      <c r="BQ128" s="184">
        <f>SUM(BQ129:BQ136)</f>
        <v>0</v>
      </c>
      <c r="BR128" s="222">
        <f>SUM(BR129:BR136)</f>
        <v>0</v>
      </c>
      <c r="BS128" s="184">
        <f t="shared" ref="BS128:BW128" si="342">SUM(BS129:BS136)</f>
        <v>0</v>
      </c>
      <c r="BT128" s="184">
        <f t="shared" si="342"/>
        <v>0</v>
      </c>
      <c r="BU128" s="184">
        <f t="shared" si="342"/>
        <v>0</v>
      </c>
      <c r="BV128" s="184">
        <f t="shared" si="342"/>
        <v>0</v>
      </c>
      <c r="BW128" s="184">
        <f t="shared" si="342"/>
        <v>0</v>
      </c>
      <c r="BX128" s="184">
        <f>SUM(BX129:BX136)</f>
        <v>0</v>
      </c>
      <c r="BY128" s="222">
        <f>SUM(BY129:BY136)</f>
        <v>0</v>
      </c>
      <c r="BZ128" s="266"/>
      <c r="CA128" s="160"/>
      <c r="CB128" s="46"/>
      <c r="CC128" s="46"/>
      <c r="CD128" s="46"/>
      <c r="CE128" s="46"/>
      <c r="CF128" s="46"/>
      <c r="CG128" s="46"/>
      <c r="CH128" s="46"/>
      <c r="CI128" s="46"/>
      <c r="CJ128" s="46"/>
      <c r="CK128" s="46"/>
      <c r="CL128" s="46"/>
      <c r="CM128" s="46"/>
      <c r="CN128" s="46"/>
      <c r="CO128" s="46"/>
      <c r="CP128" s="46"/>
      <c r="CQ128" s="46"/>
      <c r="CR128" s="46"/>
      <c r="CS128" s="46"/>
      <c r="CT128" s="46"/>
      <c r="CU128" s="46"/>
      <c r="CV128" s="46"/>
      <c r="CW128" s="46"/>
      <c r="CX128" s="46"/>
      <c r="CY128" s="46"/>
      <c r="CZ128" s="46"/>
      <c r="DA128" s="46"/>
      <c r="DB128" s="46"/>
      <c r="DC128" s="46"/>
      <c r="DD128" s="46"/>
      <c r="DE128" s="46"/>
      <c r="DF128" s="46"/>
      <c r="DG128" s="46"/>
      <c r="DH128" s="46"/>
      <c r="DI128" s="46"/>
      <c r="DJ128" s="46"/>
      <c r="DK128" s="46"/>
      <c r="DL128" s="46"/>
      <c r="DM128" s="46"/>
      <c r="DN128" s="47"/>
      <c r="DO128" s="47"/>
      <c r="DP128" s="47"/>
      <c r="DQ128" s="47"/>
      <c r="DR128" s="47"/>
      <c r="DS128" s="47"/>
      <c r="DT128" s="47"/>
      <c r="DU128" s="47"/>
      <c r="DV128" s="47"/>
      <c r="DW128" s="47"/>
      <c r="DX128" s="47"/>
      <c r="DY128" s="47"/>
      <c r="DZ128" s="47"/>
      <c r="EA128" s="47"/>
      <c r="EB128" s="47"/>
      <c r="EC128" s="47"/>
      <c r="ED128" s="47"/>
      <c r="EE128" s="47"/>
      <c r="EF128" s="47"/>
      <c r="EG128" s="47"/>
      <c r="EH128" s="47"/>
      <c r="EI128" s="47"/>
      <c r="EJ128" s="47"/>
      <c r="EK128" s="47"/>
      <c r="EL128" s="47"/>
      <c r="EM128" s="47"/>
      <c r="EN128" s="47"/>
      <c r="EO128" s="47"/>
      <c r="EP128" s="47"/>
      <c r="EQ128" s="47"/>
      <c r="ER128" s="47"/>
      <c r="ES128" s="47"/>
      <c r="ET128" s="47"/>
      <c r="EU128" s="47"/>
      <c r="EV128" s="47"/>
      <c r="EW128" s="47"/>
      <c r="EX128" s="47"/>
      <c r="EY128" s="47"/>
      <c r="EZ128" s="47"/>
      <c r="FA128" s="47"/>
      <c r="FB128" s="47"/>
      <c r="FC128" s="47"/>
      <c r="FD128" s="47"/>
      <c r="FE128" s="47"/>
      <c r="FF128" s="47"/>
      <c r="FG128" s="47"/>
      <c r="FH128" s="47"/>
      <c r="FI128" s="47"/>
      <c r="FJ128" s="47"/>
      <c r="FK128" s="47"/>
      <c r="FL128" s="47"/>
      <c r="FM128" s="47"/>
      <c r="FN128" s="47"/>
      <c r="FO128" s="47"/>
      <c r="FP128" s="47"/>
      <c r="FQ128" s="47"/>
      <c r="FR128" s="47"/>
      <c r="FS128" s="47"/>
      <c r="FT128" s="47"/>
      <c r="FU128" s="47"/>
      <c r="FV128" s="47"/>
      <c r="FW128" s="47"/>
      <c r="FX128" s="47"/>
      <c r="FY128" s="47"/>
      <c r="FZ128" s="47"/>
      <c r="GA128" s="47"/>
      <c r="GB128" s="47"/>
      <c r="GC128" s="47"/>
      <c r="GD128" s="47"/>
      <c r="GE128" s="47"/>
      <c r="GF128" s="47"/>
      <c r="GG128" s="47"/>
      <c r="GH128" s="47"/>
      <c r="GI128" s="47"/>
      <c r="GJ128" s="47"/>
      <c r="GK128" s="47"/>
      <c r="GL128" s="47"/>
      <c r="GM128" s="47"/>
      <c r="GN128" s="47"/>
      <c r="GO128" s="47"/>
      <c r="GP128" s="47"/>
      <c r="GQ128" s="47"/>
      <c r="GR128" s="47"/>
      <c r="GS128" s="47"/>
      <c r="GT128" s="47"/>
      <c r="GU128" s="47"/>
      <c r="GV128" s="47"/>
      <c r="GW128" s="47"/>
      <c r="GX128" s="47"/>
      <c r="GY128" s="47"/>
      <c r="GZ128" s="47"/>
      <c r="HA128" s="47"/>
      <c r="HB128" s="47"/>
      <c r="HC128" s="47"/>
      <c r="HD128" s="47"/>
      <c r="HE128" s="47"/>
      <c r="HF128" s="47"/>
      <c r="HG128" s="47"/>
      <c r="HH128" s="47"/>
      <c r="HI128" s="47"/>
      <c r="HJ128" s="47"/>
      <c r="HK128" s="47"/>
      <c r="HL128" s="47"/>
      <c r="HM128" s="47"/>
      <c r="HN128" s="47"/>
      <c r="HO128" s="47"/>
      <c r="HP128" s="47"/>
      <c r="HQ128" s="47"/>
      <c r="HR128" s="47"/>
      <c r="HS128" s="47"/>
      <c r="HT128" s="47"/>
      <c r="HU128" s="47"/>
      <c r="HV128" s="47"/>
      <c r="HW128" s="47"/>
      <c r="HX128" s="47"/>
      <c r="HY128" s="47"/>
      <c r="HZ128" s="47"/>
      <c r="IA128" s="47"/>
      <c r="IB128" s="47"/>
      <c r="IC128" s="47"/>
      <c r="ID128" s="47"/>
      <c r="IE128" s="47"/>
      <c r="IF128" s="47"/>
      <c r="IG128" s="47"/>
    </row>
    <row r="129" spans="1:241" hidden="1" outlineLevel="2">
      <c r="A129" s="145"/>
      <c r="B129" s="33"/>
      <c r="C129" s="50"/>
      <c r="D129" s="51"/>
      <c r="E129" s="34"/>
      <c r="F129" s="56"/>
      <c r="G129" s="34"/>
      <c r="H129" s="34"/>
      <c r="I129" s="34"/>
      <c r="J129" s="53"/>
      <c r="K129" s="34"/>
      <c r="L129" s="36"/>
      <c r="M129" s="36"/>
      <c r="N129" s="36"/>
      <c r="O129" s="49"/>
      <c r="P129" s="49"/>
      <c r="Q129" s="36">
        <f>_xlfn.DAYS(P129,O129)</f>
        <v>0</v>
      </c>
      <c r="R129" s="33"/>
      <c r="S129" s="33"/>
      <c r="T129" s="33"/>
      <c r="U129" s="145"/>
      <c r="V129" s="192">
        <f t="shared" ref="V129:V136" si="343">SUM(W129,AQ129)</f>
        <v>0</v>
      </c>
      <c r="W129" s="193">
        <f>SUM(AA129,AE129,AI129,AM129)</f>
        <v>0</v>
      </c>
      <c r="X129" s="192">
        <f>SUM(AB129,AF129,AJ129,AN129)</f>
        <v>0</v>
      </c>
      <c r="Y129" s="192">
        <f>SUM(AC129,AG129,AK129,AO129)</f>
        <v>0</v>
      </c>
      <c r="Z129" s="192">
        <f>SUM(AD129,AH129,AL129,AP129)</f>
        <v>0</v>
      </c>
      <c r="AA129" s="211">
        <f>SUM(AB129:AD129)</f>
        <v>0</v>
      </c>
      <c r="AB129" s="205"/>
      <c r="AC129" s="205"/>
      <c r="AD129" s="229"/>
      <c r="AE129" s="211">
        <f>SUM(AF129:AH129)</f>
        <v>0</v>
      </c>
      <c r="AF129" s="205"/>
      <c r="AG129" s="205"/>
      <c r="AH129" s="229"/>
      <c r="AI129" s="211">
        <f>SUM(AJ129:AL129)</f>
        <v>0</v>
      </c>
      <c r="AJ129" s="205"/>
      <c r="AK129" s="205"/>
      <c r="AL129" s="229"/>
      <c r="AM129" s="211">
        <f>SUM(AN129:AP129)</f>
        <v>0</v>
      </c>
      <c r="AN129" s="205"/>
      <c r="AO129" s="205"/>
      <c r="AP129" s="231"/>
      <c r="AQ129" s="193">
        <f>SUM(BS129,BL129,BE129,AX129)</f>
        <v>0</v>
      </c>
      <c r="AR129" s="192">
        <f>SUM(BT129,BM129,BF129,AY129)</f>
        <v>0</v>
      </c>
      <c r="AS129" s="192">
        <f>IF(AR129*0.304=SUM(AZ129,BG129,BN129,BU129),AR129*0.304,"проверь ЕСН")</f>
        <v>0</v>
      </c>
      <c r="AT129" s="192">
        <f t="shared" ref="AT129:AW136" si="344">SUM(BV129,BO129,BH129,BA129)</f>
        <v>0</v>
      </c>
      <c r="AU129" s="192">
        <f t="shared" si="344"/>
        <v>0</v>
      </c>
      <c r="AV129" s="192">
        <f t="shared" si="344"/>
        <v>0</v>
      </c>
      <c r="AW129" s="192">
        <f>SUM(BY129,BR129,BK129,BD129)</f>
        <v>0</v>
      </c>
      <c r="AX129" s="235">
        <f>SUM(AY129:BD129)</f>
        <v>0</v>
      </c>
      <c r="AY129" s="263"/>
      <c r="AZ129" s="194">
        <f>AY129*0.304</f>
        <v>0</v>
      </c>
      <c r="BA129" s="263"/>
      <c r="BB129" s="263"/>
      <c r="BC129" s="263"/>
      <c r="BD129" s="264"/>
      <c r="BE129" s="235">
        <f>SUM(BF129:BK129)</f>
        <v>0</v>
      </c>
      <c r="BF129" s="263"/>
      <c r="BG129" s="194">
        <f>BF129*0.304</f>
        <v>0</v>
      </c>
      <c r="BH129" s="263"/>
      <c r="BI129" s="263"/>
      <c r="BJ129" s="263"/>
      <c r="BK129" s="264"/>
      <c r="BL129" s="235">
        <f>SUM(BM129:BR129)</f>
        <v>0</v>
      </c>
      <c r="BM129" s="263"/>
      <c r="BN129" s="194">
        <f>BM129*0.304</f>
        <v>0</v>
      </c>
      <c r="BO129" s="263"/>
      <c r="BP129" s="263"/>
      <c r="BQ129" s="263"/>
      <c r="BR129" s="264"/>
      <c r="BS129" s="235">
        <f>SUM(BT129:BY129)</f>
        <v>0</v>
      </c>
      <c r="BT129" s="263"/>
      <c r="BU129" s="194">
        <f>BT129*0.304</f>
        <v>0</v>
      </c>
      <c r="BV129" s="263"/>
      <c r="BW129" s="263"/>
      <c r="BX129" s="263"/>
      <c r="BY129" s="264"/>
      <c r="BZ129" s="251"/>
      <c r="CA129" s="159"/>
      <c r="CB129" s="44"/>
      <c r="CC129" s="44"/>
      <c r="CD129" s="44"/>
      <c r="CE129" s="44"/>
      <c r="CF129" s="44"/>
      <c r="CG129" s="44"/>
      <c r="CH129" s="44"/>
      <c r="CI129" s="44"/>
      <c r="CJ129" s="44"/>
      <c r="CK129" s="44"/>
      <c r="CL129" s="44"/>
      <c r="CM129" s="44"/>
      <c r="CN129" s="44"/>
      <c r="CO129" s="44"/>
      <c r="CP129" s="44"/>
      <c r="CQ129" s="44"/>
      <c r="CR129" s="44"/>
      <c r="CS129" s="44"/>
      <c r="CT129" s="44"/>
      <c r="CU129" s="44"/>
      <c r="CV129" s="44"/>
      <c r="CW129" s="44"/>
      <c r="CX129" s="44"/>
      <c r="CY129" s="44"/>
      <c r="CZ129" s="44"/>
      <c r="DA129" s="44"/>
      <c r="DB129" s="44"/>
      <c r="DC129" s="44"/>
      <c r="DD129" s="44"/>
      <c r="DE129" s="44"/>
      <c r="DF129" s="44"/>
      <c r="DG129" s="44"/>
      <c r="DH129" s="44"/>
      <c r="DI129" s="44"/>
      <c r="DJ129" s="44"/>
      <c r="DK129" s="44"/>
      <c r="DL129" s="44"/>
      <c r="DM129" s="44"/>
    </row>
    <row r="130" spans="1:241" hidden="1" outlineLevel="2">
      <c r="A130" s="49"/>
      <c r="B130" s="33"/>
      <c r="C130" s="50"/>
      <c r="D130" s="51"/>
      <c r="E130" s="34"/>
      <c r="F130" s="56"/>
      <c r="G130" s="34"/>
      <c r="H130" s="34"/>
      <c r="I130" s="34"/>
      <c r="J130" s="53"/>
      <c r="K130" s="34"/>
      <c r="L130" s="36"/>
      <c r="M130" s="36"/>
      <c r="N130" s="36"/>
      <c r="O130" s="49"/>
      <c r="P130" s="49"/>
      <c r="Q130" s="36">
        <f>_xlfn.DAYS(P130,O130)</f>
        <v>0</v>
      </c>
      <c r="R130" s="33"/>
      <c r="S130" s="33"/>
      <c r="T130" s="33"/>
      <c r="U130" s="145"/>
      <c r="V130" s="192">
        <f t="shared" si="343"/>
        <v>0</v>
      </c>
      <c r="W130" s="193">
        <f t="shared" ref="W130:Z136" si="345">SUM(AA130,AE130,AI130,AM130)</f>
        <v>0</v>
      </c>
      <c r="X130" s="192">
        <f t="shared" si="345"/>
        <v>0</v>
      </c>
      <c r="Y130" s="192">
        <f t="shared" si="345"/>
        <v>0</v>
      </c>
      <c r="Z130" s="192">
        <f t="shared" si="345"/>
        <v>0</v>
      </c>
      <c r="AA130" s="211">
        <f t="shared" ref="AA130:AA134" si="346">SUM(AB130:AD130)</f>
        <v>0</v>
      </c>
      <c r="AB130" s="205"/>
      <c r="AC130" s="205"/>
      <c r="AD130" s="229"/>
      <c r="AE130" s="211">
        <f t="shared" ref="AE130" si="347">SUM(AF130:AH130)</f>
        <v>0</v>
      </c>
      <c r="AF130" s="205"/>
      <c r="AG130" s="205"/>
      <c r="AH130" s="229"/>
      <c r="AI130" s="211">
        <f t="shared" ref="AI130:AI136" si="348">SUM(AJ130:AL130)</f>
        <v>0</v>
      </c>
      <c r="AJ130" s="205"/>
      <c r="AK130" s="205"/>
      <c r="AL130" s="229"/>
      <c r="AM130" s="211">
        <f t="shared" ref="AM130:AM136" si="349">SUM(AN130:AP130)</f>
        <v>0</v>
      </c>
      <c r="AN130" s="205"/>
      <c r="AO130" s="205"/>
      <c r="AP130" s="231"/>
      <c r="AQ130" s="193">
        <f t="shared" ref="AQ130:AR136" si="350">SUM(BS130,BL130,BE130,AX130)</f>
        <v>0</v>
      </c>
      <c r="AR130" s="192">
        <f t="shared" si="350"/>
        <v>0</v>
      </c>
      <c r="AS130" s="192">
        <f t="shared" ref="AS130:AS135" si="351">IF(AR130*0.304=SUM(AZ130,BG130,BN130,BU130),AR130*0.304,"ЕСН")</f>
        <v>0</v>
      </c>
      <c r="AT130" s="192">
        <f t="shared" si="344"/>
        <v>0</v>
      </c>
      <c r="AU130" s="192">
        <f t="shared" si="344"/>
        <v>0</v>
      </c>
      <c r="AV130" s="192">
        <f t="shared" si="344"/>
        <v>0</v>
      </c>
      <c r="AW130" s="192">
        <f t="shared" si="344"/>
        <v>0</v>
      </c>
      <c r="AX130" s="235">
        <f t="shared" ref="AX130:AX133" si="352">SUM(AY130:BD130)</f>
        <v>0</v>
      </c>
      <c r="AY130" s="263"/>
      <c r="AZ130" s="194">
        <f t="shared" ref="AZ130:AZ136" si="353">AY130*0.304</f>
        <v>0</v>
      </c>
      <c r="BA130" s="263"/>
      <c r="BB130" s="263"/>
      <c r="BC130" s="263"/>
      <c r="BD130" s="264"/>
      <c r="BE130" s="235">
        <f t="shared" ref="BE130:BE133" si="354">SUM(BF130:BK130)</f>
        <v>0</v>
      </c>
      <c r="BF130" s="263"/>
      <c r="BG130" s="194">
        <f t="shared" ref="BG130:BG136" si="355">BF130*0.304</f>
        <v>0</v>
      </c>
      <c r="BH130" s="263"/>
      <c r="BI130" s="263"/>
      <c r="BJ130" s="263"/>
      <c r="BK130" s="264"/>
      <c r="BL130" s="235">
        <f t="shared" ref="BL130:BL133" si="356">SUM(BM130:BR130)</f>
        <v>0</v>
      </c>
      <c r="BM130" s="263"/>
      <c r="BN130" s="194">
        <f t="shared" ref="BN130:BN136" si="357">BM130*0.304</f>
        <v>0</v>
      </c>
      <c r="BO130" s="263"/>
      <c r="BP130" s="263"/>
      <c r="BQ130" s="263"/>
      <c r="BR130" s="264"/>
      <c r="BS130" s="235">
        <f t="shared" ref="BS130:BS133" si="358">SUM(BT130:BY130)</f>
        <v>0</v>
      </c>
      <c r="BT130" s="263"/>
      <c r="BU130" s="194">
        <f t="shared" ref="BU130:BU136" si="359">BT130*0.304</f>
        <v>0</v>
      </c>
      <c r="BV130" s="263"/>
      <c r="BW130" s="263"/>
      <c r="BX130" s="263"/>
      <c r="BY130" s="264"/>
      <c r="BZ130" s="251"/>
      <c r="CA130" s="159"/>
      <c r="CB130" s="44"/>
      <c r="CC130" s="44"/>
      <c r="CD130" s="44"/>
      <c r="CE130" s="44"/>
      <c r="CF130" s="44"/>
      <c r="CG130" s="44"/>
      <c r="CH130" s="44"/>
      <c r="CI130" s="44"/>
      <c r="CJ130" s="44"/>
      <c r="CK130" s="44"/>
      <c r="CL130" s="44"/>
      <c r="CM130" s="44"/>
      <c r="CN130" s="44"/>
      <c r="CO130" s="44"/>
      <c r="CP130" s="44"/>
      <c r="CQ130" s="44"/>
      <c r="CR130" s="44"/>
      <c r="CS130" s="44"/>
      <c r="CT130" s="44"/>
      <c r="CU130" s="44"/>
      <c r="CV130" s="44"/>
      <c r="CW130" s="44"/>
      <c r="CX130" s="44"/>
      <c r="CY130" s="44"/>
      <c r="CZ130" s="44"/>
      <c r="DA130" s="44"/>
      <c r="DB130" s="44"/>
      <c r="DC130" s="44"/>
      <c r="DD130" s="44"/>
      <c r="DE130" s="44"/>
      <c r="DF130" s="44"/>
      <c r="DG130" s="44"/>
      <c r="DH130" s="44"/>
      <c r="DI130" s="44"/>
      <c r="DJ130" s="44"/>
      <c r="DK130" s="44"/>
      <c r="DL130" s="44"/>
      <c r="DM130" s="44"/>
    </row>
    <row r="131" spans="1:241" hidden="1" outlineLevel="2">
      <c r="A131" s="187"/>
      <c r="B131" s="33"/>
      <c r="C131" s="50"/>
      <c r="D131" s="51"/>
      <c r="E131" s="34"/>
      <c r="F131" s="56"/>
      <c r="G131" s="34"/>
      <c r="H131" s="34"/>
      <c r="I131" s="34"/>
      <c r="J131" s="53"/>
      <c r="K131" s="34"/>
      <c r="L131" s="36"/>
      <c r="M131" s="36"/>
      <c r="N131" s="36"/>
      <c r="O131" s="49"/>
      <c r="P131" s="49"/>
      <c r="Q131" s="36">
        <f t="shared" ref="Q131:Q136" si="360">_xlfn.DAYS(P131,O131)</f>
        <v>0</v>
      </c>
      <c r="R131" s="33"/>
      <c r="S131" s="33"/>
      <c r="T131" s="33"/>
      <c r="U131" s="145"/>
      <c r="V131" s="192">
        <f t="shared" si="343"/>
        <v>0</v>
      </c>
      <c r="W131" s="193">
        <f t="shared" si="345"/>
        <v>0</v>
      </c>
      <c r="X131" s="192">
        <f t="shared" si="345"/>
        <v>0</v>
      </c>
      <c r="Y131" s="192">
        <f t="shared" si="345"/>
        <v>0</v>
      </c>
      <c r="Z131" s="192">
        <f t="shared" si="345"/>
        <v>0</v>
      </c>
      <c r="AA131" s="211">
        <f t="shared" si="346"/>
        <v>0</v>
      </c>
      <c r="AB131" s="205"/>
      <c r="AC131" s="205"/>
      <c r="AD131" s="229"/>
      <c r="AE131" s="211">
        <f>SUM(AF131:AH131)</f>
        <v>0</v>
      </c>
      <c r="AF131" s="205"/>
      <c r="AG131" s="205"/>
      <c r="AH131" s="229"/>
      <c r="AI131" s="211">
        <f t="shared" si="348"/>
        <v>0</v>
      </c>
      <c r="AJ131" s="205"/>
      <c r="AK131" s="205"/>
      <c r="AL131" s="229"/>
      <c r="AM131" s="211">
        <f t="shared" si="349"/>
        <v>0</v>
      </c>
      <c r="AN131" s="205"/>
      <c r="AO131" s="205"/>
      <c r="AP131" s="231"/>
      <c r="AQ131" s="193">
        <f t="shared" si="350"/>
        <v>0</v>
      </c>
      <c r="AR131" s="192">
        <f t="shared" si="350"/>
        <v>0</v>
      </c>
      <c r="AS131" s="192">
        <f t="shared" si="351"/>
        <v>0</v>
      </c>
      <c r="AT131" s="192">
        <f t="shared" si="344"/>
        <v>0</v>
      </c>
      <c r="AU131" s="192">
        <f t="shared" si="344"/>
        <v>0</v>
      </c>
      <c r="AV131" s="192">
        <f t="shared" si="344"/>
        <v>0</v>
      </c>
      <c r="AW131" s="192">
        <f t="shared" si="344"/>
        <v>0</v>
      </c>
      <c r="AX131" s="235">
        <f t="shared" si="352"/>
        <v>0</v>
      </c>
      <c r="AY131" s="263"/>
      <c r="AZ131" s="194">
        <f t="shared" si="353"/>
        <v>0</v>
      </c>
      <c r="BA131" s="263"/>
      <c r="BB131" s="263"/>
      <c r="BC131" s="263"/>
      <c r="BD131" s="264"/>
      <c r="BE131" s="235">
        <f t="shared" si="354"/>
        <v>0</v>
      </c>
      <c r="BF131" s="263"/>
      <c r="BG131" s="194">
        <f t="shared" si="355"/>
        <v>0</v>
      </c>
      <c r="BH131" s="263"/>
      <c r="BI131" s="263"/>
      <c r="BJ131" s="263"/>
      <c r="BK131" s="264"/>
      <c r="BL131" s="235">
        <f t="shared" si="356"/>
        <v>0</v>
      </c>
      <c r="BM131" s="263"/>
      <c r="BN131" s="194">
        <f t="shared" si="357"/>
        <v>0</v>
      </c>
      <c r="BO131" s="263"/>
      <c r="BP131" s="263"/>
      <c r="BQ131" s="263"/>
      <c r="BR131" s="264"/>
      <c r="BS131" s="235">
        <f t="shared" si="358"/>
        <v>0</v>
      </c>
      <c r="BT131" s="263"/>
      <c r="BU131" s="194">
        <f t="shared" si="359"/>
        <v>0</v>
      </c>
      <c r="BV131" s="263"/>
      <c r="BW131" s="263"/>
      <c r="BX131" s="263"/>
      <c r="BY131" s="264"/>
      <c r="BZ131" s="251"/>
      <c r="CA131" s="159"/>
      <c r="CB131" s="44"/>
      <c r="CC131" s="44"/>
      <c r="CD131" s="44"/>
      <c r="CE131" s="44"/>
      <c r="CF131" s="44"/>
      <c r="CG131" s="44"/>
      <c r="CH131" s="44"/>
      <c r="CI131" s="44"/>
      <c r="CJ131" s="44"/>
      <c r="CK131" s="44"/>
      <c r="CL131" s="44"/>
      <c r="CM131" s="44"/>
      <c r="CN131" s="44"/>
      <c r="CO131" s="44"/>
      <c r="CP131" s="44"/>
      <c r="CQ131" s="44"/>
      <c r="CR131" s="44"/>
      <c r="CS131" s="44"/>
      <c r="CT131" s="44"/>
      <c r="CU131" s="44"/>
      <c r="CV131" s="44"/>
      <c r="CW131" s="44"/>
      <c r="CX131" s="44"/>
      <c r="CY131" s="44"/>
      <c r="CZ131" s="44"/>
      <c r="DA131" s="44"/>
      <c r="DB131" s="44"/>
      <c r="DC131" s="44"/>
      <c r="DD131" s="44"/>
      <c r="DE131" s="44"/>
      <c r="DF131" s="44"/>
      <c r="DG131" s="44"/>
      <c r="DH131" s="44"/>
      <c r="DI131" s="44"/>
      <c r="DJ131" s="44"/>
      <c r="DK131" s="44"/>
      <c r="DL131" s="44"/>
      <c r="DM131" s="44"/>
    </row>
    <row r="132" spans="1:241" hidden="1" outlineLevel="2">
      <c r="A132" s="187"/>
      <c r="B132" s="33"/>
      <c r="C132" s="50"/>
      <c r="D132" s="51"/>
      <c r="E132" s="34"/>
      <c r="F132" s="56"/>
      <c r="G132" s="34"/>
      <c r="H132" s="34"/>
      <c r="I132" s="34"/>
      <c r="J132" s="53"/>
      <c r="K132" s="34"/>
      <c r="L132" s="36"/>
      <c r="M132" s="36"/>
      <c r="N132" s="36"/>
      <c r="O132" s="49"/>
      <c r="P132" s="49"/>
      <c r="Q132" s="36">
        <f t="shared" si="360"/>
        <v>0</v>
      </c>
      <c r="R132" s="33"/>
      <c r="S132" s="33"/>
      <c r="T132" s="33"/>
      <c r="U132" s="145"/>
      <c r="V132" s="192">
        <f t="shared" si="343"/>
        <v>0</v>
      </c>
      <c r="W132" s="193">
        <f t="shared" si="345"/>
        <v>0</v>
      </c>
      <c r="X132" s="192">
        <f t="shared" si="345"/>
        <v>0</v>
      </c>
      <c r="Y132" s="192">
        <f t="shared" si="345"/>
        <v>0</v>
      </c>
      <c r="Z132" s="192">
        <f t="shared" si="345"/>
        <v>0</v>
      </c>
      <c r="AA132" s="211">
        <f t="shared" si="346"/>
        <v>0</v>
      </c>
      <c r="AB132" s="205"/>
      <c r="AC132" s="205"/>
      <c r="AD132" s="229"/>
      <c r="AE132" s="211">
        <f t="shared" ref="AE132:AE136" si="361">SUM(AF132:AH132)</f>
        <v>0</v>
      </c>
      <c r="AF132" s="205"/>
      <c r="AG132" s="205"/>
      <c r="AH132" s="229"/>
      <c r="AI132" s="211">
        <f t="shared" si="348"/>
        <v>0</v>
      </c>
      <c r="AJ132" s="205"/>
      <c r="AK132" s="205"/>
      <c r="AL132" s="229"/>
      <c r="AM132" s="211">
        <f t="shared" si="349"/>
        <v>0</v>
      </c>
      <c r="AN132" s="205"/>
      <c r="AO132" s="205"/>
      <c r="AP132" s="231"/>
      <c r="AQ132" s="193">
        <f t="shared" si="350"/>
        <v>0</v>
      </c>
      <c r="AR132" s="192">
        <f t="shared" si="350"/>
        <v>0</v>
      </c>
      <c r="AS132" s="192">
        <f t="shared" si="351"/>
        <v>0</v>
      </c>
      <c r="AT132" s="192">
        <f t="shared" si="344"/>
        <v>0</v>
      </c>
      <c r="AU132" s="192">
        <f t="shared" si="344"/>
        <v>0</v>
      </c>
      <c r="AV132" s="192">
        <f t="shared" si="344"/>
        <v>0</v>
      </c>
      <c r="AW132" s="192">
        <f t="shared" si="344"/>
        <v>0</v>
      </c>
      <c r="AX132" s="235">
        <f t="shared" si="352"/>
        <v>0</v>
      </c>
      <c r="AY132" s="263"/>
      <c r="AZ132" s="194">
        <f t="shared" si="353"/>
        <v>0</v>
      </c>
      <c r="BA132" s="263"/>
      <c r="BB132" s="263"/>
      <c r="BC132" s="263"/>
      <c r="BD132" s="264"/>
      <c r="BE132" s="235">
        <f t="shared" si="354"/>
        <v>0</v>
      </c>
      <c r="BF132" s="263"/>
      <c r="BG132" s="194">
        <f t="shared" si="355"/>
        <v>0</v>
      </c>
      <c r="BH132" s="263"/>
      <c r="BI132" s="263"/>
      <c r="BJ132" s="263"/>
      <c r="BK132" s="264"/>
      <c r="BL132" s="235">
        <f t="shared" si="356"/>
        <v>0</v>
      </c>
      <c r="BM132" s="263"/>
      <c r="BN132" s="194">
        <f t="shared" si="357"/>
        <v>0</v>
      </c>
      <c r="BO132" s="263"/>
      <c r="BP132" s="263"/>
      <c r="BQ132" s="263"/>
      <c r="BR132" s="264"/>
      <c r="BS132" s="235">
        <f t="shared" si="358"/>
        <v>0</v>
      </c>
      <c r="BT132" s="263"/>
      <c r="BU132" s="194">
        <f t="shared" si="359"/>
        <v>0</v>
      </c>
      <c r="BV132" s="263"/>
      <c r="BW132" s="263"/>
      <c r="BX132" s="263"/>
      <c r="BY132" s="264"/>
      <c r="BZ132" s="251"/>
      <c r="CA132" s="159"/>
      <c r="CB132" s="44"/>
      <c r="CC132" s="44"/>
      <c r="CD132" s="44"/>
      <c r="CE132" s="44"/>
      <c r="CF132" s="44"/>
      <c r="CG132" s="44"/>
      <c r="CH132" s="44"/>
      <c r="CI132" s="44"/>
      <c r="CJ132" s="44"/>
      <c r="CK132" s="44"/>
      <c r="CL132" s="44"/>
      <c r="CM132" s="44"/>
      <c r="CN132" s="44"/>
      <c r="CO132" s="44"/>
      <c r="CP132" s="44"/>
      <c r="CQ132" s="44"/>
      <c r="CR132" s="44"/>
      <c r="CS132" s="44"/>
      <c r="CT132" s="44"/>
      <c r="CU132" s="44"/>
      <c r="CV132" s="44"/>
      <c r="CW132" s="44"/>
      <c r="CX132" s="44"/>
      <c r="CY132" s="44"/>
      <c r="CZ132" s="44"/>
      <c r="DA132" s="44"/>
      <c r="DB132" s="44"/>
      <c r="DC132" s="44"/>
      <c r="DD132" s="44"/>
      <c r="DE132" s="44"/>
      <c r="DF132" s="44"/>
      <c r="DG132" s="44"/>
      <c r="DH132" s="44"/>
      <c r="DI132" s="44"/>
      <c r="DJ132" s="44"/>
      <c r="DK132" s="44"/>
      <c r="DL132" s="44"/>
      <c r="DM132" s="44"/>
    </row>
    <row r="133" spans="1:241" hidden="1" outlineLevel="2">
      <c r="A133" s="145"/>
      <c r="B133" s="33"/>
      <c r="C133" s="50"/>
      <c r="D133" s="51"/>
      <c r="E133" s="34"/>
      <c r="F133" s="56"/>
      <c r="G133" s="34"/>
      <c r="H133" s="34"/>
      <c r="I133" s="34"/>
      <c r="J133" s="53"/>
      <c r="K133" s="34"/>
      <c r="L133" s="36"/>
      <c r="M133" s="36"/>
      <c r="N133" s="36"/>
      <c r="O133" s="49"/>
      <c r="P133" s="49"/>
      <c r="Q133" s="36">
        <f t="shared" si="360"/>
        <v>0</v>
      </c>
      <c r="R133" s="33"/>
      <c r="S133" s="33"/>
      <c r="T133" s="33"/>
      <c r="U133" s="145"/>
      <c r="V133" s="192">
        <f t="shared" si="343"/>
        <v>0</v>
      </c>
      <c r="W133" s="193">
        <f t="shared" si="345"/>
        <v>0</v>
      </c>
      <c r="X133" s="192">
        <f t="shared" si="345"/>
        <v>0</v>
      </c>
      <c r="Y133" s="192">
        <f t="shared" si="345"/>
        <v>0</v>
      </c>
      <c r="Z133" s="192">
        <f t="shared" si="345"/>
        <v>0</v>
      </c>
      <c r="AA133" s="211">
        <f t="shared" si="346"/>
        <v>0</v>
      </c>
      <c r="AB133" s="205"/>
      <c r="AC133" s="205"/>
      <c r="AD133" s="229"/>
      <c r="AE133" s="211">
        <f t="shared" si="361"/>
        <v>0</v>
      </c>
      <c r="AF133" s="205"/>
      <c r="AG133" s="205"/>
      <c r="AH133" s="229"/>
      <c r="AI133" s="211">
        <f t="shared" si="348"/>
        <v>0</v>
      </c>
      <c r="AJ133" s="205"/>
      <c r="AK133" s="205"/>
      <c r="AL133" s="229"/>
      <c r="AM133" s="211">
        <f t="shared" si="349"/>
        <v>0</v>
      </c>
      <c r="AN133" s="205"/>
      <c r="AO133" s="205"/>
      <c r="AP133" s="231"/>
      <c r="AQ133" s="193">
        <f t="shared" si="350"/>
        <v>0</v>
      </c>
      <c r="AR133" s="192">
        <f t="shared" si="350"/>
        <v>0</v>
      </c>
      <c r="AS133" s="192">
        <f t="shared" si="351"/>
        <v>0</v>
      </c>
      <c r="AT133" s="192">
        <f t="shared" si="344"/>
        <v>0</v>
      </c>
      <c r="AU133" s="192">
        <f t="shared" si="344"/>
        <v>0</v>
      </c>
      <c r="AV133" s="192">
        <f t="shared" si="344"/>
        <v>0</v>
      </c>
      <c r="AW133" s="192">
        <f t="shared" si="344"/>
        <v>0</v>
      </c>
      <c r="AX133" s="235">
        <f t="shared" si="352"/>
        <v>0</v>
      </c>
      <c r="AY133" s="263"/>
      <c r="AZ133" s="194">
        <f t="shared" si="353"/>
        <v>0</v>
      </c>
      <c r="BA133" s="263"/>
      <c r="BB133" s="263"/>
      <c r="BC133" s="263"/>
      <c r="BD133" s="264"/>
      <c r="BE133" s="235">
        <f t="shared" si="354"/>
        <v>0</v>
      </c>
      <c r="BF133" s="263"/>
      <c r="BG133" s="194">
        <f t="shared" si="355"/>
        <v>0</v>
      </c>
      <c r="BH133" s="263"/>
      <c r="BI133" s="263"/>
      <c r="BJ133" s="263"/>
      <c r="BK133" s="264"/>
      <c r="BL133" s="235">
        <f t="shared" si="356"/>
        <v>0</v>
      </c>
      <c r="BM133" s="263"/>
      <c r="BN133" s="194">
        <f t="shared" si="357"/>
        <v>0</v>
      </c>
      <c r="BO133" s="263"/>
      <c r="BP133" s="263"/>
      <c r="BQ133" s="263"/>
      <c r="BR133" s="264"/>
      <c r="BS133" s="235">
        <f t="shared" si="358"/>
        <v>0</v>
      </c>
      <c r="BT133" s="263"/>
      <c r="BU133" s="194">
        <f t="shared" si="359"/>
        <v>0</v>
      </c>
      <c r="BV133" s="263"/>
      <c r="BW133" s="263"/>
      <c r="BX133" s="263"/>
      <c r="BY133" s="264"/>
      <c r="BZ133" s="251"/>
      <c r="CA133" s="159"/>
      <c r="CB133" s="44"/>
      <c r="CC133" s="44"/>
      <c r="CD133" s="44"/>
      <c r="CE133" s="44"/>
      <c r="CF133" s="44"/>
      <c r="CG133" s="44"/>
      <c r="CH133" s="44"/>
      <c r="CI133" s="44"/>
      <c r="CJ133" s="44"/>
      <c r="CK133" s="44"/>
      <c r="CL133" s="44"/>
      <c r="CM133" s="44"/>
      <c r="CN133" s="44"/>
      <c r="CO133" s="44"/>
      <c r="CP133" s="44"/>
      <c r="CQ133" s="44"/>
      <c r="CR133" s="44"/>
      <c r="CS133" s="44"/>
      <c r="CT133" s="44"/>
      <c r="CU133" s="44"/>
      <c r="CV133" s="44"/>
      <c r="CW133" s="44"/>
      <c r="CX133" s="44"/>
      <c r="CY133" s="44"/>
      <c r="CZ133" s="44"/>
      <c r="DA133" s="44"/>
      <c r="DB133" s="44"/>
      <c r="DC133" s="44"/>
      <c r="DD133" s="44"/>
      <c r="DE133" s="44"/>
      <c r="DF133" s="44"/>
      <c r="DG133" s="44"/>
      <c r="DH133" s="44"/>
      <c r="DI133" s="44"/>
      <c r="DJ133" s="44"/>
      <c r="DK133" s="44"/>
      <c r="DL133" s="44"/>
      <c r="DM133" s="44"/>
    </row>
    <row r="134" spans="1:241" hidden="1" outlineLevel="2">
      <c r="A134" s="145"/>
      <c r="B134" s="33"/>
      <c r="C134" s="50"/>
      <c r="D134" s="51"/>
      <c r="E134" s="34"/>
      <c r="F134" s="56"/>
      <c r="G134" s="34"/>
      <c r="H134" s="34"/>
      <c r="I134" s="34"/>
      <c r="J134" s="53"/>
      <c r="K134" s="34"/>
      <c r="L134" s="36"/>
      <c r="M134" s="36"/>
      <c r="N134" s="36"/>
      <c r="O134" s="49"/>
      <c r="P134" s="49"/>
      <c r="Q134" s="36">
        <f t="shared" si="360"/>
        <v>0</v>
      </c>
      <c r="R134" s="33"/>
      <c r="S134" s="33"/>
      <c r="T134" s="33"/>
      <c r="U134" s="145"/>
      <c r="V134" s="192">
        <f t="shared" si="343"/>
        <v>0</v>
      </c>
      <c r="W134" s="193">
        <f t="shared" si="345"/>
        <v>0</v>
      </c>
      <c r="X134" s="192">
        <f t="shared" si="345"/>
        <v>0</v>
      </c>
      <c r="Y134" s="192">
        <f t="shared" si="345"/>
        <v>0</v>
      </c>
      <c r="Z134" s="192">
        <f t="shared" si="345"/>
        <v>0</v>
      </c>
      <c r="AA134" s="211">
        <f t="shared" si="346"/>
        <v>0</v>
      </c>
      <c r="AB134" s="206"/>
      <c r="AC134" s="206"/>
      <c r="AD134" s="230"/>
      <c r="AE134" s="211">
        <f t="shared" si="361"/>
        <v>0</v>
      </c>
      <c r="AF134" s="206"/>
      <c r="AG134" s="206"/>
      <c r="AH134" s="230"/>
      <c r="AI134" s="211">
        <f t="shared" si="348"/>
        <v>0</v>
      </c>
      <c r="AJ134" s="206"/>
      <c r="AK134" s="206"/>
      <c r="AL134" s="230"/>
      <c r="AM134" s="211">
        <f t="shared" si="349"/>
        <v>0</v>
      </c>
      <c r="AN134" s="206"/>
      <c r="AO134" s="206"/>
      <c r="AP134" s="232"/>
      <c r="AQ134" s="193">
        <f t="shared" si="350"/>
        <v>0</v>
      </c>
      <c r="AR134" s="192">
        <f t="shared" si="350"/>
        <v>0</v>
      </c>
      <c r="AS134" s="192">
        <f t="shared" si="351"/>
        <v>0</v>
      </c>
      <c r="AT134" s="192">
        <f t="shared" si="344"/>
        <v>0</v>
      </c>
      <c r="AU134" s="192">
        <f t="shared" si="344"/>
        <v>0</v>
      </c>
      <c r="AV134" s="192">
        <f t="shared" si="344"/>
        <v>0</v>
      </c>
      <c r="AW134" s="192">
        <f t="shared" si="344"/>
        <v>0</v>
      </c>
      <c r="AX134" s="235">
        <f>SUM(AY134:BD134)</f>
        <v>0</v>
      </c>
      <c r="AY134" s="263"/>
      <c r="AZ134" s="194">
        <f t="shared" si="353"/>
        <v>0</v>
      </c>
      <c r="BA134" s="263"/>
      <c r="BB134" s="263"/>
      <c r="BC134" s="263"/>
      <c r="BD134" s="264"/>
      <c r="BE134" s="235">
        <f>SUM(BF134:BK134)</f>
        <v>0</v>
      </c>
      <c r="BF134" s="263"/>
      <c r="BG134" s="194">
        <f t="shared" si="355"/>
        <v>0</v>
      </c>
      <c r="BH134" s="263"/>
      <c r="BI134" s="263"/>
      <c r="BJ134" s="263"/>
      <c r="BK134" s="264"/>
      <c r="BL134" s="235">
        <f>SUM(BM134:BR134)</f>
        <v>0</v>
      </c>
      <c r="BM134" s="263"/>
      <c r="BN134" s="194">
        <f t="shared" si="357"/>
        <v>0</v>
      </c>
      <c r="BO134" s="263"/>
      <c r="BP134" s="263"/>
      <c r="BQ134" s="263"/>
      <c r="BR134" s="264"/>
      <c r="BS134" s="235">
        <f>SUM(BT134:BY134)</f>
        <v>0</v>
      </c>
      <c r="BT134" s="263"/>
      <c r="BU134" s="194">
        <f t="shared" si="359"/>
        <v>0</v>
      </c>
      <c r="BV134" s="263"/>
      <c r="BW134" s="263"/>
      <c r="BX134" s="263"/>
      <c r="BY134" s="264"/>
      <c r="BZ134" s="251"/>
      <c r="CA134" s="159"/>
      <c r="CB134" s="44"/>
      <c r="CC134" s="44"/>
      <c r="CD134" s="44"/>
      <c r="CE134" s="44"/>
      <c r="CF134" s="44"/>
      <c r="CG134" s="44"/>
      <c r="CH134" s="44"/>
      <c r="CI134" s="44"/>
      <c r="CJ134" s="44"/>
      <c r="CK134" s="44"/>
      <c r="CL134" s="44"/>
      <c r="CM134" s="44"/>
      <c r="CN134" s="44"/>
      <c r="CO134" s="44"/>
      <c r="CP134" s="44"/>
      <c r="CQ134" s="44"/>
      <c r="CR134" s="44"/>
      <c r="CS134" s="44"/>
      <c r="CT134" s="44"/>
      <c r="CU134" s="44"/>
      <c r="CV134" s="44"/>
      <c r="CW134" s="44"/>
      <c r="CX134" s="44"/>
      <c r="CY134" s="44"/>
      <c r="CZ134" s="44"/>
      <c r="DA134" s="44"/>
      <c r="DB134" s="44"/>
      <c r="DC134" s="44"/>
      <c r="DD134" s="44"/>
      <c r="DE134" s="44"/>
      <c r="DF134" s="44"/>
      <c r="DG134" s="44"/>
      <c r="DH134" s="44"/>
      <c r="DI134" s="44"/>
      <c r="DJ134" s="44"/>
      <c r="DK134" s="44"/>
      <c r="DL134" s="44"/>
      <c r="DM134" s="44"/>
    </row>
    <row r="135" spans="1:241" hidden="1" outlineLevel="2">
      <c r="A135" s="145"/>
      <c r="B135" s="33"/>
      <c r="C135" s="50"/>
      <c r="D135" s="51"/>
      <c r="E135" s="34"/>
      <c r="F135" s="56"/>
      <c r="G135" s="34"/>
      <c r="H135" s="34"/>
      <c r="I135" s="34"/>
      <c r="J135" s="53"/>
      <c r="K135" s="34"/>
      <c r="L135" s="36"/>
      <c r="M135" s="36"/>
      <c r="N135" s="36"/>
      <c r="O135" s="49"/>
      <c r="P135" s="49"/>
      <c r="Q135" s="36">
        <f t="shared" si="360"/>
        <v>0</v>
      </c>
      <c r="R135" s="33"/>
      <c r="S135" s="33"/>
      <c r="T135" s="33"/>
      <c r="U135" s="145"/>
      <c r="V135" s="192">
        <f t="shared" si="343"/>
        <v>0</v>
      </c>
      <c r="W135" s="193">
        <f t="shared" si="345"/>
        <v>0</v>
      </c>
      <c r="X135" s="192">
        <f t="shared" si="345"/>
        <v>0</v>
      </c>
      <c r="Y135" s="192">
        <f t="shared" si="345"/>
        <v>0</v>
      </c>
      <c r="Z135" s="192">
        <f t="shared" si="345"/>
        <v>0</v>
      </c>
      <c r="AA135" s="211">
        <f>SUM(AB135:AD135)</f>
        <v>0</v>
      </c>
      <c r="AB135" s="206"/>
      <c r="AC135" s="206"/>
      <c r="AD135" s="230"/>
      <c r="AE135" s="211">
        <f t="shared" si="361"/>
        <v>0</v>
      </c>
      <c r="AF135" s="206"/>
      <c r="AG135" s="206"/>
      <c r="AH135" s="230"/>
      <c r="AI135" s="211">
        <f t="shared" si="348"/>
        <v>0</v>
      </c>
      <c r="AJ135" s="206"/>
      <c r="AK135" s="206"/>
      <c r="AL135" s="230"/>
      <c r="AM135" s="211">
        <f t="shared" si="349"/>
        <v>0</v>
      </c>
      <c r="AN135" s="206"/>
      <c r="AO135" s="206"/>
      <c r="AP135" s="232"/>
      <c r="AQ135" s="193">
        <f t="shared" si="350"/>
        <v>0</v>
      </c>
      <c r="AR135" s="192">
        <f t="shared" si="350"/>
        <v>0</v>
      </c>
      <c r="AS135" s="192">
        <f t="shared" si="351"/>
        <v>0</v>
      </c>
      <c r="AT135" s="192">
        <f t="shared" si="344"/>
        <v>0</v>
      </c>
      <c r="AU135" s="192">
        <f t="shared" si="344"/>
        <v>0</v>
      </c>
      <c r="AV135" s="192">
        <f t="shared" si="344"/>
        <v>0</v>
      </c>
      <c r="AW135" s="192">
        <f t="shared" si="344"/>
        <v>0</v>
      </c>
      <c r="AX135" s="235">
        <f t="shared" ref="AX135:AX136" si="362">SUM(AY135:BD135)</f>
        <v>0</v>
      </c>
      <c r="AY135" s="263"/>
      <c r="AZ135" s="194">
        <f t="shared" si="353"/>
        <v>0</v>
      </c>
      <c r="BA135" s="263"/>
      <c r="BB135" s="263"/>
      <c r="BC135" s="263"/>
      <c r="BD135" s="264"/>
      <c r="BE135" s="235">
        <f t="shared" ref="BE135:BE136" si="363">SUM(BF135:BK135)</f>
        <v>0</v>
      </c>
      <c r="BF135" s="263"/>
      <c r="BG135" s="194">
        <f t="shared" si="355"/>
        <v>0</v>
      </c>
      <c r="BH135" s="263"/>
      <c r="BI135" s="263"/>
      <c r="BJ135" s="263"/>
      <c r="BK135" s="264"/>
      <c r="BL135" s="235">
        <f t="shared" ref="BL135:BL136" si="364">SUM(BM135:BR135)</f>
        <v>0</v>
      </c>
      <c r="BM135" s="263"/>
      <c r="BN135" s="194">
        <f t="shared" si="357"/>
        <v>0</v>
      </c>
      <c r="BO135" s="263"/>
      <c r="BP135" s="263"/>
      <c r="BQ135" s="263"/>
      <c r="BR135" s="264"/>
      <c r="BS135" s="235">
        <f t="shared" ref="BS135:BS136" si="365">SUM(BT135:BY135)</f>
        <v>0</v>
      </c>
      <c r="BT135" s="263"/>
      <c r="BU135" s="194">
        <f t="shared" si="359"/>
        <v>0</v>
      </c>
      <c r="BV135" s="263"/>
      <c r="BW135" s="263"/>
      <c r="BX135" s="263"/>
      <c r="BY135" s="264"/>
      <c r="BZ135" s="251"/>
      <c r="CA135" s="159"/>
      <c r="CB135" s="44"/>
      <c r="CC135" s="44"/>
      <c r="CD135" s="44"/>
      <c r="CE135" s="44"/>
      <c r="CF135" s="44"/>
      <c r="CG135" s="44"/>
      <c r="CH135" s="44"/>
      <c r="CI135" s="44"/>
      <c r="CJ135" s="44"/>
      <c r="CK135" s="44"/>
      <c r="CL135" s="44"/>
      <c r="CM135" s="44"/>
      <c r="CN135" s="44"/>
      <c r="CO135" s="44"/>
      <c r="CP135" s="44"/>
      <c r="CQ135" s="44"/>
      <c r="CR135" s="44"/>
      <c r="CS135" s="44"/>
      <c r="CT135" s="44"/>
      <c r="CU135" s="44"/>
      <c r="CV135" s="44"/>
      <c r="CW135" s="44"/>
      <c r="CX135" s="44"/>
      <c r="CY135" s="44"/>
      <c r="CZ135" s="44"/>
      <c r="DA135" s="44"/>
      <c r="DB135" s="44"/>
      <c r="DC135" s="44"/>
      <c r="DD135" s="44"/>
      <c r="DE135" s="44"/>
      <c r="DF135" s="44"/>
      <c r="DG135" s="44"/>
      <c r="DH135" s="44"/>
      <c r="DI135" s="44"/>
      <c r="DJ135" s="44"/>
      <c r="DK135" s="44"/>
      <c r="DL135" s="44"/>
      <c r="DM135" s="44"/>
    </row>
    <row r="136" spans="1:241" hidden="1" outlineLevel="2">
      <c r="A136" s="145"/>
      <c r="B136" s="33"/>
      <c r="C136" s="50"/>
      <c r="D136" s="51"/>
      <c r="E136" s="34"/>
      <c r="F136" s="56"/>
      <c r="G136" s="34"/>
      <c r="H136" s="34"/>
      <c r="I136" s="34"/>
      <c r="J136" s="53"/>
      <c r="K136" s="34"/>
      <c r="L136" s="36"/>
      <c r="M136" s="36"/>
      <c r="N136" s="36"/>
      <c r="O136" s="49"/>
      <c r="P136" s="49"/>
      <c r="Q136" s="36">
        <f t="shared" si="360"/>
        <v>0</v>
      </c>
      <c r="R136" s="33"/>
      <c r="S136" s="33"/>
      <c r="T136" s="33"/>
      <c r="U136" s="145"/>
      <c r="V136" s="192">
        <f t="shared" si="343"/>
        <v>0</v>
      </c>
      <c r="W136" s="193">
        <f t="shared" si="345"/>
        <v>0</v>
      </c>
      <c r="X136" s="192">
        <f t="shared" si="345"/>
        <v>0</v>
      </c>
      <c r="Y136" s="192">
        <f t="shared" si="345"/>
        <v>0</v>
      </c>
      <c r="Z136" s="192">
        <f t="shared" si="345"/>
        <v>0</v>
      </c>
      <c r="AA136" s="211">
        <f t="shared" ref="AA136" si="366">SUM(AB136:AD136)</f>
        <v>0</v>
      </c>
      <c r="AB136" s="206"/>
      <c r="AC136" s="206"/>
      <c r="AD136" s="230"/>
      <c r="AE136" s="211">
        <f t="shared" si="361"/>
        <v>0</v>
      </c>
      <c r="AF136" s="206"/>
      <c r="AG136" s="206"/>
      <c r="AH136" s="230"/>
      <c r="AI136" s="211">
        <f t="shared" si="348"/>
        <v>0</v>
      </c>
      <c r="AJ136" s="206"/>
      <c r="AK136" s="206"/>
      <c r="AL136" s="230"/>
      <c r="AM136" s="211">
        <f t="shared" si="349"/>
        <v>0</v>
      </c>
      <c r="AN136" s="206"/>
      <c r="AO136" s="206"/>
      <c r="AP136" s="232"/>
      <c r="AQ136" s="193">
        <f t="shared" si="350"/>
        <v>0</v>
      </c>
      <c r="AR136" s="192">
        <f>SUM(BT136,BM136,BF136,AY136)</f>
        <v>0</v>
      </c>
      <c r="AS136" s="192">
        <f>IF(AR136*0.304=SUM(AZ136,BG136,BN136,BU136),AR136*0.304,"ЕСН")</f>
        <v>0</v>
      </c>
      <c r="AT136" s="192">
        <f t="shared" si="344"/>
        <v>0</v>
      </c>
      <c r="AU136" s="192">
        <f t="shared" si="344"/>
        <v>0</v>
      </c>
      <c r="AV136" s="192">
        <f t="shared" si="344"/>
        <v>0</v>
      </c>
      <c r="AW136" s="192">
        <f t="shared" si="344"/>
        <v>0</v>
      </c>
      <c r="AX136" s="235">
        <f t="shared" si="362"/>
        <v>0</v>
      </c>
      <c r="AY136" s="263"/>
      <c r="AZ136" s="194">
        <f t="shared" si="353"/>
        <v>0</v>
      </c>
      <c r="BA136" s="263"/>
      <c r="BB136" s="263"/>
      <c r="BC136" s="263"/>
      <c r="BD136" s="264"/>
      <c r="BE136" s="235">
        <f t="shared" si="363"/>
        <v>0</v>
      </c>
      <c r="BF136" s="263"/>
      <c r="BG136" s="194">
        <f t="shared" si="355"/>
        <v>0</v>
      </c>
      <c r="BH136" s="263"/>
      <c r="BI136" s="263"/>
      <c r="BJ136" s="263"/>
      <c r="BK136" s="264"/>
      <c r="BL136" s="235">
        <f t="shared" si="364"/>
        <v>0</v>
      </c>
      <c r="BM136" s="263"/>
      <c r="BN136" s="194">
        <f t="shared" si="357"/>
        <v>0</v>
      </c>
      <c r="BO136" s="263"/>
      <c r="BP136" s="263"/>
      <c r="BQ136" s="263"/>
      <c r="BR136" s="264"/>
      <c r="BS136" s="235">
        <f t="shared" si="365"/>
        <v>0</v>
      </c>
      <c r="BT136" s="263"/>
      <c r="BU136" s="194">
        <f t="shared" si="359"/>
        <v>0</v>
      </c>
      <c r="BV136" s="263"/>
      <c r="BW136" s="263"/>
      <c r="BX136" s="263"/>
      <c r="BY136" s="264"/>
      <c r="BZ136" s="251"/>
      <c r="CA136" s="159"/>
      <c r="CB136" s="44"/>
      <c r="CC136" s="44"/>
      <c r="CD136" s="44"/>
      <c r="CE136" s="44"/>
      <c r="CF136" s="44"/>
      <c r="CG136" s="44"/>
      <c r="CH136" s="44"/>
      <c r="CI136" s="44"/>
      <c r="CJ136" s="44"/>
      <c r="CK136" s="44"/>
      <c r="CL136" s="44"/>
      <c r="CM136" s="44"/>
      <c r="CN136" s="44"/>
      <c r="CO136" s="44"/>
      <c r="CP136" s="44"/>
      <c r="CQ136" s="44"/>
      <c r="CR136" s="44"/>
      <c r="CS136" s="44"/>
      <c r="CT136" s="44"/>
      <c r="CU136" s="44"/>
      <c r="CV136" s="44"/>
      <c r="CW136" s="44"/>
      <c r="CX136" s="44"/>
      <c r="CY136" s="44"/>
      <c r="CZ136" s="44"/>
      <c r="DA136" s="44"/>
      <c r="DB136" s="44"/>
      <c r="DC136" s="44"/>
      <c r="DD136" s="44"/>
      <c r="DE136" s="44"/>
      <c r="DF136" s="44"/>
      <c r="DG136" s="44"/>
      <c r="DH136" s="44"/>
      <c r="DI136" s="44"/>
      <c r="DJ136" s="44"/>
      <c r="DK136" s="44"/>
      <c r="DL136" s="44"/>
      <c r="DM136" s="44"/>
    </row>
    <row r="137" spans="1:241" hidden="1" outlineLevel="2">
      <c r="A137" s="49"/>
      <c r="B137" s="33"/>
      <c r="C137" s="50"/>
      <c r="D137" s="51"/>
      <c r="E137" s="34"/>
      <c r="F137" s="52"/>
      <c r="G137" s="34"/>
      <c r="H137" s="34"/>
      <c r="I137" s="34"/>
      <c r="J137" s="53"/>
      <c r="K137" s="34"/>
      <c r="L137" s="36"/>
      <c r="M137" s="36"/>
      <c r="N137" s="36"/>
      <c r="O137" s="36"/>
      <c r="P137" s="36"/>
      <c r="Q137" s="36"/>
      <c r="R137" s="33"/>
      <c r="S137" s="145"/>
      <c r="T137" s="145"/>
      <c r="U137" s="145"/>
      <c r="V137" s="154"/>
      <c r="W137" s="165"/>
      <c r="X137" s="36"/>
      <c r="Y137" s="36"/>
      <c r="Z137" s="154"/>
      <c r="AA137" s="210"/>
      <c r="AB137" s="36"/>
      <c r="AC137" s="36"/>
      <c r="AD137" s="221"/>
      <c r="AE137" s="210"/>
      <c r="AF137" s="36"/>
      <c r="AG137" s="36"/>
      <c r="AH137" s="221"/>
      <c r="AI137" s="210"/>
      <c r="AJ137" s="36"/>
      <c r="AK137" s="36"/>
      <c r="AL137" s="221"/>
      <c r="AM137" s="210"/>
      <c r="AN137" s="36"/>
      <c r="AO137" s="36"/>
      <c r="AP137" s="154"/>
      <c r="AQ137" s="165"/>
      <c r="AR137" s="36"/>
      <c r="AS137" s="36"/>
      <c r="AT137" s="36"/>
      <c r="AU137" s="36"/>
      <c r="AV137" s="36"/>
      <c r="AW137" s="154"/>
      <c r="AX137" s="235"/>
      <c r="AY137" s="54"/>
      <c r="AZ137" s="194"/>
      <c r="BA137" s="54"/>
      <c r="BB137" s="54"/>
      <c r="BC137" s="54"/>
      <c r="BD137" s="237"/>
      <c r="BE137" s="235"/>
      <c r="BF137" s="54"/>
      <c r="BG137" s="194"/>
      <c r="BH137" s="54"/>
      <c r="BI137" s="54"/>
      <c r="BJ137" s="54"/>
      <c r="BK137" s="237"/>
      <c r="BL137" s="236"/>
      <c r="BM137" s="54"/>
      <c r="BN137" s="54"/>
      <c r="BO137" s="54"/>
      <c r="BP137" s="54"/>
      <c r="BQ137" s="54"/>
      <c r="BR137" s="237"/>
      <c r="BS137" s="236"/>
      <c r="BT137" s="44"/>
      <c r="BU137" s="44"/>
      <c r="BV137" s="44"/>
      <c r="BW137" s="44"/>
      <c r="BX137" s="44"/>
      <c r="BY137" s="257"/>
      <c r="BZ137" s="252"/>
      <c r="CA137" s="159"/>
      <c r="CB137" s="44"/>
      <c r="CC137" s="44"/>
      <c r="CD137" s="44"/>
      <c r="CE137" s="44"/>
      <c r="CF137" s="44"/>
      <c r="CG137" s="44"/>
      <c r="CH137" s="44"/>
      <c r="CI137" s="44"/>
      <c r="CJ137" s="44"/>
      <c r="CK137" s="44"/>
      <c r="CL137" s="44"/>
      <c r="CM137" s="44"/>
      <c r="CN137" s="44"/>
      <c r="CO137" s="44"/>
      <c r="CP137" s="44"/>
      <c r="CQ137" s="44"/>
      <c r="CR137" s="44"/>
      <c r="CS137" s="44"/>
      <c r="CT137" s="44"/>
      <c r="CU137" s="44"/>
      <c r="CV137" s="44"/>
      <c r="CW137" s="44"/>
      <c r="CX137" s="44"/>
      <c r="CY137" s="44"/>
      <c r="CZ137" s="44"/>
      <c r="DA137" s="44"/>
      <c r="DB137" s="44"/>
      <c r="DC137" s="44"/>
      <c r="DD137" s="44"/>
      <c r="DE137" s="44"/>
      <c r="DF137" s="44"/>
      <c r="DG137" s="44"/>
      <c r="DH137" s="44"/>
      <c r="DI137" s="44"/>
      <c r="DJ137" s="44"/>
      <c r="DK137" s="44"/>
      <c r="DL137" s="44"/>
      <c r="DM137" s="44"/>
    </row>
    <row r="138" spans="1:241" s="48" customFormat="1" hidden="1" outlineLevel="1" collapsed="1">
      <c r="A138" s="176"/>
      <c r="B138" s="177"/>
      <c r="C138" s="178"/>
      <c r="D138" s="179"/>
      <c r="E138" s="180"/>
      <c r="F138" s="181"/>
      <c r="G138" s="182"/>
      <c r="H138" s="182"/>
      <c r="I138" s="182"/>
      <c r="J138" s="183"/>
      <c r="K138" s="181" t="str">
        <f>CONCATENATE(K139," ",S139,R139," ",K140," ",S140,R140," ",K141," ",S141,R141," ",K142," ",S142,R142," ",K143," ",S143,R143," "," ",K144," ",S144,R144," ",K145," ",S145,R145," ",K146," ",S146,R146," ")</f>
        <v xml:space="preserve">                 </v>
      </c>
      <c r="L138" s="181"/>
      <c r="M138" s="181"/>
      <c r="N138" s="181"/>
      <c r="O138" s="181"/>
      <c r="P138" s="181"/>
      <c r="Q138" s="181"/>
      <c r="R138" s="182"/>
      <c r="S138" s="182"/>
      <c r="T138" s="182"/>
      <c r="U138" s="184">
        <f>SUM(U139:U146)</f>
        <v>0</v>
      </c>
      <c r="V138" s="188">
        <f>IF(SUM(BT139:BY146,BM139:BR146,BF139:BK146,AY139:BD146,AN139:AP146,AJ139:AL146,AF139:AH146,AB139:AD146)=SUM(V139:V146),SUM(V139:V146),"ПРОВЕРЬ")</f>
        <v>0</v>
      </c>
      <c r="W138" s="189">
        <f>IF(SUM(AA138,AE138,AI138,AM138)=SUM(W139:W146),SUM(W139:W146),"ПРОВЕРЬ")</f>
        <v>0</v>
      </c>
      <c r="X138" s="188">
        <f>IF(SUM(AB138,AF138,AJ138,AN138)=SUM(X139:X146),SUM(X139:X146),"ПРОВЕРЬ")</f>
        <v>0</v>
      </c>
      <c r="Y138" s="188">
        <f t="shared" ref="Y138" si="367">IF(SUM(AC138,AG138,AK138,AO138)=SUM(Y139:Y146),SUM(Y139:Y146),"ПРОВЕРЬ")</f>
        <v>0</v>
      </c>
      <c r="Z138" s="222">
        <f>IF(SUM(AD138,AH138,AL138,AP138)=SUM(Z139:Z146),SUM(Z139:Z146),"ПРОВЕРЬ")</f>
        <v>0</v>
      </c>
      <c r="AA138" s="190">
        <f t="shared" ref="AA138:AB138" si="368">SUM(AA139:AA146)</f>
        <v>0</v>
      </c>
      <c r="AB138" s="184">
        <f t="shared" si="368"/>
        <v>0</v>
      </c>
      <c r="AC138" s="184">
        <f>SUM(AC139:AC146)</f>
        <v>0</v>
      </c>
      <c r="AD138" s="222">
        <f>SUM(AD139:AD146)</f>
        <v>0</v>
      </c>
      <c r="AE138" s="184">
        <f>SUM(AE139:AE146)</f>
        <v>0</v>
      </c>
      <c r="AF138" s="184">
        <f t="shared" ref="AF138" si="369">SUM(AF139:AF146)</f>
        <v>0</v>
      </c>
      <c r="AG138" s="184">
        <f>SUM(AG139:AG146)</f>
        <v>0</v>
      </c>
      <c r="AH138" s="222">
        <f>SUM(AH139:AH146)</f>
        <v>0</v>
      </c>
      <c r="AI138" s="184">
        <f t="shared" ref="AI138:AJ138" si="370">SUM(AI139:AI146)</f>
        <v>0</v>
      </c>
      <c r="AJ138" s="184">
        <f t="shared" si="370"/>
        <v>0</v>
      </c>
      <c r="AK138" s="184">
        <f>SUM(AK139:AK146)</f>
        <v>0</v>
      </c>
      <c r="AL138" s="222">
        <f>SUM(AL139:AL146)</f>
        <v>0</v>
      </c>
      <c r="AM138" s="184">
        <f>SUM(AM139:AM146)</f>
        <v>0</v>
      </c>
      <c r="AN138" s="184">
        <f t="shared" ref="AN138" si="371">SUM(AN139:AN146)</f>
        <v>0</v>
      </c>
      <c r="AO138" s="184">
        <f>SUM(AO139:AO146)</f>
        <v>0</v>
      </c>
      <c r="AP138" s="188">
        <f>SUM(AP139:AP146)</f>
        <v>0</v>
      </c>
      <c r="AQ138" s="189">
        <f t="shared" ref="AQ138:AR138" si="372">IF(SUM(AX138,BE138,BL138,BS138)=SUM(AQ139:AQ146),SUM(AQ139:AQ146),"ПРОВЕРЬ")</f>
        <v>0</v>
      </c>
      <c r="AR138" s="188">
        <f t="shared" si="372"/>
        <v>0</v>
      </c>
      <c r="AS138" s="188">
        <f>IF(SUM(AZ138,BG138,BN138,BU138)=SUM(AS139:AS146),SUM(AS139:AS146),"ПРОВЕРЬ")</f>
        <v>0</v>
      </c>
      <c r="AT138" s="188">
        <f>IF(SUM(BA138,BH138,BO138,BV138)=SUM(AT139:AT146),SUM(AT139:AT146),"ПРОВЕРЬ")</f>
        <v>0</v>
      </c>
      <c r="AU138" s="188">
        <f>IF(SUM(BB138,BI138,BP138,BW138)=SUM(AU139:AU146),SUM(AU139:AU146),"ПРОВЕРЬ")</f>
        <v>0</v>
      </c>
      <c r="AV138" s="188">
        <f t="shared" ref="AV138" si="373">IF(SUM(BC138,BJ138,BQ138,BX138)=SUM(AV139:AV146),SUM(AV139:AV146),"ПРОВЕРЬ")</f>
        <v>0</v>
      </c>
      <c r="AW138" s="188">
        <f>IF(SUM(BD138,BK138,BR138,BY138)=SUM(AW139:AW146),SUM(AW139:AW146),"ПРОВЕРЬ")</f>
        <v>0</v>
      </c>
      <c r="AX138" s="191">
        <f t="shared" ref="AX138:AZ138" si="374">SUM(AX139:AX146)</f>
        <v>0</v>
      </c>
      <c r="AY138" s="191">
        <f t="shared" si="374"/>
        <v>0</v>
      </c>
      <c r="AZ138" s="191">
        <f t="shared" si="374"/>
        <v>0</v>
      </c>
      <c r="BA138" s="191">
        <f>SUM(BA139:BA146)</f>
        <v>0</v>
      </c>
      <c r="BB138" s="191">
        <f t="shared" ref="BB138" si="375">SUM(BB139:BB146)</f>
        <v>0</v>
      </c>
      <c r="BC138" s="191">
        <f>SUM(BC139:BC146)</f>
        <v>0</v>
      </c>
      <c r="BD138" s="234">
        <f>SUM(BD139:BD146)</f>
        <v>0</v>
      </c>
      <c r="BE138" s="191">
        <f t="shared" ref="BE138:BF138" si="376">SUM(BE139:BE146)</f>
        <v>0</v>
      </c>
      <c r="BF138" s="191">
        <f t="shared" si="376"/>
        <v>0</v>
      </c>
      <c r="BG138" s="191">
        <f>SUM(BG139:BG146)</f>
        <v>0</v>
      </c>
      <c r="BH138" s="191">
        <f t="shared" ref="BH138:BI138" si="377">SUM(BH139:BH146)</f>
        <v>0</v>
      </c>
      <c r="BI138" s="191">
        <f t="shared" si="377"/>
        <v>0</v>
      </c>
      <c r="BJ138" s="191">
        <f>SUM(BJ139:BJ146)</f>
        <v>0</v>
      </c>
      <c r="BK138" s="234">
        <f>SUM(BK139:BK146)</f>
        <v>0</v>
      </c>
      <c r="BL138" s="184">
        <f t="shared" ref="BL138:BP138" si="378">SUM(BL139:BL146)</f>
        <v>0</v>
      </c>
      <c r="BM138" s="184">
        <f t="shared" si="378"/>
        <v>0</v>
      </c>
      <c r="BN138" s="184">
        <f t="shared" si="378"/>
        <v>0</v>
      </c>
      <c r="BO138" s="184">
        <f t="shared" si="378"/>
        <v>0</v>
      </c>
      <c r="BP138" s="184">
        <f t="shared" si="378"/>
        <v>0</v>
      </c>
      <c r="BQ138" s="184">
        <f>SUM(BQ139:BQ146)</f>
        <v>0</v>
      </c>
      <c r="BR138" s="222">
        <f>SUM(BR139:BR146)</f>
        <v>0</v>
      </c>
      <c r="BS138" s="184">
        <f t="shared" ref="BS138:BW138" si="379">SUM(BS139:BS146)</f>
        <v>0</v>
      </c>
      <c r="BT138" s="184">
        <f t="shared" si="379"/>
        <v>0</v>
      </c>
      <c r="BU138" s="184">
        <f t="shared" si="379"/>
        <v>0</v>
      </c>
      <c r="BV138" s="184">
        <f t="shared" si="379"/>
        <v>0</v>
      </c>
      <c r="BW138" s="184">
        <f t="shared" si="379"/>
        <v>0</v>
      </c>
      <c r="BX138" s="184">
        <f>SUM(BX139:BX146)</f>
        <v>0</v>
      </c>
      <c r="BY138" s="222">
        <f>SUM(BY139:BY146)</f>
        <v>0</v>
      </c>
      <c r="BZ138" s="266"/>
      <c r="CA138" s="160"/>
      <c r="CB138" s="46"/>
      <c r="CC138" s="46"/>
      <c r="CD138" s="46"/>
      <c r="CE138" s="46"/>
      <c r="CF138" s="46"/>
      <c r="CG138" s="46"/>
      <c r="CH138" s="46"/>
      <c r="CI138" s="46"/>
      <c r="CJ138" s="46"/>
      <c r="CK138" s="46"/>
      <c r="CL138" s="46"/>
      <c r="CM138" s="46"/>
      <c r="CN138" s="46"/>
      <c r="CO138" s="46"/>
      <c r="CP138" s="46"/>
      <c r="CQ138" s="46"/>
      <c r="CR138" s="46"/>
      <c r="CS138" s="46"/>
      <c r="CT138" s="46"/>
      <c r="CU138" s="46"/>
      <c r="CV138" s="46"/>
      <c r="CW138" s="46"/>
      <c r="CX138" s="46"/>
      <c r="CY138" s="46"/>
      <c r="CZ138" s="46"/>
      <c r="DA138" s="46"/>
      <c r="DB138" s="46"/>
      <c r="DC138" s="46"/>
      <c r="DD138" s="46"/>
      <c r="DE138" s="46"/>
      <c r="DF138" s="46"/>
      <c r="DG138" s="46"/>
      <c r="DH138" s="46"/>
      <c r="DI138" s="46"/>
      <c r="DJ138" s="46"/>
      <c r="DK138" s="46"/>
      <c r="DL138" s="46"/>
      <c r="DM138" s="46"/>
      <c r="DN138" s="47"/>
      <c r="DO138" s="47"/>
      <c r="DP138" s="47"/>
      <c r="DQ138" s="47"/>
      <c r="DR138" s="47"/>
      <c r="DS138" s="47"/>
      <c r="DT138" s="47"/>
      <c r="DU138" s="47"/>
      <c r="DV138" s="47"/>
      <c r="DW138" s="47"/>
      <c r="DX138" s="47"/>
      <c r="DY138" s="47"/>
      <c r="DZ138" s="47"/>
      <c r="EA138" s="47"/>
      <c r="EB138" s="47"/>
      <c r="EC138" s="47"/>
      <c r="ED138" s="47"/>
      <c r="EE138" s="47"/>
      <c r="EF138" s="47"/>
      <c r="EG138" s="47"/>
      <c r="EH138" s="47"/>
      <c r="EI138" s="47"/>
      <c r="EJ138" s="47"/>
      <c r="EK138" s="47"/>
      <c r="EL138" s="47"/>
      <c r="EM138" s="47"/>
      <c r="EN138" s="47"/>
      <c r="EO138" s="47"/>
      <c r="EP138" s="47"/>
      <c r="EQ138" s="47"/>
      <c r="ER138" s="47"/>
      <c r="ES138" s="47"/>
      <c r="ET138" s="47"/>
      <c r="EU138" s="47"/>
      <c r="EV138" s="47"/>
      <c r="EW138" s="47"/>
      <c r="EX138" s="47"/>
      <c r="EY138" s="47"/>
      <c r="EZ138" s="47"/>
      <c r="FA138" s="47"/>
      <c r="FB138" s="47"/>
      <c r="FC138" s="47"/>
      <c r="FD138" s="47"/>
      <c r="FE138" s="47"/>
      <c r="FF138" s="47"/>
      <c r="FG138" s="47"/>
      <c r="FH138" s="47"/>
      <c r="FI138" s="47"/>
      <c r="FJ138" s="47"/>
      <c r="FK138" s="47"/>
      <c r="FL138" s="47"/>
      <c r="FM138" s="47"/>
      <c r="FN138" s="47"/>
      <c r="FO138" s="47"/>
      <c r="FP138" s="47"/>
      <c r="FQ138" s="47"/>
      <c r="FR138" s="47"/>
      <c r="FS138" s="47"/>
      <c r="FT138" s="47"/>
      <c r="FU138" s="47"/>
      <c r="FV138" s="47"/>
      <c r="FW138" s="47"/>
      <c r="FX138" s="47"/>
      <c r="FY138" s="47"/>
      <c r="FZ138" s="47"/>
      <c r="GA138" s="47"/>
      <c r="GB138" s="47"/>
      <c r="GC138" s="47"/>
      <c r="GD138" s="47"/>
      <c r="GE138" s="47"/>
      <c r="GF138" s="47"/>
      <c r="GG138" s="47"/>
      <c r="GH138" s="47"/>
      <c r="GI138" s="47"/>
      <c r="GJ138" s="47"/>
      <c r="GK138" s="47"/>
      <c r="GL138" s="47"/>
      <c r="GM138" s="47"/>
      <c r="GN138" s="47"/>
      <c r="GO138" s="47"/>
      <c r="GP138" s="47"/>
      <c r="GQ138" s="47"/>
      <c r="GR138" s="47"/>
      <c r="GS138" s="47"/>
      <c r="GT138" s="47"/>
      <c r="GU138" s="47"/>
      <c r="GV138" s="47"/>
      <c r="GW138" s="47"/>
      <c r="GX138" s="47"/>
      <c r="GY138" s="47"/>
      <c r="GZ138" s="47"/>
      <c r="HA138" s="47"/>
      <c r="HB138" s="47"/>
      <c r="HC138" s="47"/>
      <c r="HD138" s="47"/>
      <c r="HE138" s="47"/>
      <c r="HF138" s="47"/>
      <c r="HG138" s="47"/>
      <c r="HH138" s="47"/>
      <c r="HI138" s="47"/>
      <c r="HJ138" s="47"/>
      <c r="HK138" s="47"/>
      <c r="HL138" s="47"/>
      <c r="HM138" s="47"/>
      <c r="HN138" s="47"/>
      <c r="HO138" s="47"/>
      <c r="HP138" s="47"/>
      <c r="HQ138" s="47"/>
      <c r="HR138" s="47"/>
      <c r="HS138" s="47"/>
      <c r="HT138" s="47"/>
      <c r="HU138" s="47"/>
      <c r="HV138" s="47"/>
      <c r="HW138" s="47"/>
      <c r="HX138" s="47"/>
      <c r="HY138" s="47"/>
      <c r="HZ138" s="47"/>
      <c r="IA138" s="47"/>
      <c r="IB138" s="47"/>
      <c r="IC138" s="47"/>
      <c r="ID138" s="47"/>
      <c r="IE138" s="47"/>
      <c r="IF138" s="47"/>
      <c r="IG138" s="47"/>
    </row>
    <row r="139" spans="1:241" hidden="1" outlineLevel="2">
      <c r="A139" s="145"/>
      <c r="B139" s="33"/>
      <c r="C139" s="50"/>
      <c r="D139" s="51"/>
      <c r="E139" s="34"/>
      <c r="F139" s="56"/>
      <c r="G139" s="34"/>
      <c r="H139" s="34"/>
      <c r="I139" s="34"/>
      <c r="J139" s="53"/>
      <c r="K139" s="34"/>
      <c r="L139" s="36"/>
      <c r="M139" s="36"/>
      <c r="N139" s="36"/>
      <c r="O139" s="49"/>
      <c r="P139" s="49"/>
      <c r="Q139" s="36">
        <f>_xlfn.DAYS(P139,O139)</f>
        <v>0</v>
      </c>
      <c r="R139" s="33"/>
      <c r="S139" s="33"/>
      <c r="T139" s="33"/>
      <c r="U139" s="145"/>
      <c r="V139" s="192">
        <f t="shared" ref="V139:V146" si="380">SUM(W139,AQ139)</f>
        <v>0</v>
      </c>
      <c r="W139" s="193">
        <f>SUM(AA139,AE139,AI139,AM139)</f>
        <v>0</v>
      </c>
      <c r="X139" s="192">
        <f>SUM(AB139,AF139,AJ139,AN139)</f>
        <v>0</v>
      </c>
      <c r="Y139" s="192">
        <f>SUM(AC139,AG139,AK139,AO139)</f>
        <v>0</v>
      </c>
      <c r="Z139" s="192">
        <f>SUM(AD139,AH139,AL139,AP139)</f>
        <v>0</v>
      </c>
      <c r="AA139" s="211">
        <f>SUM(AB139:AD139)</f>
        <v>0</v>
      </c>
      <c r="AB139" s="205"/>
      <c r="AC139" s="205"/>
      <c r="AD139" s="229"/>
      <c r="AE139" s="211">
        <f>SUM(AF139:AH139)</f>
        <v>0</v>
      </c>
      <c r="AF139" s="205"/>
      <c r="AG139" s="205"/>
      <c r="AH139" s="229"/>
      <c r="AI139" s="211">
        <f>SUM(AJ139:AL139)</f>
        <v>0</v>
      </c>
      <c r="AJ139" s="205"/>
      <c r="AK139" s="205"/>
      <c r="AL139" s="229"/>
      <c r="AM139" s="211">
        <f>SUM(AN139:AP139)</f>
        <v>0</v>
      </c>
      <c r="AN139" s="205"/>
      <c r="AO139" s="205"/>
      <c r="AP139" s="231"/>
      <c r="AQ139" s="193">
        <f>SUM(BS139,BL139,BE139,AX139)</f>
        <v>0</v>
      </c>
      <c r="AR139" s="192">
        <f>SUM(BT139,BM139,BF139,AY139)</f>
        <v>0</v>
      </c>
      <c r="AS139" s="192">
        <f>IF(AR139*0.304=SUM(AZ139,BG139,BN139,BU139),AR139*0.304,"проверь ЕСН")</f>
        <v>0</v>
      </c>
      <c r="AT139" s="192">
        <f t="shared" ref="AT139:AW146" si="381">SUM(BV139,BO139,BH139,BA139)</f>
        <v>0</v>
      </c>
      <c r="AU139" s="192">
        <f t="shared" si="381"/>
        <v>0</v>
      </c>
      <c r="AV139" s="192">
        <f t="shared" si="381"/>
        <v>0</v>
      </c>
      <c r="AW139" s="192">
        <f>SUM(BY139,BR139,BK139,BD139)</f>
        <v>0</v>
      </c>
      <c r="AX139" s="235">
        <f>SUM(AY139:BD139)</f>
        <v>0</v>
      </c>
      <c r="AY139" s="263"/>
      <c r="AZ139" s="194">
        <f>AY139*0.304</f>
        <v>0</v>
      </c>
      <c r="BA139" s="263"/>
      <c r="BB139" s="263"/>
      <c r="BC139" s="263"/>
      <c r="BD139" s="264"/>
      <c r="BE139" s="235">
        <f>SUM(BF139:BK139)</f>
        <v>0</v>
      </c>
      <c r="BF139" s="263"/>
      <c r="BG139" s="194">
        <f>BF139*0.304</f>
        <v>0</v>
      </c>
      <c r="BH139" s="263"/>
      <c r="BI139" s="263"/>
      <c r="BJ139" s="263"/>
      <c r="BK139" s="264"/>
      <c r="BL139" s="235">
        <f>SUM(BM139:BR139)</f>
        <v>0</v>
      </c>
      <c r="BM139" s="263"/>
      <c r="BN139" s="194">
        <f>BM139*0.304</f>
        <v>0</v>
      </c>
      <c r="BO139" s="263"/>
      <c r="BP139" s="263"/>
      <c r="BQ139" s="263"/>
      <c r="BR139" s="264"/>
      <c r="BS139" s="235">
        <f>SUM(BT139:BY139)</f>
        <v>0</v>
      </c>
      <c r="BT139" s="263"/>
      <c r="BU139" s="194">
        <f>BT139*0.304</f>
        <v>0</v>
      </c>
      <c r="BV139" s="263"/>
      <c r="BW139" s="263"/>
      <c r="BX139" s="263"/>
      <c r="BY139" s="264"/>
      <c r="BZ139" s="251"/>
      <c r="CA139" s="159"/>
      <c r="CB139" s="44"/>
      <c r="CC139" s="44"/>
      <c r="CD139" s="44"/>
      <c r="CE139" s="44"/>
      <c r="CF139" s="44"/>
      <c r="CG139" s="44"/>
      <c r="CH139" s="44"/>
      <c r="CI139" s="44"/>
      <c r="CJ139" s="44"/>
      <c r="CK139" s="44"/>
      <c r="CL139" s="44"/>
      <c r="CM139" s="44"/>
      <c r="CN139" s="44"/>
      <c r="CO139" s="44"/>
      <c r="CP139" s="44"/>
      <c r="CQ139" s="44"/>
      <c r="CR139" s="44"/>
      <c r="CS139" s="44"/>
      <c r="CT139" s="44"/>
      <c r="CU139" s="44"/>
      <c r="CV139" s="44"/>
      <c r="CW139" s="44"/>
      <c r="CX139" s="44"/>
      <c r="CY139" s="44"/>
      <c r="CZ139" s="44"/>
      <c r="DA139" s="44"/>
      <c r="DB139" s="44"/>
      <c r="DC139" s="44"/>
      <c r="DD139" s="44"/>
      <c r="DE139" s="44"/>
      <c r="DF139" s="44"/>
      <c r="DG139" s="44"/>
      <c r="DH139" s="44"/>
      <c r="DI139" s="44"/>
      <c r="DJ139" s="44"/>
      <c r="DK139" s="44"/>
      <c r="DL139" s="44"/>
      <c r="DM139" s="44"/>
    </row>
    <row r="140" spans="1:241" hidden="1" outlineLevel="2">
      <c r="A140" s="49"/>
      <c r="B140" s="33"/>
      <c r="C140" s="50"/>
      <c r="D140" s="51"/>
      <c r="E140" s="34"/>
      <c r="F140" s="56"/>
      <c r="G140" s="34"/>
      <c r="H140" s="34"/>
      <c r="I140" s="34"/>
      <c r="J140" s="53"/>
      <c r="K140" s="34"/>
      <c r="L140" s="36"/>
      <c r="M140" s="36"/>
      <c r="N140" s="36"/>
      <c r="O140" s="49"/>
      <c r="P140" s="49"/>
      <c r="Q140" s="36">
        <f>_xlfn.DAYS(P140,O140)</f>
        <v>0</v>
      </c>
      <c r="R140" s="33"/>
      <c r="S140" s="33"/>
      <c r="T140" s="33"/>
      <c r="U140" s="145"/>
      <c r="V140" s="192">
        <f t="shared" si="380"/>
        <v>0</v>
      </c>
      <c r="W140" s="193">
        <f t="shared" ref="W140:Z146" si="382">SUM(AA140,AE140,AI140,AM140)</f>
        <v>0</v>
      </c>
      <c r="X140" s="192">
        <f t="shared" si="382"/>
        <v>0</v>
      </c>
      <c r="Y140" s="192">
        <f t="shared" si="382"/>
        <v>0</v>
      </c>
      <c r="Z140" s="192">
        <f t="shared" si="382"/>
        <v>0</v>
      </c>
      <c r="AA140" s="211">
        <f t="shared" ref="AA140:AA144" si="383">SUM(AB140:AD140)</f>
        <v>0</v>
      </c>
      <c r="AB140" s="205"/>
      <c r="AC140" s="205"/>
      <c r="AD140" s="229"/>
      <c r="AE140" s="211">
        <f t="shared" ref="AE140" si="384">SUM(AF140:AH140)</f>
        <v>0</v>
      </c>
      <c r="AF140" s="205"/>
      <c r="AG140" s="205"/>
      <c r="AH140" s="229"/>
      <c r="AI140" s="211">
        <f t="shared" ref="AI140:AI146" si="385">SUM(AJ140:AL140)</f>
        <v>0</v>
      </c>
      <c r="AJ140" s="205"/>
      <c r="AK140" s="205"/>
      <c r="AL140" s="229"/>
      <c r="AM140" s="211">
        <f t="shared" ref="AM140:AM146" si="386">SUM(AN140:AP140)</f>
        <v>0</v>
      </c>
      <c r="AN140" s="205"/>
      <c r="AO140" s="205"/>
      <c r="AP140" s="231"/>
      <c r="AQ140" s="193">
        <f t="shared" ref="AQ140:AR146" si="387">SUM(BS140,BL140,BE140,AX140)</f>
        <v>0</v>
      </c>
      <c r="AR140" s="192">
        <f t="shared" si="387"/>
        <v>0</v>
      </c>
      <c r="AS140" s="192">
        <f t="shared" ref="AS140:AS145" si="388">IF(AR140*0.304=SUM(AZ140,BG140,BN140,BU140),AR140*0.304,"ЕСН")</f>
        <v>0</v>
      </c>
      <c r="AT140" s="192">
        <f t="shared" si="381"/>
        <v>0</v>
      </c>
      <c r="AU140" s="192">
        <f t="shared" si="381"/>
        <v>0</v>
      </c>
      <c r="AV140" s="192">
        <f t="shared" si="381"/>
        <v>0</v>
      </c>
      <c r="AW140" s="192">
        <f t="shared" si="381"/>
        <v>0</v>
      </c>
      <c r="AX140" s="235">
        <f t="shared" ref="AX140:AX143" si="389">SUM(AY140:BD140)</f>
        <v>0</v>
      </c>
      <c r="AY140" s="263"/>
      <c r="AZ140" s="194">
        <f t="shared" ref="AZ140:AZ146" si="390">AY140*0.304</f>
        <v>0</v>
      </c>
      <c r="BA140" s="263"/>
      <c r="BB140" s="263"/>
      <c r="BC140" s="263"/>
      <c r="BD140" s="264"/>
      <c r="BE140" s="235">
        <f t="shared" ref="BE140:BE143" si="391">SUM(BF140:BK140)</f>
        <v>0</v>
      </c>
      <c r="BF140" s="263"/>
      <c r="BG140" s="194">
        <f t="shared" ref="BG140:BG146" si="392">BF140*0.304</f>
        <v>0</v>
      </c>
      <c r="BH140" s="263"/>
      <c r="BI140" s="263"/>
      <c r="BJ140" s="263"/>
      <c r="BK140" s="264"/>
      <c r="BL140" s="235">
        <f t="shared" ref="BL140:BL143" si="393">SUM(BM140:BR140)</f>
        <v>0</v>
      </c>
      <c r="BM140" s="263"/>
      <c r="BN140" s="194">
        <f t="shared" ref="BN140:BN146" si="394">BM140*0.304</f>
        <v>0</v>
      </c>
      <c r="BO140" s="263"/>
      <c r="BP140" s="263"/>
      <c r="BQ140" s="263"/>
      <c r="BR140" s="264"/>
      <c r="BS140" s="235">
        <f t="shared" ref="BS140:BS143" si="395">SUM(BT140:BY140)</f>
        <v>0</v>
      </c>
      <c r="BT140" s="263"/>
      <c r="BU140" s="194">
        <f t="shared" ref="BU140:BU146" si="396">BT140*0.304</f>
        <v>0</v>
      </c>
      <c r="BV140" s="263"/>
      <c r="BW140" s="263"/>
      <c r="BX140" s="263"/>
      <c r="BY140" s="264"/>
      <c r="BZ140" s="251"/>
      <c r="CA140" s="159"/>
      <c r="CB140" s="44"/>
      <c r="CC140" s="44"/>
      <c r="CD140" s="44"/>
      <c r="CE140" s="44"/>
      <c r="CF140" s="44"/>
      <c r="CG140" s="44"/>
      <c r="CH140" s="44"/>
      <c r="CI140" s="44"/>
      <c r="CJ140" s="44"/>
      <c r="CK140" s="44"/>
      <c r="CL140" s="44"/>
      <c r="CM140" s="44"/>
      <c r="CN140" s="44"/>
      <c r="CO140" s="44"/>
      <c r="CP140" s="44"/>
      <c r="CQ140" s="44"/>
      <c r="CR140" s="44"/>
      <c r="CS140" s="44"/>
      <c r="CT140" s="44"/>
      <c r="CU140" s="44"/>
      <c r="CV140" s="44"/>
      <c r="CW140" s="44"/>
      <c r="CX140" s="44"/>
      <c r="CY140" s="44"/>
      <c r="CZ140" s="44"/>
      <c r="DA140" s="44"/>
      <c r="DB140" s="44"/>
      <c r="DC140" s="44"/>
      <c r="DD140" s="44"/>
      <c r="DE140" s="44"/>
      <c r="DF140" s="44"/>
      <c r="DG140" s="44"/>
      <c r="DH140" s="44"/>
      <c r="DI140" s="44"/>
      <c r="DJ140" s="44"/>
      <c r="DK140" s="44"/>
      <c r="DL140" s="44"/>
      <c r="DM140" s="44"/>
    </row>
    <row r="141" spans="1:241" hidden="1" outlineLevel="2">
      <c r="A141" s="187"/>
      <c r="B141" s="33"/>
      <c r="C141" s="50"/>
      <c r="D141" s="51"/>
      <c r="E141" s="34"/>
      <c r="F141" s="56"/>
      <c r="G141" s="34"/>
      <c r="H141" s="34"/>
      <c r="I141" s="34"/>
      <c r="J141" s="53"/>
      <c r="K141" s="34"/>
      <c r="L141" s="36"/>
      <c r="M141" s="36"/>
      <c r="N141" s="36"/>
      <c r="O141" s="49"/>
      <c r="P141" s="49"/>
      <c r="Q141" s="36">
        <f t="shared" ref="Q141:Q146" si="397">_xlfn.DAYS(P141,O141)</f>
        <v>0</v>
      </c>
      <c r="R141" s="33"/>
      <c r="S141" s="33"/>
      <c r="T141" s="33"/>
      <c r="U141" s="145"/>
      <c r="V141" s="192">
        <f t="shared" si="380"/>
        <v>0</v>
      </c>
      <c r="W141" s="193">
        <f t="shared" si="382"/>
        <v>0</v>
      </c>
      <c r="X141" s="192">
        <f t="shared" si="382"/>
        <v>0</v>
      </c>
      <c r="Y141" s="192">
        <f t="shared" si="382"/>
        <v>0</v>
      </c>
      <c r="Z141" s="192">
        <f t="shared" si="382"/>
        <v>0</v>
      </c>
      <c r="AA141" s="211">
        <f t="shared" si="383"/>
        <v>0</v>
      </c>
      <c r="AB141" s="205"/>
      <c r="AC141" s="205"/>
      <c r="AD141" s="229"/>
      <c r="AE141" s="211">
        <f>SUM(AF141:AH141)</f>
        <v>0</v>
      </c>
      <c r="AF141" s="205"/>
      <c r="AG141" s="205"/>
      <c r="AH141" s="229"/>
      <c r="AI141" s="211">
        <f t="shared" si="385"/>
        <v>0</v>
      </c>
      <c r="AJ141" s="205"/>
      <c r="AK141" s="205"/>
      <c r="AL141" s="229"/>
      <c r="AM141" s="211">
        <f t="shared" si="386"/>
        <v>0</v>
      </c>
      <c r="AN141" s="205"/>
      <c r="AO141" s="205"/>
      <c r="AP141" s="231"/>
      <c r="AQ141" s="193">
        <f t="shared" si="387"/>
        <v>0</v>
      </c>
      <c r="AR141" s="192">
        <f t="shared" si="387"/>
        <v>0</v>
      </c>
      <c r="AS141" s="192">
        <f t="shared" si="388"/>
        <v>0</v>
      </c>
      <c r="AT141" s="192">
        <f t="shared" si="381"/>
        <v>0</v>
      </c>
      <c r="AU141" s="192">
        <f t="shared" si="381"/>
        <v>0</v>
      </c>
      <c r="AV141" s="192">
        <f t="shared" si="381"/>
        <v>0</v>
      </c>
      <c r="AW141" s="192">
        <f t="shared" si="381"/>
        <v>0</v>
      </c>
      <c r="AX141" s="235">
        <f t="shared" si="389"/>
        <v>0</v>
      </c>
      <c r="AY141" s="263"/>
      <c r="AZ141" s="194">
        <f t="shared" si="390"/>
        <v>0</v>
      </c>
      <c r="BA141" s="263"/>
      <c r="BB141" s="263"/>
      <c r="BC141" s="263"/>
      <c r="BD141" s="264"/>
      <c r="BE141" s="235">
        <f t="shared" si="391"/>
        <v>0</v>
      </c>
      <c r="BF141" s="263"/>
      <c r="BG141" s="194">
        <f t="shared" si="392"/>
        <v>0</v>
      </c>
      <c r="BH141" s="263"/>
      <c r="BI141" s="263"/>
      <c r="BJ141" s="263"/>
      <c r="BK141" s="264"/>
      <c r="BL141" s="235">
        <f t="shared" si="393"/>
        <v>0</v>
      </c>
      <c r="BM141" s="263"/>
      <c r="BN141" s="194">
        <f t="shared" si="394"/>
        <v>0</v>
      </c>
      <c r="BO141" s="263"/>
      <c r="BP141" s="263"/>
      <c r="BQ141" s="263"/>
      <c r="BR141" s="264"/>
      <c r="BS141" s="235">
        <f t="shared" si="395"/>
        <v>0</v>
      </c>
      <c r="BT141" s="263"/>
      <c r="BU141" s="194">
        <f t="shared" si="396"/>
        <v>0</v>
      </c>
      <c r="BV141" s="263"/>
      <c r="BW141" s="263"/>
      <c r="BX141" s="263"/>
      <c r="BY141" s="264"/>
      <c r="BZ141" s="251"/>
      <c r="CA141" s="159"/>
      <c r="CB141" s="44"/>
      <c r="CC141" s="44"/>
      <c r="CD141" s="44"/>
      <c r="CE141" s="44"/>
      <c r="CF141" s="44"/>
      <c r="CG141" s="44"/>
      <c r="CH141" s="44"/>
      <c r="CI141" s="44"/>
      <c r="CJ141" s="44"/>
      <c r="CK141" s="44"/>
      <c r="CL141" s="44"/>
      <c r="CM141" s="44"/>
      <c r="CN141" s="44"/>
      <c r="CO141" s="44"/>
      <c r="CP141" s="44"/>
      <c r="CQ141" s="44"/>
      <c r="CR141" s="44"/>
      <c r="CS141" s="44"/>
      <c r="CT141" s="44"/>
      <c r="CU141" s="44"/>
      <c r="CV141" s="44"/>
      <c r="CW141" s="44"/>
      <c r="CX141" s="44"/>
      <c r="CY141" s="44"/>
      <c r="CZ141" s="44"/>
      <c r="DA141" s="44"/>
      <c r="DB141" s="44"/>
      <c r="DC141" s="44"/>
      <c r="DD141" s="44"/>
      <c r="DE141" s="44"/>
      <c r="DF141" s="44"/>
      <c r="DG141" s="44"/>
      <c r="DH141" s="44"/>
      <c r="DI141" s="44"/>
      <c r="DJ141" s="44"/>
      <c r="DK141" s="44"/>
      <c r="DL141" s="44"/>
      <c r="DM141" s="44"/>
    </row>
    <row r="142" spans="1:241" hidden="1" outlineLevel="2">
      <c r="A142" s="187"/>
      <c r="B142" s="33"/>
      <c r="C142" s="50"/>
      <c r="D142" s="51"/>
      <c r="E142" s="34"/>
      <c r="F142" s="56"/>
      <c r="G142" s="34"/>
      <c r="H142" s="34"/>
      <c r="I142" s="34"/>
      <c r="J142" s="53"/>
      <c r="K142" s="34"/>
      <c r="L142" s="36"/>
      <c r="M142" s="36"/>
      <c r="N142" s="36"/>
      <c r="O142" s="49"/>
      <c r="P142" s="49"/>
      <c r="Q142" s="36">
        <f t="shared" si="397"/>
        <v>0</v>
      </c>
      <c r="R142" s="33"/>
      <c r="S142" s="33"/>
      <c r="T142" s="33"/>
      <c r="U142" s="145"/>
      <c r="V142" s="192">
        <f t="shared" si="380"/>
        <v>0</v>
      </c>
      <c r="W142" s="193">
        <f t="shared" si="382"/>
        <v>0</v>
      </c>
      <c r="X142" s="192">
        <f t="shared" si="382"/>
        <v>0</v>
      </c>
      <c r="Y142" s="192">
        <f t="shared" si="382"/>
        <v>0</v>
      </c>
      <c r="Z142" s="192">
        <f t="shared" si="382"/>
        <v>0</v>
      </c>
      <c r="AA142" s="211">
        <f t="shared" si="383"/>
        <v>0</v>
      </c>
      <c r="AB142" s="205"/>
      <c r="AC142" s="205"/>
      <c r="AD142" s="229"/>
      <c r="AE142" s="211">
        <f t="shared" ref="AE142:AE146" si="398">SUM(AF142:AH142)</f>
        <v>0</v>
      </c>
      <c r="AF142" s="205"/>
      <c r="AG142" s="205"/>
      <c r="AH142" s="229"/>
      <c r="AI142" s="211">
        <f t="shared" si="385"/>
        <v>0</v>
      </c>
      <c r="AJ142" s="205"/>
      <c r="AK142" s="205"/>
      <c r="AL142" s="229"/>
      <c r="AM142" s="211">
        <f t="shared" si="386"/>
        <v>0</v>
      </c>
      <c r="AN142" s="205"/>
      <c r="AO142" s="205"/>
      <c r="AP142" s="231"/>
      <c r="AQ142" s="193">
        <f t="shared" si="387"/>
        <v>0</v>
      </c>
      <c r="AR142" s="192">
        <f t="shared" si="387"/>
        <v>0</v>
      </c>
      <c r="AS142" s="192">
        <f t="shared" si="388"/>
        <v>0</v>
      </c>
      <c r="AT142" s="192">
        <f t="shared" si="381"/>
        <v>0</v>
      </c>
      <c r="AU142" s="192">
        <f t="shared" si="381"/>
        <v>0</v>
      </c>
      <c r="AV142" s="192">
        <f t="shared" si="381"/>
        <v>0</v>
      </c>
      <c r="AW142" s="192">
        <f t="shared" si="381"/>
        <v>0</v>
      </c>
      <c r="AX142" s="235">
        <f t="shared" si="389"/>
        <v>0</v>
      </c>
      <c r="AY142" s="263"/>
      <c r="AZ142" s="194">
        <f t="shared" si="390"/>
        <v>0</v>
      </c>
      <c r="BA142" s="263"/>
      <c r="BB142" s="263"/>
      <c r="BC142" s="263"/>
      <c r="BD142" s="264"/>
      <c r="BE142" s="235">
        <f t="shared" si="391"/>
        <v>0</v>
      </c>
      <c r="BF142" s="263"/>
      <c r="BG142" s="194">
        <f t="shared" si="392"/>
        <v>0</v>
      </c>
      <c r="BH142" s="263"/>
      <c r="BI142" s="263"/>
      <c r="BJ142" s="263"/>
      <c r="BK142" s="264"/>
      <c r="BL142" s="235">
        <f t="shared" si="393"/>
        <v>0</v>
      </c>
      <c r="BM142" s="263"/>
      <c r="BN142" s="194">
        <f t="shared" si="394"/>
        <v>0</v>
      </c>
      <c r="BO142" s="263"/>
      <c r="BP142" s="263"/>
      <c r="BQ142" s="263"/>
      <c r="BR142" s="264"/>
      <c r="BS142" s="235">
        <f t="shared" si="395"/>
        <v>0</v>
      </c>
      <c r="BT142" s="263"/>
      <c r="BU142" s="194">
        <f t="shared" si="396"/>
        <v>0</v>
      </c>
      <c r="BV142" s="263"/>
      <c r="BW142" s="263"/>
      <c r="BX142" s="263"/>
      <c r="BY142" s="264"/>
      <c r="BZ142" s="251"/>
      <c r="CA142" s="159"/>
      <c r="CB142" s="44"/>
      <c r="CC142" s="44"/>
      <c r="CD142" s="44"/>
      <c r="CE142" s="44"/>
      <c r="CF142" s="44"/>
      <c r="CG142" s="44"/>
      <c r="CH142" s="44"/>
      <c r="CI142" s="44"/>
      <c r="CJ142" s="44"/>
      <c r="CK142" s="44"/>
      <c r="CL142" s="44"/>
      <c r="CM142" s="44"/>
      <c r="CN142" s="44"/>
      <c r="CO142" s="44"/>
      <c r="CP142" s="44"/>
      <c r="CQ142" s="44"/>
      <c r="CR142" s="44"/>
      <c r="CS142" s="44"/>
      <c r="CT142" s="44"/>
      <c r="CU142" s="44"/>
      <c r="CV142" s="44"/>
      <c r="CW142" s="44"/>
      <c r="CX142" s="44"/>
      <c r="CY142" s="44"/>
      <c r="CZ142" s="44"/>
      <c r="DA142" s="44"/>
      <c r="DB142" s="44"/>
      <c r="DC142" s="44"/>
      <c r="DD142" s="44"/>
      <c r="DE142" s="44"/>
      <c r="DF142" s="44"/>
      <c r="DG142" s="44"/>
      <c r="DH142" s="44"/>
      <c r="DI142" s="44"/>
      <c r="DJ142" s="44"/>
      <c r="DK142" s="44"/>
      <c r="DL142" s="44"/>
      <c r="DM142" s="44"/>
    </row>
    <row r="143" spans="1:241" hidden="1" outlineLevel="2">
      <c r="A143" s="145"/>
      <c r="B143" s="33"/>
      <c r="C143" s="50"/>
      <c r="D143" s="51"/>
      <c r="E143" s="34"/>
      <c r="F143" s="56"/>
      <c r="G143" s="34"/>
      <c r="H143" s="34"/>
      <c r="I143" s="34"/>
      <c r="J143" s="53"/>
      <c r="K143" s="34"/>
      <c r="L143" s="36"/>
      <c r="M143" s="36"/>
      <c r="N143" s="36"/>
      <c r="O143" s="49"/>
      <c r="P143" s="49"/>
      <c r="Q143" s="36">
        <f t="shared" si="397"/>
        <v>0</v>
      </c>
      <c r="R143" s="33"/>
      <c r="S143" s="33"/>
      <c r="T143" s="33"/>
      <c r="U143" s="145"/>
      <c r="V143" s="192">
        <f t="shared" si="380"/>
        <v>0</v>
      </c>
      <c r="W143" s="193">
        <f t="shared" si="382"/>
        <v>0</v>
      </c>
      <c r="X143" s="192">
        <f t="shared" si="382"/>
        <v>0</v>
      </c>
      <c r="Y143" s="192">
        <f t="shared" si="382"/>
        <v>0</v>
      </c>
      <c r="Z143" s="192">
        <f t="shared" si="382"/>
        <v>0</v>
      </c>
      <c r="AA143" s="211">
        <f t="shared" si="383"/>
        <v>0</v>
      </c>
      <c r="AB143" s="205"/>
      <c r="AC143" s="205"/>
      <c r="AD143" s="229"/>
      <c r="AE143" s="211">
        <f t="shared" si="398"/>
        <v>0</v>
      </c>
      <c r="AF143" s="205"/>
      <c r="AG143" s="205"/>
      <c r="AH143" s="229"/>
      <c r="AI143" s="211">
        <f t="shared" si="385"/>
        <v>0</v>
      </c>
      <c r="AJ143" s="205"/>
      <c r="AK143" s="205"/>
      <c r="AL143" s="229"/>
      <c r="AM143" s="211">
        <f t="shared" si="386"/>
        <v>0</v>
      </c>
      <c r="AN143" s="205"/>
      <c r="AO143" s="205"/>
      <c r="AP143" s="231"/>
      <c r="AQ143" s="193">
        <f t="shared" si="387"/>
        <v>0</v>
      </c>
      <c r="AR143" s="192">
        <f t="shared" si="387"/>
        <v>0</v>
      </c>
      <c r="AS143" s="192">
        <f t="shared" si="388"/>
        <v>0</v>
      </c>
      <c r="AT143" s="192">
        <f t="shared" si="381"/>
        <v>0</v>
      </c>
      <c r="AU143" s="192">
        <f t="shared" si="381"/>
        <v>0</v>
      </c>
      <c r="AV143" s="192">
        <f t="shared" si="381"/>
        <v>0</v>
      </c>
      <c r="AW143" s="192">
        <f t="shared" si="381"/>
        <v>0</v>
      </c>
      <c r="AX143" s="235">
        <f t="shared" si="389"/>
        <v>0</v>
      </c>
      <c r="AY143" s="263"/>
      <c r="AZ143" s="194">
        <f t="shared" si="390"/>
        <v>0</v>
      </c>
      <c r="BA143" s="263"/>
      <c r="BB143" s="263"/>
      <c r="BC143" s="263"/>
      <c r="BD143" s="264"/>
      <c r="BE143" s="235">
        <f t="shared" si="391"/>
        <v>0</v>
      </c>
      <c r="BF143" s="263"/>
      <c r="BG143" s="194">
        <f t="shared" si="392"/>
        <v>0</v>
      </c>
      <c r="BH143" s="263"/>
      <c r="BI143" s="263"/>
      <c r="BJ143" s="263"/>
      <c r="BK143" s="264"/>
      <c r="BL143" s="235">
        <f t="shared" si="393"/>
        <v>0</v>
      </c>
      <c r="BM143" s="263"/>
      <c r="BN143" s="194">
        <f t="shared" si="394"/>
        <v>0</v>
      </c>
      <c r="BO143" s="263"/>
      <c r="BP143" s="263"/>
      <c r="BQ143" s="263"/>
      <c r="BR143" s="264"/>
      <c r="BS143" s="235">
        <f t="shared" si="395"/>
        <v>0</v>
      </c>
      <c r="BT143" s="263"/>
      <c r="BU143" s="194">
        <f t="shared" si="396"/>
        <v>0</v>
      </c>
      <c r="BV143" s="263"/>
      <c r="BW143" s="263"/>
      <c r="BX143" s="263"/>
      <c r="BY143" s="264"/>
      <c r="BZ143" s="251"/>
      <c r="CA143" s="159"/>
      <c r="CB143" s="44"/>
      <c r="CC143" s="44"/>
      <c r="CD143" s="44"/>
      <c r="CE143" s="44"/>
      <c r="CF143" s="44"/>
      <c r="CG143" s="44"/>
      <c r="CH143" s="44"/>
      <c r="CI143" s="44"/>
      <c r="CJ143" s="44"/>
      <c r="CK143" s="44"/>
      <c r="CL143" s="44"/>
      <c r="CM143" s="44"/>
      <c r="CN143" s="44"/>
      <c r="CO143" s="44"/>
      <c r="CP143" s="44"/>
      <c r="CQ143" s="44"/>
      <c r="CR143" s="44"/>
      <c r="CS143" s="44"/>
      <c r="CT143" s="44"/>
      <c r="CU143" s="44"/>
      <c r="CV143" s="44"/>
      <c r="CW143" s="44"/>
      <c r="CX143" s="44"/>
      <c r="CY143" s="44"/>
      <c r="CZ143" s="44"/>
      <c r="DA143" s="44"/>
      <c r="DB143" s="44"/>
      <c r="DC143" s="44"/>
      <c r="DD143" s="44"/>
      <c r="DE143" s="44"/>
      <c r="DF143" s="44"/>
      <c r="DG143" s="44"/>
      <c r="DH143" s="44"/>
      <c r="DI143" s="44"/>
      <c r="DJ143" s="44"/>
      <c r="DK143" s="44"/>
      <c r="DL143" s="44"/>
      <c r="DM143" s="44"/>
    </row>
    <row r="144" spans="1:241" hidden="1" outlineLevel="2">
      <c r="A144" s="145"/>
      <c r="B144" s="33"/>
      <c r="C144" s="50"/>
      <c r="D144" s="51"/>
      <c r="E144" s="34"/>
      <c r="F144" s="56"/>
      <c r="G144" s="34"/>
      <c r="H144" s="34"/>
      <c r="I144" s="34"/>
      <c r="J144" s="53"/>
      <c r="K144" s="34"/>
      <c r="L144" s="36"/>
      <c r="M144" s="36"/>
      <c r="N144" s="36"/>
      <c r="O144" s="49"/>
      <c r="P144" s="49"/>
      <c r="Q144" s="36">
        <f t="shared" si="397"/>
        <v>0</v>
      </c>
      <c r="R144" s="33"/>
      <c r="S144" s="33"/>
      <c r="T144" s="33"/>
      <c r="U144" s="145"/>
      <c r="V144" s="192">
        <f t="shared" si="380"/>
        <v>0</v>
      </c>
      <c r="W144" s="193">
        <f t="shared" si="382"/>
        <v>0</v>
      </c>
      <c r="X144" s="192">
        <f t="shared" si="382"/>
        <v>0</v>
      </c>
      <c r="Y144" s="192">
        <f t="shared" si="382"/>
        <v>0</v>
      </c>
      <c r="Z144" s="192">
        <f t="shared" si="382"/>
        <v>0</v>
      </c>
      <c r="AA144" s="211">
        <f t="shared" si="383"/>
        <v>0</v>
      </c>
      <c r="AB144" s="206"/>
      <c r="AC144" s="206"/>
      <c r="AD144" s="230"/>
      <c r="AE144" s="211">
        <f t="shared" si="398"/>
        <v>0</v>
      </c>
      <c r="AF144" s="206"/>
      <c r="AG144" s="206"/>
      <c r="AH144" s="230"/>
      <c r="AI144" s="211">
        <f t="shared" si="385"/>
        <v>0</v>
      </c>
      <c r="AJ144" s="206"/>
      <c r="AK144" s="206"/>
      <c r="AL144" s="230"/>
      <c r="AM144" s="211">
        <f t="shared" si="386"/>
        <v>0</v>
      </c>
      <c r="AN144" s="206"/>
      <c r="AO144" s="206"/>
      <c r="AP144" s="232"/>
      <c r="AQ144" s="193">
        <f t="shared" si="387"/>
        <v>0</v>
      </c>
      <c r="AR144" s="192">
        <f t="shared" si="387"/>
        <v>0</v>
      </c>
      <c r="AS144" s="192">
        <f t="shared" si="388"/>
        <v>0</v>
      </c>
      <c r="AT144" s="192">
        <f t="shared" si="381"/>
        <v>0</v>
      </c>
      <c r="AU144" s="192">
        <f t="shared" si="381"/>
        <v>0</v>
      </c>
      <c r="AV144" s="192">
        <f t="shared" si="381"/>
        <v>0</v>
      </c>
      <c r="AW144" s="192">
        <f t="shared" si="381"/>
        <v>0</v>
      </c>
      <c r="AX144" s="235">
        <f>SUM(AY144:BD144)</f>
        <v>0</v>
      </c>
      <c r="AY144" s="263"/>
      <c r="AZ144" s="194">
        <f t="shared" si="390"/>
        <v>0</v>
      </c>
      <c r="BA144" s="263"/>
      <c r="BB144" s="263"/>
      <c r="BC144" s="263"/>
      <c r="BD144" s="264"/>
      <c r="BE144" s="235">
        <f>SUM(BF144:BK144)</f>
        <v>0</v>
      </c>
      <c r="BF144" s="263"/>
      <c r="BG144" s="194">
        <f t="shared" si="392"/>
        <v>0</v>
      </c>
      <c r="BH144" s="263"/>
      <c r="BI144" s="263"/>
      <c r="BJ144" s="263"/>
      <c r="BK144" s="264"/>
      <c r="BL144" s="235">
        <f>SUM(BM144:BR144)</f>
        <v>0</v>
      </c>
      <c r="BM144" s="263"/>
      <c r="BN144" s="194">
        <f t="shared" si="394"/>
        <v>0</v>
      </c>
      <c r="BO144" s="263"/>
      <c r="BP144" s="263"/>
      <c r="BQ144" s="263"/>
      <c r="BR144" s="264"/>
      <c r="BS144" s="235">
        <f>SUM(BT144:BY144)</f>
        <v>0</v>
      </c>
      <c r="BT144" s="263"/>
      <c r="BU144" s="194">
        <f t="shared" si="396"/>
        <v>0</v>
      </c>
      <c r="BV144" s="263"/>
      <c r="BW144" s="263"/>
      <c r="BX144" s="263"/>
      <c r="BY144" s="264"/>
      <c r="BZ144" s="251"/>
      <c r="CA144" s="159"/>
      <c r="CB144" s="44"/>
      <c r="CC144" s="44"/>
      <c r="CD144" s="44"/>
      <c r="CE144" s="44"/>
      <c r="CF144" s="44"/>
      <c r="CG144" s="44"/>
      <c r="CH144" s="44"/>
      <c r="CI144" s="44"/>
      <c r="CJ144" s="44"/>
      <c r="CK144" s="44"/>
      <c r="CL144" s="44"/>
      <c r="CM144" s="44"/>
      <c r="CN144" s="44"/>
      <c r="CO144" s="44"/>
      <c r="CP144" s="44"/>
      <c r="CQ144" s="44"/>
      <c r="CR144" s="44"/>
      <c r="CS144" s="44"/>
      <c r="CT144" s="44"/>
      <c r="CU144" s="44"/>
      <c r="CV144" s="44"/>
      <c r="CW144" s="44"/>
      <c r="CX144" s="44"/>
      <c r="CY144" s="44"/>
      <c r="CZ144" s="44"/>
      <c r="DA144" s="44"/>
      <c r="DB144" s="44"/>
      <c r="DC144" s="44"/>
      <c r="DD144" s="44"/>
      <c r="DE144" s="44"/>
      <c r="DF144" s="44"/>
      <c r="DG144" s="44"/>
      <c r="DH144" s="44"/>
      <c r="DI144" s="44"/>
      <c r="DJ144" s="44"/>
      <c r="DK144" s="44"/>
      <c r="DL144" s="44"/>
      <c r="DM144" s="44"/>
    </row>
    <row r="145" spans="1:241" hidden="1" outlineLevel="2">
      <c r="A145" s="145"/>
      <c r="B145" s="33"/>
      <c r="C145" s="50"/>
      <c r="D145" s="51"/>
      <c r="E145" s="34"/>
      <c r="F145" s="56"/>
      <c r="G145" s="34"/>
      <c r="H145" s="34"/>
      <c r="I145" s="34"/>
      <c r="J145" s="53"/>
      <c r="K145" s="34"/>
      <c r="L145" s="36"/>
      <c r="M145" s="36"/>
      <c r="N145" s="36"/>
      <c r="O145" s="49"/>
      <c r="P145" s="49"/>
      <c r="Q145" s="36">
        <f t="shared" si="397"/>
        <v>0</v>
      </c>
      <c r="R145" s="33"/>
      <c r="S145" s="33"/>
      <c r="T145" s="33"/>
      <c r="U145" s="145"/>
      <c r="V145" s="192">
        <f t="shared" si="380"/>
        <v>0</v>
      </c>
      <c r="W145" s="193">
        <f t="shared" si="382"/>
        <v>0</v>
      </c>
      <c r="X145" s="192">
        <f t="shared" si="382"/>
        <v>0</v>
      </c>
      <c r="Y145" s="192">
        <f t="shared" si="382"/>
        <v>0</v>
      </c>
      <c r="Z145" s="192">
        <f t="shared" si="382"/>
        <v>0</v>
      </c>
      <c r="AA145" s="211">
        <f>SUM(AB145:AD145)</f>
        <v>0</v>
      </c>
      <c r="AB145" s="206"/>
      <c r="AC145" s="206"/>
      <c r="AD145" s="230"/>
      <c r="AE145" s="211">
        <f t="shared" si="398"/>
        <v>0</v>
      </c>
      <c r="AF145" s="206"/>
      <c r="AG145" s="206"/>
      <c r="AH145" s="230"/>
      <c r="AI145" s="211">
        <f t="shared" si="385"/>
        <v>0</v>
      </c>
      <c r="AJ145" s="206"/>
      <c r="AK145" s="206"/>
      <c r="AL145" s="230"/>
      <c r="AM145" s="211">
        <f t="shared" si="386"/>
        <v>0</v>
      </c>
      <c r="AN145" s="206"/>
      <c r="AO145" s="206"/>
      <c r="AP145" s="232"/>
      <c r="AQ145" s="193">
        <f t="shared" si="387"/>
        <v>0</v>
      </c>
      <c r="AR145" s="192">
        <f t="shared" si="387"/>
        <v>0</v>
      </c>
      <c r="AS145" s="192">
        <f t="shared" si="388"/>
        <v>0</v>
      </c>
      <c r="AT145" s="192">
        <f t="shared" si="381"/>
        <v>0</v>
      </c>
      <c r="AU145" s="192">
        <f t="shared" si="381"/>
        <v>0</v>
      </c>
      <c r="AV145" s="192">
        <f t="shared" si="381"/>
        <v>0</v>
      </c>
      <c r="AW145" s="192">
        <f t="shared" si="381"/>
        <v>0</v>
      </c>
      <c r="AX145" s="235">
        <f t="shared" ref="AX145:AX146" si="399">SUM(AY145:BD145)</f>
        <v>0</v>
      </c>
      <c r="AY145" s="263"/>
      <c r="AZ145" s="194">
        <f t="shared" si="390"/>
        <v>0</v>
      </c>
      <c r="BA145" s="263"/>
      <c r="BB145" s="263"/>
      <c r="BC145" s="263"/>
      <c r="BD145" s="264"/>
      <c r="BE145" s="235">
        <f t="shared" ref="BE145:BE146" si="400">SUM(BF145:BK145)</f>
        <v>0</v>
      </c>
      <c r="BF145" s="263"/>
      <c r="BG145" s="194">
        <f t="shared" si="392"/>
        <v>0</v>
      </c>
      <c r="BH145" s="263"/>
      <c r="BI145" s="263"/>
      <c r="BJ145" s="263"/>
      <c r="BK145" s="264"/>
      <c r="BL145" s="235">
        <f t="shared" ref="BL145:BL146" si="401">SUM(BM145:BR145)</f>
        <v>0</v>
      </c>
      <c r="BM145" s="263"/>
      <c r="BN145" s="194">
        <f t="shared" si="394"/>
        <v>0</v>
      </c>
      <c r="BO145" s="263"/>
      <c r="BP145" s="263"/>
      <c r="BQ145" s="263"/>
      <c r="BR145" s="264"/>
      <c r="BS145" s="235">
        <f t="shared" ref="BS145:BS146" si="402">SUM(BT145:BY145)</f>
        <v>0</v>
      </c>
      <c r="BT145" s="263"/>
      <c r="BU145" s="194">
        <f t="shared" si="396"/>
        <v>0</v>
      </c>
      <c r="BV145" s="263"/>
      <c r="BW145" s="263"/>
      <c r="BX145" s="263"/>
      <c r="BY145" s="264"/>
      <c r="BZ145" s="251"/>
      <c r="CA145" s="159"/>
      <c r="CB145" s="44"/>
      <c r="CC145" s="44"/>
      <c r="CD145" s="44"/>
      <c r="CE145" s="44"/>
      <c r="CF145" s="44"/>
      <c r="CG145" s="44"/>
      <c r="CH145" s="44"/>
      <c r="CI145" s="44"/>
      <c r="CJ145" s="44"/>
      <c r="CK145" s="44"/>
      <c r="CL145" s="44"/>
      <c r="CM145" s="44"/>
      <c r="CN145" s="44"/>
      <c r="CO145" s="44"/>
      <c r="CP145" s="44"/>
      <c r="CQ145" s="44"/>
      <c r="CR145" s="44"/>
      <c r="CS145" s="44"/>
      <c r="CT145" s="44"/>
      <c r="CU145" s="44"/>
      <c r="CV145" s="44"/>
      <c r="CW145" s="44"/>
      <c r="CX145" s="44"/>
      <c r="CY145" s="44"/>
      <c r="CZ145" s="44"/>
      <c r="DA145" s="44"/>
      <c r="DB145" s="44"/>
      <c r="DC145" s="44"/>
      <c r="DD145" s="44"/>
      <c r="DE145" s="44"/>
      <c r="DF145" s="44"/>
      <c r="DG145" s="44"/>
      <c r="DH145" s="44"/>
      <c r="DI145" s="44"/>
      <c r="DJ145" s="44"/>
      <c r="DK145" s="44"/>
      <c r="DL145" s="44"/>
      <c r="DM145" s="44"/>
    </row>
    <row r="146" spans="1:241" hidden="1" outlineLevel="2">
      <c r="A146" s="145"/>
      <c r="B146" s="33"/>
      <c r="C146" s="50"/>
      <c r="D146" s="51"/>
      <c r="E146" s="34"/>
      <c r="F146" s="56"/>
      <c r="G146" s="34"/>
      <c r="H146" s="34"/>
      <c r="I146" s="34"/>
      <c r="J146" s="53"/>
      <c r="K146" s="34"/>
      <c r="L146" s="36"/>
      <c r="M146" s="36"/>
      <c r="N146" s="36"/>
      <c r="O146" s="49"/>
      <c r="P146" s="49"/>
      <c r="Q146" s="36">
        <f t="shared" si="397"/>
        <v>0</v>
      </c>
      <c r="R146" s="33"/>
      <c r="S146" s="33"/>
      <c r="T146" s="33"/>
      <c r="U146" s="145"/>
      <c r="V146" s="192">
        <f t="shared" si="380"/>
        <v>0</v>
      </c>
      <c r="W146" s="193">
        <f t="shared" si="382"/>
        <v>0</v>
      </c>
      <c r="X146" s="192">
        <f t="shared" si="382"/>
        <v>0</v>
      </c>
      <c r="Y146" s="192">
        <f t="shared" si="382"/>
        <v>0</v>
      </c>
      <c r="Z146" s="192">
        <f t="shared" si="382"/>
        <v>0</v>
      </c>
      <c r="AA146" s="211">
        <f t="shared" ref="AA146" si="403">SUM(AB146:AD146)</f>
        <v>0</v>
      </c>
      <c r="AB146" s="206"/>
      <c r="AC146" s="206"/>
      <c r="AD146" s="230"/>
      <c r="AE146" s="211">
        <f t="shared" si="398"/>
        <v>0</v>
      </c>
      <c r="AF146" s="206"/>
      <c r="AG146" s="206"/>
      <c r="AH146" s="230"/>
      <c r="AI146" s="211">
        <f t="shared" si="385"/>
        <v>0</v>
      </c>
      <c r="AJ146" s="206"/>
      <c r="AK146" s="206"/>
      <c r="AL146" s="230"/>
      <c r="AM146" s="211">
        <f t="shared" si="386"/>
        <v>0</v>
      </c>
      <c r="AN146" s="206"/>
      <c r="AO146" s="206"/>
      <c r="AP146" s="232"/>
      <c r="AQ146" s="193">
        <f t="shared" si="387"/>
        <v>0</v>
      </c>
      <c r="AR146" s="192">
        <f>SUM(BT146,BM146,BF146,AY146)</f>
        <v>0</v>
      </c>
      <c r="AS146" s="192">
        <f>IF(AR146*0.304=SUM(AZ146,BG146,BN146,BU146),AR146*0.304,"ЕСН")</f>
        <v>0</v>
      </c>
      <c r="AT146" s="192">
        <f t="shared" si="381"/>
        <v>0</v>
      </c>
      <c r="AU146" s="192">
        <f t="shared" si="381"/>
        <v>0</v>
      </c>
      <c r="AV146" s="192">
        <f t="shared" si="381"/>
        <v>0</v>
      </c>
      <c r="AW146" s="192">
        <f t="shared" si="381"/>
        <v>0</v>
      </c>
      <c r="AX146" s="235">
        <f t="shared" si="399"/>
        <v>0</v>
      </c>
      <c r="AY146" s="263"/>
      <c r="AZ146" s="194">
        <f t="shared" si="390"/>
        <v>0</v>
      </c>
      <c r="BA146" s="263"/>
      <c r="BB146" s="263"/>
      <c r="BC146" s="263"/>
      <c r="BD146" s="264"/>
      <c r="BE146" s="235">
        <f t="shared" si="400"/>
        <v>0</v>
      </c>
      <c r="BF146" s="263"/>
      <c r="BG146" s="194">
        <f t="shared" si="392"/>
        <v>0</v>
      </c>
      <c r="BH146" s="263"/>
      <c r="BI146" s="263"/>
      <c r="BJ146" s="263"/>
      <c r="BK146" s="264"/>
      <c r="BL146" s="235">
        <f t="shared" si="401"/>
        <v>0</v>
      </c>
      <c r="BM146" s="263"/>
      <c r="BN146" s="194">
        <f t="shared" si="394"/>
        <v>0</v>
      </c>
      <c r="BO146" s="263"/>
      <c r="BP146" s="263"/>
      <c r="BQ146" s="263"/>
      <c r="BR146" s="264"/>
      <c r="BS146" s="235">
        <f t="shared" si="402"/>
        <v>0</v>
      </c>
      <c r="BT146" s="263"/>
      <c r="BU146" s="194">
        <f t="shared" si="396"/>
        <v>0</v>
      </c>
      <c r="BV146" s="263"/>
      <c r="BW146" s="263"/>
      <c r="BX146" s="263"/>
      <c r="BY146" s="264"/>
      <c r="BZ146" s="251"/>
      <c r="CA146" s="159"/>
      <c r="CB146" s="44"/>
      <c r="CC146" s="44"/>
      <c r="CD146" s="44"/>
      <c r="CE146" s="44"/>
      <c r="CF146" s="44"/>
      <c r="CG146" s="44"/>
      <c r="CH146" s="44"/>
      <c r="CI146" s="44"/>
      <c r="CJ146" s="44"/>
      <c r="CK146" s="44"/>
      <c r="CL146" s="44"/>
      <c r="CM146" s="44"/>
      <c r="CN146" s="44"/>
      <c r="CO146" s="44"/>
      <c r="CP146" s="44"/>
      <c r="CQ146" s="44"/>
      <c r="CR146" s="44"/>
      <c r="CS146" s="44"/>
      <c r="CT146" s="44"/>
      <c r="CU146" s="44"/>
      <c r="CV146" s="44"/>
      <c r="CW146" s="44"/>
      <c r="CX146" s="44"/>
      <c r="CY146" s="44"/>
      <c r="CZ146" s="44"/>
      <c r="DA146" s="44"/>
      <c r="DB146" s="44"/>
      <c r="DC146" s="44"/>
      <c r="DD146" s="44"/>
      <c r="DE146" s="44"/>
      <c r="DF146" s="44"/>
      <c r="DG146" s="44"/>
      <c r="DH146" s="44"/>
      <c r="DI146" s="44"/>
      <c r="DJ146" s="44"/>
      <c r="DK146" s="44"/>
      <c r="DL146" s="44"/>
      <c r="DM146" s="44"/>
    </row>
    <row r="147" spans="1:241" hidden="1" outlineLevel="2">
      <c r="A147" s="49"/>
      <c r="B147" s="33"/>
      <c r="C147" s="50"/>
      <c r="D147" s="51"/>
      <c r="E147" s="34"/>
      <c r="F147" s="52"/>
      <c r="G147" s="34"/>
      <c r="H147" s="34"/>
      <c r="I147" s="34"/>
      <c r="J147" s="53"/>
      <c r="K147" s="34"/>
      <c r="L147" s="36"/>
      <c r="M147" s="36"/>
      <c r="N147" s="36"/>
      <c r="O147" s="36"/>
      <c r="P147" s="36"/>
      <c r="Q147" s="36"/>
      <c r="R147" s="33"/>
      <c r="S147" s="145"/>
      <c r="T147" s="145"/>
      <c r="U147" s="145"/>
      <c r="V147" s="154"/>
      <c r="W147" s="165"/>
      <c r="X147" s="36"/>
      <c r="Y147" s="36"/>
      <c r="Z147" s="154"/>
      <c r="AA147" s="210"/>
      <c r="AB147" s="36"/>
      <c r="AC147" s="36"/>
      <c r="AD147" s="221"/>
      <c r="AE147" s="210"/>
      <c r="AF147" s="36"/>
      <c r="AG147" s="36"/>
      <c r="AH147" s="221"/>
      <c r="AI147" s="210"/>
      <c r="AJ147" s="36"/>
      <c r="AK147" s="36"/>
      <c r="AL147" s="221"/>
      <c r="AM147" s="210"/>
      <c r="AN147" s="36"/>
      <c r="AO147" s="36"/>
      <c r="AP147" s="154"/>
      <c r="AQ147" s="165"/>
      <c r="AR147" s="36"/>
      <c r="AS147" s="36"/>
      <c r="AT147" s="36"/>
      <c r="AU147" s="36"/>
      <c r="AV147" s="36"/>
      <c r="AW147" s="154"/>
      <c r="AX147" s="235"/>
      <c r="AY147" s="54"/>
      <c r="AZ147" s="194"/>
      <c r="BA147" s="54"/>
      <c r="BB147" s="54"/>
      <c r="BC147" s="54"/>
      <c r="BD147" s="237"/>
      <c r="BE147" s="235"/>
      <c r="BF147" s="54"/>
      <c r="BG147" s="194"/>
      <c r="BH147" s="54"/>
      <c r="BI147" s="54"/>
      <c r="BJ147" s="54"/>
      <c r="BK147" s="237"/>
      <c r="BL147" s="236"/>
      <c r="BM147" s="54"/>
      <c r="BN147" s="54"/>
      <c r="BO147" s="54"/>
      <c r="BP147" s="54"/>
      <c r="BQ147" s="54"/>
      <c r="BR147" s="237"/>
      <c r="BS147" s="236"/>
      <c r="BT147" s="44"/>
      <c r="BU147" s="44"/>
      <c r="BV147" s="44"/>
      <c r="BW147" s="44"/>
      <c r="BX147" s="44"/>
      <c r="BY147" s="257"/>
      <c r="BZ147" s="252"/>
      <c r="CA147" s="159"/>
      <c r="CB147" s="44"/>
      <c r="CC147" s="44"/>
      <c r="CD147" s="44"/>
      <c r="CE147" s="44"/>
      <c r="CF147" s="44"/>
      <c r="CG147" s="44"/>
      <c r="CH147" s="44"/>
      <c r="CI147" s="44"/>
      <c r="CJ147" s="44"/>
      <c r="CK147" s="44"/>
      <c r="CL147" s="44"/>
      <c r="CM147" s="44"/>
      <c r="CN147" s="44"/>
      <c r="CO147" s="44"/>
      <c r="CP147" s="44"/>
      <c r="CQ147" s="44"/>
      <c r="CR147" s="44"/>
      <c r="CS147" s="44"/>
      <c r="CT147" s="44"/>
      <c r="CU147" s="44"/>
      <c r="CV147" s="44"/>
      <c r="CW147" s="44"/>
      <c r="CX147" s="44"/>
      <c r="CY147" s="44"/>
      <c r="CZ147" s="44"/>
      <c r="DA147" s="44"/>
      <c r="DB147" s="44"/>
      <c r="DC147" s="44"/>
      <c r="DD147" s="44"/>
      <c r="DE147" s="44"/>
      <c r="DF147" s="44"/>
      <c r="DG147" s="44"/>
      <c r="DH147" s="44"/>
      <c r="DI147" s="44"/>
      <c r="DJ147" s="44"/>
      <c r="DK147" s="44"/>
      <c r="DL147" s="44"/>
      <c r="DM147" s="44"/>
    </row>
    <row r="148" spans="1:241" s="48" customFormat="1" hidden="1" outlineLevel="1" collapsed="1">
      <c r="A148" s="176"/>
      <c r="B148" s="177"/>
      <c r="C148" s="178"/>
      <c r="D148" s="179"/>
      <c r="E148" s="180"/>
      <c r="F148" s="181"/>
      <c r="G148" s="182"/>
      <c r="H148" s="182"/>
      <c r="I148" s="182"/>
      <c r="J148" s="183"/>
      <c r="K148" s="181" t="str">
        <f>CONCATENATE(K149," ",S149,R149," ",K150," ",S150,R150," ",K151," ",S151,R151," ",K152," ",S152,R152," ",K153," ",S153,R153," "," ",K154," ",S154,R154," ",K155," ",S155,R155," ",K156," ",S156,R156," ")</f>
        <v xml:space="preserve">                 </v>
      </c>
      <c r="L148" s="181"/>
      <c r="M148" s="181"/>
      <c r="N148" s="181"/>
      <c r="O148" s="181"/>
      <c r="P148" s="181"/>
      <c r="Q148" s="181"/>
      <c r="R148" s="182"/>
      <c r="S148" s="182"/>
      <c r="T148" s="182"/>
      <c r="U148" s="184">
        <f>SUM(U149:U156)</f>
        <v>0</v>
      </c>
      <c r="V148" s="188">
        <f>IF(SUM(BT149:BY156,BM149:BR156,BF149:BK156,AY149:BD156,AN149:AP156,AJ149:AL156,AF149:AH156,AB149:AD156)=SUM(V149:V156),SUM(V149:V156),"ПРОВЕРЬ")</f>
        <v>0</v>
      </c>
      <c r="W148" s="189">
        <f>IF(SUM(AA148,AE148,AI148,AM148)=SUM(W149:W156),SUM(W149:W156),"ПРОВЕРЬ")</f>
        <v>0</v>
      </c>
      <c r="X148" s="188">
        <f>IF(SUM(AB148,AF148,AJ148,AN148)=SUM(X149:X156),SUM(X149:X156),"ПРОВЕРЬ")</f>
        <v>0</v>
      </c>
      <c r="Y148" s="188">
        <f t="shared" ref="Y148" si="404">IF(SUM(AC148,AG148,AK148,AO148)=SUM(Y149:Y156),SUM(Y149:Y156),"ПРОВЕРЬ")</f>
        <v>0</v>
      </c>
      <c r="Z148" s="222">
        <f>IF(SUM(AD148,AH148,AL148,AP148)=SUM(Z149:Z156),SUM(Z149:Z156),"ПРОВЕРЬ")</f>
        <v>0</v>
      </c>
      <c r="AA148" s="190">
        <f t="shared" ref="AA148:AB148" si="405">SUM(AA149:AA156)</f>
        <v>0</v>
      </c>
      <c r="AB148" s="184">
        <f t="shared" si="405"/>
        <v>0</v>
      </c>
      <c r="AC148" s="184">
        <f>SUM(AC149:AC156)</f>
        <v>0</v>
      </c>
      <c r="AD148" s="222">
        <f>SUM(AD149:AD156)</f>
        <v>0</v>
      </c>
      <c r="AE148" s="184">
        <f>SUM(AE149:AE156)</f>
        <v>0</v>
      </c>
      <c r="AF148" s="184">
        <f t="shared" ref="AF148" si="406">SUM(AF149:AF156)</f>
        <v>0</v>
      </c>
      <c r="AG148" s="184">
        <f>SUM(AG149:AG156)</f>
        <v>0</v>
      </c>
      <c r="AH148" s="222">
        <f>SUM(AH149:AH156)</f>
        <v>0</v>
      </c>
      <c r="AI148" s="184">
        <f t="shared" ref="AI148:AJ148" si="407">SUM(AI149:AI156)</f>
        <v>0</v>
      </c>
      <c r="AJ148" s="184">
        <f t="shared" si="407"/>
        <v>0</v>
      </c>
      <c r="AK148" s="184">
        <f>SUM(AK149:AK156)</f>
        <v>0</v>
      </c>
      <c r="AL148" s="222">
        <f>SUM(AL149:AL156)</f>
        <v>0</v>
      </c>
      <c r="AM148" s="184">
        <f>SUM(AM149:AM156)</f>
        <v>0</v>
      </c>
      <c r="AN148" s="184">
        <f t="shared" ref="AN148" si="408">SUM(AN149:AN156)</f>
        <v>0</v>
      </c>
      <c r="AO148" s="184">
        <f>SUM(AO149:AO156)</f>
        <v>0</v>
      </c>
      <c r="AP148" s="188">
        <f>SUM(AP149:AP156)</f>
        <v>0</v>
      </c>
      <c r="AQ148" s="189">
        <f t="shared" ref="AQ148:AR148" si="409">IF(SUM(AX148,BE148,BL148,BS148)=SUM(AQ149:AQ156),SUM(AQ149:AQ156),"ПРОВЕРЬ")</f>
        <v>0</v>
      </c>
      <c r="AR148" s="188">
        <f t="shared" si="409"/>
        <v>0</v>
      </c>
      <c r="AS148" s="188">
        <f>IF(SUM(AZ148,BG148,BN148,BU148)=SUM(AS149:AS156),SUM(AS149:AS156),"ПРОВЕРЬ")</f>
        <v>0</v>
      </c>
      <c r="AT148" s="188">
        <f>IF(SUM(BA148,BH148,BO148,BV148)=SUM(AT149:AT156),SUM(AT149:AT156),"ПРОВЕРЬ")</f>
        <v>0</v>
      </c>
      <c r="AU148" s="188">
        <f>IF(SUM(BB148,BI148,BP148,BW148)=SUM(AU149:AU156),SUM(AU149:AU156),"ПРОВЕРЬ")</f>
        <v>0</v>
      </c>
      <c r="AV148" s="188">
        <f t="shared" ref="AV148" si="410">IF(SUM(BC148,BJ148,BQ148,BX148)=SUM(AV149:AV156),SUM(AV149:AV156),"ПРОВЕРЬ")</f>
        <v>0</v>
      </c>
      <c r="AW148" s="188">
        <f>IF(SUM(BD148,BK148,BR148,BY148)=SUM(AW149:AW156),SUM(AW149:AW156),"ПРОВЕРЬ")</f>
        <v>0</v>
      </c>
      <c r="AX148" s="191">
        <f t="shared" ref="AX148:AZ148" si="411">SUM(AX149:AX156)</f>
        <v>0</v>
      </c>
      <c r="AY148" s="191">
        <f t="shared" si="411"/>
        <v>0</v>
      </c>
      <c r="AZ148" s="191">
        <f t="shared" si="411"/>
        <v>0</v>
      </c>
      <c r="BA148" s="191">
        <f>SUM(BA149:BA156)</f>
        <v>0</v>
      </c>
      <c r="BB148" s="191">
        <f t="shared" ref="BB148" si="412">SUM(BB149:BB156)</f>
        <v>0</v>
      </c>
      <c r="BC148" s="191">
        <f>SUM(BC149:BC156)</f>
        <v>0</v>
      </c>
      <c r="BD148" s="234">
        <f>SUM(BD149:BD156)</f>
        <v>0</v>
      </c>
      <c r="BE148" s="191">
        <f t="shared" ref="BE148:BF148" si="413">SUM(BE149:BE156)</f>
        <v>0</v>
      </c>
      <c r="BF148" s="191">
        <f t="shared" si="413"/>
        <v>0</v>
      </c>
      <c r="BG148" s="191">
        <f>SUM(BG149:BG156)</f>
        <v>0</v>
      </c>
      <c r="BH148" s="191">
        <f t="shared" ref="BH148:BI148" si="414">SUM(BH149:BH156)</f>
        <v>0</v>
      </c>
      <c r="BI148" s="191">
        <f t="shared" si="414"/>
        <v>0</v>
      </c>
      <c r="BJ148" s="191">
        <f>SUM(BJ149:BJ156)</f>
        <v>0</v>
      </c>
      <c r="BK148" s="234">
        <f>SUM(BK149:BK156)</f>
        <v>0</v>
      </c>
      <c r="BL148" s="184">
        <f t="shared" ref="BL148:BP148" si="415">SUM(BL149:BL156)</f>
        <v>0</v>
      </c>
      <c r="BM148" s="184">
        <f t="shared" si="415"/>
        <v>0</v>
      </c>
      <c r="BN148" s="184">
        <f t="shared" si="415"/>
        <v>0</v>
      </c>
      <c r="BO148" s="184">
        <f t="shared" si="415"/>
        <v>0</v>
      </c>
      <c r="BP148" s="184">
        <f t="shared" si="415"/>
        <v>0</v>
      </c>
      <c r="BQ148" s="184">
        <f>SUM(BQ149:BQ156)</f>
        <v>0</v>
      </c>
      <c r="BR148" s="222">
        <f>SUM(BR149:BR156)</f>
        <v>0</v>
      </c>
      <c r="BS148" s="184">
        <f t="shared" ref="BS148:BW148" si="416">SUM(BS149:BS156)</f>
        <v>0</v>
      </c>
      <c r="BT148" s="184">
        <f t="shared" si="416"/>
        <v>0</v>
      </c>
      <c r="BU148" s="184">
        <f t="shared" si="416"/>
        <v>0</v>
      </c>
      <c r="BV148" s="184">
        <f t="shared" si="416"/>
        <v>0</v>
      </c>
      <c r="BW148" s="184">
        <f t="shared" si="416"/>
        <v>0</v>
      </c>
      <c r="BX148" s="184">
        <f>SUM(BX149:BX156)</f>
        <v>0</v>
      </c>
      <c r="BY148" s="222">
        <f>SUM(BY149:BY156)</f>
        <v>0</v>
      </c>
      <c r="BZ148" s="266"/>
      <c r="CA148" s="160"/>
      <c r="CB148" s="46"/>
      <c r="CC148" s="46"/>
      <c r="CD148" s="46"/>
      <c r="CE148" s="46"/>
      <c r="CF148" s="46"/>
      <c r="CG148" s="46"/>
      <c r="CH148" s="46"/>
      <c r="CI148" s="46"/>
      <c r="CJ148" s="46"/>
      <c r="CK148" s="46"/>
      <c r="CL148" s="46"/>
      <c r="CM148" s="46"/>
      <c r="CN148" s="46"/>
      <c r="CO148" s="46"/>
      <c r="CP148" s="46"/>
      <c r="CQ148" s="46"/>
      <c r="CR148" s="46"/>
      <c r="CS148" s="46"/>
      <c r="CT148" s="46"/>
      <c r="CU148" s="46"/>
      <c r="CV148" s="46"/>
      <c r="CW148" s="46"/>
      <c r="CX148" s="46"/>
      <c r="CY148" s="46"/>
      <c r="CZ148" s="46"/>
      <c r="DA148" s="46"/>
      <c r="DB148" s="46"/>
      <c r="DC148" s="46"/>
      <c r="DD148" s="46"/>
      <c r="DE148" s="46"/>
      <c r="DF148" s="46"/>
      <c r="DG148" s="46"/>
      <c r="DH148" s="46"/>
      <c r="DI148" s="46"/>
      <c r="DJ148" s="46"/>
      <c r="DK148" s="46"/>
      <c r="DL148" s="46"/>
      <c r="DM148" s="46"/>
      <c r="DN148" s="47"/>
      <c r="DO148" s="47"/>
      <c r="DP148" s="47"/>
      <c r="DQ148" s="47"/>
      <c r="DR148" s="47"/>
      <c r="DS148" s="47"/>
      <c r="DT148" s="47"/>
      <c r="DU148" s="47"/>
      <c r="DV148" s="47"/>
      <c r="DW148" s="47"/>
      <c r="DX148" s="47"/>
      <c r="DY148" s="47"/>
      <c r="DZ148" s="47"/>
      <c r="EA148" s="47"/>
      <c r="EB148" s="47"/>
      <c r="EC148" s="47"/>
      <c r="ED148" s="47"/>
      <c r="EE148" s="47"/>
      <c r="EF148" s="47"/>
      <c r="EG148" s="47"/>
      <c r="EH148" s="47"/>
      <c r="EI148" s="47"/>
      <c r="EJ148" s="47"/>
      <c r="EK148" s="47"/>
      <c r="EL148" s="47"/>
      <c r="EM148" s="47"/>
      <c r="EN148" s="47"/>
      <c r="EO148" s="47"/>
      <c r="EP148" s="47"/>
      <c r="EQ148" s="47"/>
      <c r="ER148" s="47"/>
      <c r="ES148" s="47"/>
      <c r="ET148" s="47"/>
      <c r="EU148" s="47"/>
      <c r="EV148" s="47"/>
      <c r="EW148" s="47"/>
      <c r="EX148" s="47"/>
      <c r="EY148" s="47"/>
      <c r="EZ148" s="47"/>
      <c r="FA148" s="47"/>
      <c r="FB148" s="47"/>
      <c r="FC148" s="47"/>
      <c r="FD148" s="47"/>
      <c r="FE148" s="47"/>
      <c r="FF148" s="47"/>
      <c r="FG148" s="47"/>
      <c r="FH148" s="47"/>
      <c r="FI148" s="47"/>
      <c r="FJ148" s="47"/>
      <c r="FK148" s="47"/>
      <c r="FL148" s="47"/>
      <c r="FM148" s="47"/>
      <c r="FN148" s="47"/>
      <c r="FO148" s="47"/>
      <c r="FP148" s="47"/>
      <c r="FQ148" s="47"/>
      <c r="FR148" s="47"/>
      <c r="FS148" s="47"/>
      <c r="FT148" s="47"/>
      <c r="FU148" s="47"/>
      <c r="FV148" s="47"/>
      <c r="FW148" s="47"/>
      <c r="FX148" s="47"/>
      <c r="FY148" s="47"/>
      <c r="FZ148" s="47"/>
      <c r="GA148" s="47"/>
      <c r="GB148" s="47"/>
      <c r="GC148" s="47"/>
      <c r="GD148" s="47"/>
      <c r="GE148" s="47"/>
      <c r="GF148" s="47"/>
      <c r="GG148" s="47"/>
      <c r="GH148" s="47"/>
      <c r="GI148" s="47"/>
      <c r="GJ148" s="47"/>
      <c r="GK148" s="47"/>
      <c r="GL148" s="47"/>
      <c r="GM148" s="47"/>
      <c r="GN148" s="47"/>
      <c r="GO148" s="47"/>
      <c r="GP148" s="47"/>
      <c r="GQ148" s="47"/>
      <c r="GR148" s="47"/>
      <c r="GS148" s="47"/>
      <c r="GT148" s="47"/>
      <c r="GU148" s="47"/>
      <c r="GV148" s="47"/>
      <c r="GW148" s="47"/>
      <c r="GX148" s="47"/>
      <c r="GY148" s="47"/>
      <c r="GZ148" s="47"/>
      <c r="HA148" s="47"/>
      <c r="HB148" s="47"/>
      <c r="HC148" s="47"/>
      <c r="HD148" s="47"/>
      <c r="HE148" s="47"/>
      <c r="HF148" s="47"/>
      <c r="HG148" s="47"/>
      <c r="HH148" s="47"/>
      <c r="HI148" s="47"/>
      <c r="HJ148" s="47"/>
      <c r="HK148" s="47"/>
      <c r="HL148" s="47"/>
      <c r="HM148" s="47"/>
      <c r="HN148" s="47"/>
      <c r="HO148" s="47"/>
      <c r="HP148" s="47"/>
      <c r="HQ148" s="47"/>
      <c r="HR148" s="47"/>
      <c r="HS148" s="47"/>
      <c r="HT148" s="47"/>
      <c r="HU148" s="47"/>
      <c r="HV148" s="47"/>
      <c r="HW148" s="47"/>
      <c r="HX148" s="47"/>
      <c r="HY148" s="47"/>
      <c r="HZ148" s="47"/>
      <c r="IA148" s="47"/>
      <c r="IB148" s="47"/>
      <c r="IC148" s="47"/>
      <c r="ID148" s="47"/>
      <c r="IE148" s="47"/>
      <c r="IF148" s="47"/>
      <c r="IG148" s="47"/>
    </row>
    <row r="149" spans="1:241" hidden="1" outlineLevel="2">
      <c r="A149" s="145"/>
      <c r="B149" s="33"/>
      <c r="C149" s="50"/>
      <c r="D149" s="51"/>
      <c r="E149" s="34"/>
      <c r="F149" s="56"/>
      <c r="G149" s="34"/>
      <c r="H149" s="34"/>
      <c r="I149" s="34"/>
      <c r="J149" s="53"/>
      <c r="K149" s="34"/>
      <c r="L149" s="36"/>
      <c r="M149" s="36"/>
      <c r="N149" s="36"/>
      <c r="O149" s="49"/>
      <c r="P149" s="49"/>
      <c r="Q149" s="36">
        <f>_xlfn.DAYS(P149,O149)</f>
        <v>0</v>
      </c>
      <c r="R149" s="33"/>
      <c r="S149" s="33"/>
      <c r="T149" s="33"/>
      <c r="U149" s="145"/>
      <c r="V149" s="192">
        <f t="shared" ref="V149:V156" si="417">SUM(W149,AQ149)</f>
        <v>0</v>
      </c>
      <c r="W149" s="193">
        <f>SUM(AA149,AE149,AI149,AM149)</f>
        <v>0</v>
      </c>
      <c r="X149" s="192">
        <f>SUM(AB149,AF149,AJ149,AN149)</f>
        <v>0</v>
      </c>
      <c r="Y149" s="192">
        <f>SUM(AC149,AG149,AK149,AO149)</f>
        <v>0</v>
      </c>
      <c r="Z149" s="192">
        <f>SUM(AD149,AH149,AL149,AP149)</f>
        <v>0</v>
      </c>
      <c r="AA149" s="211">
        <f>SUM(AB149:AD149)</f>
        <v>0</v>
      </c>
      <c r="AB149" s="205"/>
      <c r="AC149" s="205"/>
      <c r="AD149" s="229"/>
      <c r="AE149" s="211">
        <f>SUM(AF149:AH149)</f>
        <v>0</v>
      </c>
      <c r="AF149" s="205"/>
      <c r="AG149" s="205"/>
      <c r="AH149" s="229"/>
      <c r="AI149" s="211">
        <f>SUM(AJ149:AL149)</f>
        <v>0</v>
      </c>
      <c r="AJ149" s="205"/>
      <c r="AK149" s="205"/>
      <c r="AL149" s="229"/>
      <c r="AM149" s="211">
        <f>SUM(AN149:AP149)</f>
        <v>0</v>
      </c>
      <c r="AN149" s="205"/>
      <c r="AO149" s="205"/>
      <c r="AP149" s="231"/>
      <c r="AQ149" s="193">
        <f>SUM(BS149,BL149,BE149,AX149)</f>
        <v>0</v>
      </c>
      <c r="AR149" s="192">
        <f>SUM(BT149,BM149,BF149,AY149)</f>
        <v>0</v>
      </c>
      <c r="AS149" s="192">
        <f>IF(AR149*0.304=SUM(AZ149,BG149,BN149,BU149),AR149*0.304,"проверь ЕСН")</f>
        <v>0</v>
      </c>
      <c r="AT149" s="192">
        <f t="shared" ref="AT149:AW156" si="418">SUM(BV149,BO149,BH149,BA149)</f>
        <v>0</v>
      </c>
      <c r="AU149" s="192">
        <f t="shared" si="418"/>
        <v>0</v>
      </c>
      <c r="AV149" s="192">
        <f t="shared" si="418"/>
        <v>0</v>
      </c>
      <c r="AW149" s="192">
        <f>SUM(BY149,BR149,BK149,BD149)</f>
        <v>0</v>
      </c>
      <c r="AX149" s="235">
        <f>SUM(AY149:BD149)</f>
        <v>0</v>
      </c>
      <c r="AY149" s="263"/>
      <c r="AZ149" s="194">
        <f>AY149*0.304</f>
        <v>0</v>
      </c>
      <c r="BA149" s="263"/>
      <c r="BB149" s="263"/>
      <c r="BC149" s="263"/>
      <c r="BD149" s="264"/>
      <c r="BE149" s="235">
        <f>SUM(BF149:BK149)</f>
        <v>0</v>
      </c>
      <c r="BF149" s="263"/>
      <c r="BG149" s="194">
        <f>BF149*0.304</f>
        <v>0</v>
      </c>
      <c r="BH149" s="263"/>
      <c r="BI149" s="263"/>
      <c r="BJ149" s="263"/>
      <c r="BK149" s="264"/>
      <c r="BL149" s="235">
        <f>SUM(BM149:BR149)</f>
        <v>0</v>
      </c>
      <c r="BM149" s="263"/>
      <c r="BN149" s="194">
        <f>BM149*0.304</f>
        <v>0</v>
      </c>
      <c r="BO149" s="263"/>
      <c r="BP149" s="263"/>
      <c r="BQ149" s="263"/>
      <c r="BR149" s="264"/>
      <c r="BS149" s="235">
        <f>SUM(BT149:BY149)</f>
        <v>0</v>
      </c>
      <c r="BT149" s="263"/>
      <c r="BU149" s="194">
        <f>BT149*0.304</f>
        <v>0</v>
      </c>
      <c r="BV149" s="263"/>
      <c r="BW149" s="263"/>
      <c r="BX149" s="263"/>
      <c r="BY149" s="264"/>
      <c r="BZ149" s="251"/>
      <c r="CA149" s="159"/>
      <c r="CB149" s="44"/>
      <c r="CC149" s="44"/>
      <c r="CD149" s="44"/>
      <c r="CE149" s="44"/>
      <c r="CF149" s="44"/>
      <c r="CG149" s="44"/>
      <c r="CH149" s="44"/>
      <c r="CI149" s="44"/>
      <c r="CJ149" s="44"/>
      <c r="CK149" s="44"/>
      <c r="CL149" s="44"/>
      <c r="CM149" s="44"/>
      <c r="CN149" s="44"/>
      <c r="CO149" s="44"/>
      <c r="CP149" s="44"/>
      <c r="CQ149" s="44"/>
      <c r="CR149" s="44"/>
      <c r="CS149" s="44"/>
      <c r="CT149" s="44"/>
      <c r="CU149" s="44"/>
      <c r="CV149" s="44"/>
      <c r="CW149" s="44"/>
      <c r="CX149" s="44"/>
      <c r="CY149" s="44"/>
      <c r="CZ149" s="44"/>
      <c r="DA149" s="44"/>
      <c r="DB149" s="44"/>
      <c r="DC149" s="44"/>
      <c r="DD149" s="44"/>
      <c r="DE149" s="44"/>
      <c r="DF149" s="44"/>
      <c r="DG149" s="44"/>
      <c r="DH149" s="44"/>
      <c r="DI149" s="44"/>
      <c r="DJ149" s="44"/>
      <c r="DK149" s="44"/>
      <c r="DL149" s="44"/>
      <c r="DM149" s="44"/>
    </row>
    <row r="150" spans="1:241" hidden="1" outlineLevel="2">
      <c r="A150" s="49"/>
      <c r="B150" s="33"/>
      <c r="C150" s="50"/>
      <c r="D150" s="51"/>
      <c r="E150" s="34"/>
      <c r="F150" s="56"/>
      <c r="G150" s="34"/>
      <c r="H150" s="34"/>
      <c r="I150" s="34"/>
      <c r="J150" s="53"/>
      <c r="K150" s="34"/>
      <c r="L150" s="36"/>
      <c r="M150" s="36"/>
      <c r="N150" s="36"/>
      <c r="O150" s="49"/>
      <c r="P150" s="49"/>
      <c r="Q150" s="36">
        <f>_xlfn.DAYS(P150,O150)</f>
        <v>0</v>
      </c>
      <c r="R150" s="33"/>
      <c r="S150" s="33"/>
      <c r="T150" s="33"/>
      <c r="U150" s="145"/>
      <c r="V150" s="192">
        <f t="shared" si="417"/>
        <v>0</v>
      </c>
      <c r="W150" s="193">
        <f t="shared" ref="W150:Z156" si="419">SUM(AA150,AE150,AI150,AM150)</f>
        <v>0</v>
      </c>
      <c r="X150" s="192">
        <f t="shared" si="419"/>
        <v>0</v>
      </c>
      <c r="Y150" s="192">
        <f t="shared" si="419"/>
        <v>0</v>
      </c>
      <c r="Z150" s="192">
        <f t="shared" si="419"/>
        <v>0</v>
      </c>
      <c r="AA150" s="211">
        <f t="shared" ref="AA150:AA154" si="420">SUM(AB150:AD150)</f>
        <v>0</v>
      </c>
      <c r="AB150" s="205"/>
      <c r="AC150" s="205"/>
      <c r="AD150" s="229"/>
      <c r="AE150" s="211">
        <f t="shared" ref="AE150" si="421">SUM(AF150:AH150)</f>
        <v>0</v>
      </c>
      <c r="AF150" s="205"/>
      <c r="AG150" s="205"/>
      <c r="AH150" s="229"/>
      <c r="AI150" s="211">
        <f t="shared" ref="AI150:AI156" si="422">SUM(AJ150:AL150)</f>
        <v>0</v>
      </c>
      <c r="AJ150" s="205"/>
      <c r="AK150" s="205"/>
      <c r="AL150" s="229"/>
      <c r="AM150" s="211">
        <f t="shared" ref="AM150:AM156" si="423">SUM(AN150:AP150)</f>
        <v>0</v>
      </c>
      <c r="AN150" s="205"/>
      <c r="AO150" s="205"/>
      <c r="AP150" s="231"/>
      <c r="AQ150" s="193">
        <f t="shared" ref="AQ150:AR156" si="424">SUM(BS150,BL150,BE150,AX150)</f>
        <v>0</v>
      </c>
      <c r="AR150" s="192">
        <f t="shared" si="424"/>
        <v>0</v>
      </c>
      <c r="AS150" s="192">
        <f t="shared" ref="AS150:AS155" si="425">IF(AR150*0.304=SUM(AZ150,BG150,BN150,BU150),AR150*0.304,"ЕСН")</f>
        <v>0</v>
      </c>
      <c r="AT150" s="192">
        <f t="shared" si="418"/>
        <v>0</v>
      </c>
      <c r="AU150" s="192">
        <f t="shared" si="418"/>
        <v>0</v>
      </c>
      <c r="AV150" s="192">
        <f t="shared" si="418"/>
        <v>0</v>
      </c>
      <c r="AW150" s="192">
        <f t="shared" si="418"/>
        <v>0</v>
      </c>
      <c r="AX150" s="235">
        <f t="shared" ref="AX150:AX153" si="426">SUM(AY150:BD150)</f>
        <v>0</v>
      </c>
      <c r="AY150" s="263"/>
      <c r="AZ150" s="194">
        <f t="shared" ref="AZ150:AZ156" si="427">AY150*0.304</f>
        <v>0</v>
      </c>
      <c r="BA150" s="263"/>
      <c r="BB150" s="263"/>
      <c r="BC150" s="263"/>
      <c r="BD150" s="264"/>
      <c r="BE150" s="235">
        <f t="shared" ref="BE150:BE153" si="428">SUM(BF150:BK150)</f>
        <v>0</v>
      </c>
      <c r="BF150" s="263"/>
      <c r="BG150" s="194">
        <f t="shared" ref="BG150:BG156" si="429">BF150*0.304</f>
        <v>0</v>
      </c>
      <c r="BH150" s="263"/>
      <c r="BI150" s="263"/>
      <c r="BJ150" s="263"/>
      <c r="BK150" s="264"/>
      <c r="BL150" s="235">
        <f t="shared" ref="BL150:BL153" si="430">SUM(BM150:BR150)</f>
        <v>0</v>
      </c>
      <c r="BM150" s="263"/>
      <c r="BN150" s="194">
        <f t="shared" ref="BN150:BN156" si="431">BM150*0.304</f>
        <v>0</v>
      </c>
      <c r="BO150" s="263"/>
      <c r="BP150" s="263"/>
      <c r="BQ150" s="263"/>
      <c r="BR150" s="264"/>
      <c r="BS150" s="235">
        <f t="shared" ref="BS150:BS153" si="432">SUM(BT150:BY150)</f>
        <v>0</v>
      </c>
      <c r="BT150" s="263"/>
      <c r="BU150" s="194">
        <f t="shared" ref="BU150:BU156" si="433">BT150*0.304</f>
        <v>0</v>
      </c>
      <c r="BV150" s="263"/>
      <c r="BW150" s="263"/>
      <c r="BX150" s="263"/>
      <c r="BY150" s="264"/>
      <c r="BZ150" s="251"/>
      <c r="CA150" s="159"/>
      <c r="CB150" s="44"/>
      <c r="CC150" s="44"/>
      <c r="CD150" s="44"/>
      <c r="CE150" s="44"/>
      <c r="CF150" s="44"/>
      <c r="CG150" s="44"/>
      <c r="CH150" s="44"/>
      <c r="CI150" s="44"/>
      <c r="CJ150" s="44"/>
      <c r="CK150" s="44"/>
      <c r="CL150" s="44"/>
      <c r="CM150" s="44"/>
      <c r="CN150" s="44"/>
      <c r="CO150" s="44"/>
      <c r="CP150" s="44"/>
      <c r="CQ150" s="44"/>
      <c r="CR150" s="44"/>
      <c r="CS150" s="44"/>
      <c r="CT150" s="44"/>
      <c r="CU150" s="44"/>
      <c r="CV150" s="44"/>
      <c r="CW150" s="44"/>
      <c r="CX150" s="44"/>
      <c r="CY150" s="44"/>
      <c r="CZ150" s="44"/>
      <c r="DA150" s="44"/>
      <c r="DB150" s="44"/>
      <c r="DC150" s="44"/>
      <c r="DD150" s="44"/>
      <c r="DE150" s="44"/>
      <c r="DF150" s="44"/>
      <c r="DG150" s="44"/>
      <c r="DH150" s="44"/>
      <c r="DI150" s="44"/>
      <c r="DJ150" s="44"/>
      <c r="DK150" s="44"/>
      <c r="DL150" s="44"/>
      <c r="DM150" s="44"/>
    </row>
    <row r="151" spans="1:241" hidden="1" outlineLevel="2">
      <c r="A151" s="187"/>
      <c r="B151" s="33"/>
      <c r="C151" s="50"/>
      <c r="D151" s="51"/>
      <c r="E151" s="34"/>
      <c r="F151" s="56"/>
      <c r="G151" s="34"/>
      <c r="H151" s="34"/>
      <c r="I151" s="34"/>
      <c r="J151" s="53"/>
      <c r="K151" s="34"/>
      <c r="L151" s="36"/>
      <c r="M151" s="36"/>
      <c r="N151" s="36"/>
      <c r="O151" s="49"/>
      <c r="P151" s="49"/>
      <c r="Q151" s="36">
        <f t="shared" ref="Q151:Q156" si="434">_xlfn.DAYS(P151,O151)</f>
        <v>0</v>
      </c>
      <c r="R151" s="33"/>
      <c r="S151" s="33"/>
      <c r="T151" s="33"/>
      <c r="U151" s="145"/>
      <c r="V151" s="192">
        <f t="shared" si="417"/>
        <v>0</v>
      </c>
      <c r="W151" s="193">
        <f t="shared" si="419"/>
        <v>0</v>
      </c>
      <c r="X151" s="192">
        <f t="shared" si="419"/>
        <v>0</v>
      </c>
      <c r="Y151" s="192">
        <f t="shared" si="419"/>
        <v>0</v>
      </c>
      <c r="Z151" s="192">
        <f t="shared" si="419"/>
        <v>0</v>
      </c>
      <c r="AA151" s="211">
        <f t="shared" si="420"/>
        <v>0</v>
      </c>
      <c r="AB151" s="205"/>
      <c r="AC151" s="205"/>
      <c r="AD151" s="229"/>
      <c r="AE151" s="211">
        <f>SUM(AF151:AH151)</f>
        <v>0</v>
      </c>
      <c r="AF151" s="205"/>
      <c r="AG151" s="205"/>
      <c r="AH151" s="229"/>
      <c r="AI151" s="211">
        <f t="shared" si="422"/>
        <v>0</v>
      </c>
      <c r="AJ151" s="205"/>
      <c r="AK151" s="205"/>
      <c r="AL151" s="229"/>
      <c r="AM151" s="211">
        <f t="shared" si="423"/>
        <v>0</v>
      </c>
      <c r="AN151" s="205"/>
      <c r="AO151" s="205"/>
      <c r="AP151" s="231"/>
      <c r="AQ151" s="193">
        <f t="shared" si="424"/>
        <v>0</v>
      </c>
      <c r="AR151" s="192">
        <f t="shared" si="424"/>
        <v>0</v>
      </c>
      <c r="AS151" s="192">
        <f t="shared" si="425"/>
        <v>0</v>
      </c>
      <c r="AT151" s="192">
        <f t="shared" si="418"/>
        <v>0</v>
      </c>
      <c r="AU151" s="192">
        <f t="shared" si="418"/>
        <v>0</v>
      </c>
      <c r="AV151" s="192">
        <f t="shared" si="418"/>
        <v>0</v>
      </c>
      <c r="AW151" s="192">
        <f t="shared" si="418"/>
        <v>0</v>
      </c>
      <c r="AX151" s="235">
        <f t="shared" si="426"/>
        <v>0</v>
      </c>
      <c r="AY151" s="263"/>
      <c r="AZ151" s="194">
        <f t="shared" si="427"/>
        <v>0</v>
      </c>
      <c r="BA151" s="263"/>
      <c r="BB151" s="263"/>
      <c r="BC151" s="263"/>
      <c r="BD151" s="264"/>
      <c r="BE151" s="235">
        <f t="shared" si="428"/>
        <v>0</v>
      </c>
      <c r="BF151" s="263"/>
      <c r="BG151" s="194">
        <f t="shared" si="429"/>
        <v>0</v>
      </c>
      <c r="BH151" s="263"/>
      <c r="BI151" s="263"/>
      <c r="BJ151" s="263"/>
      <c r="BK151" s="264"/>
      <c r="BL151" s="235">
        <f t="shared" si="430"/>
        <v>0</v>
      </c>
      <c r="BM151" s="263"/>
      <c r="BN151" s="194">
        <f t="shared" si="431"/>
        <v>0</v>
      </c>
      <c r="BO151" s="263"/>
      <c r="BP151" s="263"/>
      <c r="BQ151" s="263"/>
      <c r="BR151" s="264"/>
      <c r="BS151" s="235">
        <f t="shared" si="432"/>
        <v>0</v>
      </c>
      <c r="BT151" s="263"/>
      <c r="BU151" s="194">
        <f t="shared" si="433"/>
        <v>0</v>
      </c>
      <c r="BV151" s="263"/>
      <c r="BW151" s="263"/>
      <c r="BX151" s="263"/>
      <c r="BY151" s="264"/>
      <c r="BZ151" s="251"/>
      <c r="CA151" s="159"/>
      <c r="CB151" s="44"/>
      <c r="CC151" s="44"/>
      <c r="CD151" s="44"/>
      <c r="CE151" s="44"/>
      <c r="CF151" s="44"/>
      <c r="CG151" s="44"/>
      <c r="CH151" s="44"/>
      <c r="CI151" s="44"/>
      <c r="CJ151" s="44"/>
      <c r="CK151" s="44"/>
      <c r="CL151" s="44"/>
      <c r="CM151" s="44"/>
      <c r="CN151" s="44"/>
      <c r="CO151" s="44"/>
      <c r="CP151" s="44"/>
      <c r="CQ151" s="44"/>
      <c r="CR151" s="44"/>
      <c r="CS151" s="44"/>
      <c r="CT151" s="44"/>
      <c r="CU151" s="44"/>
      <c r="CV151" s="44"/>
      <c r="CW151" s="44"/>
      <c r="CX151" s="44"/>
      <c r="CY151" s="44"/>
      <c r="CZ151" s="44"/>
      <c r="DA151" s="44"/>
      <c r="DB151" s="44"/>
      <c r="DC151" s="44"/>
      <c r="DD151" s="44"/>
      <c r="DE151" s="44"/>
      <c r="DF151" s="44"/>
      <c r="DG151" s="44"/>
      <c r="DH151" s="44"/>
      <c r="DI151" s="44"/>
      <c r="DJ151" s="44"/>
      <c r="DK151" s="44"/>
      <c r="DL151" s="44"/>
      <c r="DM151" s="44"/>
    </row>
    <row r="152" spans="1:241" hidden="1" outlineLevel="2">
      <c r="A152" s="187"/>
      <c r="B152" s="33"/>
      <c r="C152" s="50"/>
      <c r="D152" s="51"/>
      <c r="E152" s="34"/>
      <c r="F152" s="56"/>
      <c r="G152" s="34"/>
      <c r="H152" s="34"/>
      <c r="I152" s="34"/>
      <c r="J152" s="53"/>
      <c r="K152" s="34"/>
      <c r="L152" s="36"/>
      <c r="M152" s="36"/>
      <c r="N152" s="36"/>
      <c r="O152" s="49"/>
      <c r="P152" s="49"/>
      <c r="Q152" s="36">
        <f t="shared" si="434"/>
        <v>0</v>
      </c>
      <c r="R152" s="33"/>
      <c r="S152" s="33"/>
      <c r="T152" s="33"/>
      <c r="U152" s="145"/>
      <c r="V152" s="192">
        <f t="shared" si="417"/>
        <v>0</v>
      </c>
      <c r="W152" s="193">
        <f t="shared" si="419"/>
        <v>0</v>
      </c>
      <c r="X152" s="192">
        <f t="shared" si="419"/>
        <v>0</v>
      </c>
      <c r="Y152" s="192">
        <f t="shared" si="419"/>
        <v>0</v>
      </c>
      <c r="Z152" s="192">
        <f t="shared" si="419"/>
        <v>0</v>
      </c>
      <c r="AA152" s="211">
        <f t="shared" si="420"/>
        <v>0</v>
      </c>
      <c r="AB152" s="205"/>
      <c r="AC152" s="205"/>
      <c r="AD152" s="229"/>
      <c r="AE152" s="211">
        <f t="shared" ref="AE152:AE156" si="435">SUM(AF152:AH152)</f>
        <v>0</v>
      </c>
      <c r="AF152" s="205"/>
      <c r="AG152" s="205"/>
      <c r="AH152" s="229"/>
      <c r="AI152" s="211">
        <f t="shared" si="422"/>
        <v>0</v>
      </c>
      <c r="AJ152" s="205"/>
      <c r="AK152" s="205"/>
      <c r="AL152" s="229"/>
      <c r="AM152" s="211">
        <f t="shared" si="423"/>
        <v>0</v>
      </c>
      <c r="AN152" s="205"/>
      <c r="AO152" s="205"/>
      <c r="AP152" s="231"/>
      <c r="AQ152" s="193">
        <f t="shared" si="424"/>
        <v>0</v>
      </c>
      <c r="AR152" s="192">
        <f t="shared" si="424"/>
        <v>0</v>
      </c>
      <c r="AS152" s="192">
        <f t="shared" si="425"/>
        <v>0</v>
      </c>
      <c r="AT152" s="192">
        <f t="shared" si="418"/>
        <v>0</v>
      </c>
      <c r="AU152" s="192">
        <f t="shared" si="418"/>
        <v>0</v>
      </c>
      <c r="AV152" s="192">
        <f t="shared" si="418"/>
        <v>0</v>
      </c>
      <c r="AW152" s="192">
        <f t="shared" si="418"/>
        <v>0</v>
      </c>
      <c r="AX152" s="235">
        <f t="shared" si="426"/>
        <v>0</v>
      </c>
      <c r="AY152" s="263"/>
      <c r="AZ152" s="194">
        <f t="shared" si="427"/>
        <v>0</v>
      </c>
      <c r="BA152" s="263"/>
      <c r="BB152" s="263"/>
      <c r="BC152" s="263"/>
      <c r="BD152" s="264"/>
      <c r="BE152" s="235">
        <f t="shared" si="428"/>
        <v>0</v>
      </c>
      <c r="BF152" s="263"/>
      <c r="BG152" s="194">
        <f t="shared" si="429"/>
        <v>0</v>
      </c>
      <c r="BH152" s="263"/>
      <c r="BI152" s="263"/>
      <c r="BJ152" s="263"/>
      <c r="BK152" s="264"/>
      <c r="BL152" s="235">
        <f t="shared" si="430"/>
        <v>0</v>
      </c>
      <c r="BM152" s="263"/>
      <c r="BN152" s="194">
        <f t="shared" si="431"/>
        <v>0</v>
      </c>
      <c r="BO152" s="263"/>
      <c r="BP152" s="263"/>
      <c r="BQ152" s="263"/>
      <c r="BR152" s="264"/>
      <c r="BS152" s="235">
        <f t="shared" si="432"/>
        <v>0</v>
      </c>
      <c r="BT152" s="263"/>
      <c r="BU152" s="194">
        <f t="shared" si="433"/>
        <v>0</v>
      </c>
      <c r="BV152" s="263"/>
      <c r="BW152" s="263"/>
      <c r="BX152" s="263"/>
      <c r="BY152" s="264"/>
      <c r="BZ152" s="251"/>
      <c r="CA152" s="159"/>
      <c r="CB152" s="44"/>
      <c r="CC152" s="44"/>
      <c r="CD152" s="44"/>
      <c r="CE152" s="44"/>
      <c r="CF152" s="44"/>
      <c r="CG152" s="44"/>
      <c r="CH152" s="44"/>
      <c r="CI152" s="44"/>
      <c r="CJ152" s="44"/>
      <c r="CK152" s="44"/>
      <c r="CL152" s="44"/>
      <c r="CM152" s="44"/>
      <c r="CN152" s="44"/>
      <c r="CO152" s="44"/>
      <c r="CP152" s="44"/>
      <c r="CQ152" s="44"/>
      <c r="CR152" s="44"/>
      <c r="CS152" s="44"/>
      <c r="CT152" s="44"/>
      <c r="CU152" s="44"/>
      <c r="CV152" s="44"/>
      <c r="CW152" s="44"/>
      <c r="CX152" s="44"/>
      <c r="CY152" s="44"/>
      <c r="CZ152" s="44"/>
      <c r="DA152" s="44"/>
      <c r="DB152" s="44"/>
      <c r="DC152" s="44"/>
      <c r="DD152" s="44"/>
      <c r="DE152" s="44"/>
      <c r="DF152" s="44"/>
      <c r="DG152" s="44"/>
      <c r="DH152" s="44"/>
      <c r="DI152" s="44"/>
      <c r="DJ152" s="44"/>
      <c r="DK152" s="44"/>
      <c r="DL152" s="44"/>
      <c r="DM152" s="44"/>
    </row>
    <row r="153" spans="1:241" hidden="1" outlineLevel="2">
      <c r="A153" s="145"/>
      <c r="B153" s="33"/>
      <c r="C153" s="50"/>
      <c r="D153" s="51"/>
      <c r="E153" s="34"/>
      <c r="F153" s="56"/>
      <c r="G153" s="34"/>
      <c r="H153" s="34"/>
      <c r="I153" s="34"/>
      <c r="J153" s="53"/>
      <c r="K153" s="34"/>
      <c r="L153" s="36"/>
      <c r="M153" s="36"/>
      <c r="N153" s="36"/>
      <c r="O153" s="49"/>
      <c r="P153" s="49"/>
      <c r="Q153" s="36">
        <f t="shared" si="434"/>
        <v>0</v>
      </c>
      <c r="R153" s="33"/>
      <c r="S153" s="33"/>
      <c r="T153" s="33"/>
      <c r="U153" s="145"/>
      <c r="V153" s="192">
        <f t="shared" si="417"/>
        <v>0</v>
      </c>
      <c r="W153" s="193">
        <f t="shared" si="419"/>
        <v>0</v>
      </c>
      <c r="X153" s="192">
        <f t="shared" si="419"/>
        <v>0</v>
      </c>
      <c r="Y153" s="192">
        <f t="shared" si="419"/>
        <v>0</v>
      </c>
      <c r="Z153" s="192">
        <f t="shared" si="419"/>
        <v>0</v>
      </c>
      <c r="AA153" s="211">
        <f t="shared" si="420"/>
        <v>0</v>
      </c>
      <c r="AB153" s="205"/>
      <c r="AC153" s="205"/>
      <c r="AD153" s="229"/>
      <c r="AE153" s="211">
        <f t="shared" si="435"/>
        <v>0</v>
      </c>
      <c r="AF153" s="205"/>
      <c r="AG153" s="205"/>
      <c r="AH153" s="229"/>
      <c r="AI153" s="211">
        <f t="shared" si="422"/>
        <v>0</v>
      </c>
      <c r="AJ153" s="205"/>
      <c r="AK153" s="205"/>
      <c r="AL153" s="229"/>
      <c r="AM153" s="211">
        <f t="shared" si="423"/>
        <v>0</v>
      </c>
      <c r="AN153" s="205"/>
      <c r="AO153" s="205"/>
      <c r="AP153" s="231"/>
      <c r="AQ153" s="193">
        <f t="shared" si="424"/>
        <v>0</v>
      </c>
      <c r="AR153" s="192">
        <f t="shared" si="424"/>
        <v>0</v>
      </c>
      <c r="AS153" s="192">
        <f t="shared" si="425"/>
        <v>0</v>
      </c>
      <c r="AT153" s="192">
        <f t="shared" si="418"/>
        <v>0</v>
      </c>
      <c r="AU153" s="192">
        <f t="shared" si="418"/>
        <v>0</v>
      </c>
      <c r="AV153" s="192">
        <f t="shared" si="418"/>
        <v>0</v>
      </c>
      <c r="AW153" s="192">
        <f t="shared" si="418"/>
        <v>0</v>
      </c>
      <c r="AX153" s="235">
        <f t="shared" si="426"/>
        <v>0</v>
      </c>
      <c r="AY153" s="263"/>
      <c r="AZ153" s="194">
        <f t="shared" si="427"/>
        <v>0</v>
      </c>
      <c r="BA153" s="263"/>
      <c r="BB153" s="263"/>
      <c r="BC153" s="263"/>
      <c r="BD153" s="264"/>
      <c r="BE153" s="235">
        <f t="shared" si="428"/>
        <v>0</v>
      </c>
      <c r="BF153" s="263"/>
      <c r="BG153" s="194">
        <f t="shared" si="429"/>
        <v>0</v>
      </c>
      <c r="BH153" s="263"/>
      <c r="BI153" s="263"/>
      <c r="BJ153" s="263"/>
      <c r="BK153" s="264"/>
      <c r="BL153" s="235">
        <f t="shared" si="430"/>
        <v>0</v>
      </c>
      <c r="BM153" s="263"/>
      <c r="BN153" s="194">
        <f t="shared" si="431"/>
        <v>0</v>
      </c>
      <c r="BO153" s="263"/>
      <c r="BP153" s="263"/>
      <c r="BQ153" s="263"/>
      <c r="BR153" s="264"/>
      <c r="BS153" s="235">
        <f t="shared" si="432"/>
        <v>0</v>
      </c>
      <c r="BT153" s="263"/>
      <c r="BU153" s="194">
        <f t="shared" si="433"/>
        <v>0</v>
      </c>
      <c r="BV153" s="263"/>
      <c r="BW153" s="263"/>
      <c r="BX153" s="263"/>
      <c r="BY153" s="264"/>
      <c r="BZ153" s="251"/>
      <c r="CA153" s="159"/>
      <c r="CB153" s="44"/>
      <c r="CC153" s="44"/>
      <c r="CD153" s="44"/>
      <c r="CE153" s="44"/>
      <c r="CF153" s="44"/>
      <c r="CG153" s="44"/>
      <c r="CH153" s="44"/>
      <c r="CI153" s="44"/>
      <c r="CJ153" s="44"/>
      <c r="CK153" s="44"/>
      <c r="CL153" s="44"/>
      <c r="CM153" s="44"/>
      <c r="CN153" s="44"/>
      <c r="CO153" s="44"/>
      <c r="CP153" s="44"/>
      <c r="CQ153" s="44"/>
      <c r="CR153" s="44"/>
      <c r="CS153" s="44"/>
      <c r="CT153" s="44"/>
      <c r="CU153" s="44"/>
      <c r="CV153" s="44"/>
      <c r="CW153" s="44"/>
      <c r="CX153" s="44"/>
      <c r="CY153" s="44"/>
      <c r="CZ153" s="44"/>
      <c r="DA153" s="44"/>
      <c r="DB153" s="44"/>
      <c r="DC153" s="44"/>
      <c r="DD153" s="44"/>
      <c r="DE153" s="44"/>
      <c r="DF153" s="44"/>
      <c r="DG153" s="44"/>
      <c r="DH153" s="44"/>
      <c r="DI153" s="44"/>
      <c r="DJ153" s="44"/>
      <c r="DK153" s="44"/>
      <c r="DL153" s="44"/>
      <c r="DM153" s="44"/>
    </row>
    <row r="154" spans="1:241" hidden="1" outlineLevel="2">
      <c r="A154" s="145"/>
      <c r="B154" s="33"/>
      <c r="C154" s="50"/>
      <c r="D154" s="51"/>
      <c r="E154" s="34"/>
      <c r="F154" s="56"/>
      <c r="G154" s="34"/>
      <c r="H154" s="34"/>
      <c r="I154" s="34"/>
      <c r="J154" s="53"/>
      <c r="K154" s="34"/>
      <c r="L154" s="36"/>
      <c r="M154" s="36"/>
      <c r="N154" s="36"/>
      <c r="O154" s="49"/>
      <c r="P154" s="49"/>
      <c r="Q154" s="36">
        <f t="shared" si="434"/>
        <v>0</v>
      </c>
      <c r="R154" s="33"/>
      <c r="S154" s="33"/>
      <c r="T154" s="33"/>
      <c r="U154" s="145"/>
      <c r="V154" s="192">
        <f t="shared" si="417"/>
        <v>0</v>
      </c>
      <c r="W154" s="193">
        <f t="shared" si="419"/>
        <v>0</v>
      </c>
      <c r="X154" s="192">
        <f t="shared" si="419"/>
        <v>0</v>
      </c>
      <c r="Y154" s="192">
        <f t="shared" si="419"/>
        <v>0</v>
      </c>
      <c r="Z154" s="192">
        <f t="shared" si="419"/>
        <v>0</v>
      </c>
      <c r="AA154" s="211">
        <f t="shared" si="420"/>
        <v>0</v>
      </c>
      <c r="AB154" s="206"/>
      <c r="AC154" s="206"/>
      <c r="AD154" s="230"/>
      <c r="AE154" s="211">
        <f t="shared" si="435"/>
        <v>0</v>
      </c>
      <c r="AF154" s="206"/>
      <c r="AG154" s="206"/>
      <c r="AH154" s="230"/>
      <c r="AI154" s="211">
        <f t="shared" si="422"/>
        <v>0</v>
      </c>
      <c r="AJ154" s="206"/>
      <c r="AK154" s="206"/>
      <c r="AL154" s="230"/>
      <c r="AM154" s="211">
        <f t="shared" si="423"/>
        <v>0</v>
      </c>
      <c r="AN154" s="206"/>
      <c r="AO154" s="206"/>
      <c r="AP154" s="232"/>
      <c r="AQ154" s="193">
        <f t="shared" si="424"/>
        <v>0</v>
      </c>
      <c r="AR154" s="192">
        <f t="shared" si="424"/>
        <v>0</v>
      </c>
      <c r="AS154" s="192">
        <f t="shared" si="425"/>
        <v>0</v>
      </c>
      <c r="AT154" s="192">
        <f t="shared" si="418"/>
        <v>0</v>
      </c>
      <c r="AU154" s="192">
        <f t="shared" si="418"/>
        <v>0</v>
      </c>
      <c r="AV154" s="192">
        <f t="shared" si="418"/>
        <v>0</v>
      </c>
      <c r="AW154" s="192">
        <f t="shared" si="418"/>
        <v>0</v>
      </c>
      <c r="AX154" s="235">
        <f>SUM(AY154:BD154)</f>
        <v>0</v>
      </c>
      <c r="AY154" s="263"/>
      <c r="AZ154" s="194">
        <f t="shared" si="427"/>
        <v>0</v>
      </c>
      <c r="BA154" s="263"/>
      <c r="BB154" s="263"/>
      <c r="BC154" s="263"/>
      <c r="BD154" s="264"/>
      <c r="BE154" s="235">
        <f>SUM(BF154:BK154)</f>
        <v>0</v>
      </c>
      <c r="BF154" s="263"/>
      <c r="BG154" s="194">
        <f t="shared" si="429"/>
        <v>0</v>
      </c>
      <c r="BH154" s="263"/>
      <c r="BI154" s="263"/>
      <c r="BJ154" s="263"/>
      <c r="BK154" s="264"/>
      <c r="BL154" s="235">
        <f>SUM(BM154:BR154)</f>
        <v>0</v>
      </c>
      <c r="BM154" s="263"/>
      <c r="BN154" s="194">
        <f t="shared" si="431"/>
        <v>0</v>
      </c>
      <c r="BO154" s="263"/>
      <c r="BP154" s="263"/>
      <c r="BQ154" s="263"/>
      <c r="BR154" s="264"/>
      <c r="BS154" s="235">
        <f>SUM(BT154:BY154)</f>
        <v>0</v>
      </c>
      <c r="BT154" s="263"/>
      <c r="BU154" s="194">
        <f t="shared" si="433"/>
        <v>0</v>
      </c>
      <c r="BV154" s="263"/>
      <c r="BW154" s="263"/>
      <c r="BX154" s="263"/>
      <c r="BY154" s="264"/>
      <c r="BZ154" s="251"/>
      <c r="CA154" s="159"/>
      <c r="CB154" s="44"/>
      <c r="CC154" s="44"/>
      <c r="CD154" s="44"/>
      <c r="CE154" s="44"/>
      <c r="CF154" s="44"/>
      <c r="CG154" s="44"/>
      <c r="CH154" s="44"/>
      <c r="CI154" s="44"/>
      <c r="CJ154" s="44"/>
      <c r="CK154" s="44"/>
      <c r="CL154" s="44"/>
      <c r="CM154" s="44"/>
      <c r="CN154" s="44"/>
      <c r="CO154" s="44"/>
      <c r="CP154" s="44"/>
      <c r="CQ154" s="44"/>
      <c r="CR154" s="44"/>
      <c r="CS154" s="44"/>
      <c r="CT154" s="44"/>
      <c r="CU154" s="44"/>
      <c r="CV154" s="44"/>
      <c r="CW154" s="44"/>
      <c r="CX154" s="44"/>
      <c r="CY154" s="44"/>
      <c r="CZ154" s="44"/>
      <c r="DA154" s="44"/>
      <c r="DB154" s="44"/>
      <c r="DC154" s="44"/>
      <c r="DD154" s="44"/>
      <c r="DE154" s="44"/>
      <c r="DF154" s="44"/>
      <c r="DG154" s="44"/>
      <c r="DH154" s="44"/>
      <c r="DI154" s="44"/>
      <c r="DJ154" s="44"/>
      <c r="DK154" s="44"/>
      <c r="DL154" s="44"/>
      <c r="DM154" s="44"/>
    </row>
    <row r="155" spans="1:241" hidden="1" outlineLevel="2">
      <c r="A155" s="145"/>
      <c r="B155" s="33"/>
      <c r="C155" s="50"/>
      <c r="D155" s="51"/>
      <c r="E155" s="34"/>
      <c r="F155" s="56"/>
      <c r="G155" s="34"/>
      <c r="H155" s="34"/>
      <c r="I155" s="34"/>
      <c r="J155" s="53"/>
      <c r="K155" s="34"/>
      <c r="L155" s="36"/>
      <c r="M155" s="36"/>
      <c r="N155" s="36"/>
      <c r="O155" s="49"/>
      <c r="P155" s="49"/>
      <c r="Q155" s="36">
        <f t="shared" si="434"/>
        <v>0</v>
      </c>
      <c r="R155" s="33"/>
      <c r="S155" s="33"/>
      <c r="T155" s="33"/>
      <c r="U155" s="145"/>
      <c r="V155" s="192">
        <f t="shared" si="417"/>
        <v>0</v>
      </c>
      <c r="W155" s="193">
        <f t="shared" si="419"/>
        <v>0</v>
      </c>
      <c r="X155" s="192">
        <f t="shared" si="419"/>
        <v>0</v>
      </c>
      <c r="Y155" s="192">
        <f t="shared" si="419"/>
        <v>0</v>
      </c>
      <c r="Z155" s="192">
        <f t="shared" si="419"/>
        <v>0</v>
      </c>
      <c r="AA155" s="211">
        <f>SUM(AB155:AD155)</f>
        <v>0</v>
      </c>
      <c r="AB155" s="206"/>
      <c r="AC155" s="206"/>
      <c r="AD155" s="230"/>
      <c r="AE155" s="211">
        <f t="shared" si="435"/>
        <v>0</v>
      </c>
      <c r="AF155" s="206"/>
      <c r="AG155" s="206"/>
      <c r="AH155" s="230"/>
      <c r="AI155" s="211">
        <f t="shared" si="422"/>
        <v>0</v>
      </c>
      <c r="AJ155" s="206"/>
      <c r="AK155" s="206"/>
      <c r="AL155" s="230"/>
      <c r="AM155" s="211">
        <f t="shared" si="423"/>
        <v>0</v>
      </c>
      <c r="AN155" s="206"/>
      <c r="AO155" s="206"/>
      <c r="AP155" s="232"/>
      <c r="AQ155" s="193">
        <f t="shared" si="424"/>
        <v>0</v>
      </c>
      <c r="AR155" s="192">
        <f t="shared" si="424"/>
        <v>0</v>
      </c>
      <c r="AS155" s="192">
        <f t="shared" si="425"/>
        <v>0</v>
      </c>
      <c r="AT155" s="192">
        <f t="shared" si="418"/>
        <v>0</v>
      </c>
      <c r="AU155" s="192">
        <f t="shared" si="418"/>
        <v>0</v>
      </c>
      <c r="AV155" s="192">
        <f t="shared" si="418"/>
        <v>0</v>
      </c>
      <c r="AW155" s="192">
        <f t="shared" si="418"/>
        <v>0</v>
      </c>
      <c r="AX155" s="235">
        <f t="shared" ref="AX155:AX156" si="436">SUM(AY155:BD155)</f>
        <v>0</v>
      </c>
      <c r="AY155" s="263"/>
      <c r="AZ155" s="194">
        <f t="shared" si="427"/>
        <v>0</v>
      </c>
      <c r="BA155" s="263"/>
      <c r="BB155" s="263"/>
      <c r="BC155" s="263"/>
      <c r="BD155" s="264"/>
      <c r="BE155" s="235">
        <f t="shared" ref="BE155:BE156" si="437">SUM(BF155:BK155)</f>
        <v>0</v>
      </c>
      <c r="BF155" s="263"/>
      <c r="BG155" s="194">
        <f t="shared" si="429"/>
        <v>0</v>
      </c>
      <c r="BH155" s="263"/>
      <c r="BI155" s="263"/>
      <c r="BJ155" s="263"/>
      <c r="BK155" s="264"/>
      <c r="BL155" s="235">
        <f t="shared" ref="BL155:BL156" si="438">SUM(BM155:BR155)</f>
        <v>0</v>
      </c>
      <c r="BM155" s="263"/>
      <c r="BN155" s="194">
        <f t="shared" si="431"/>
        <v>0</v>
      </c>
      <c r="BO155" s="263"/>
      <c r="BP155" s="263"/>
      <c r="BQ155" s="263"/>
      <c r="BR155" s="264"/>
      <c r="BS155" s="235">
        <f t="shared" ref="BS155:BS156" si="439">SUM(BT155:BY155)</f>
        <v>0</v>
      </c>
      <c r="BT155" s="263"/>
      <c r="BU155" s="194">
        <f t="shared" si="433"/>
        <v>0</v>
      </c>
      <c r="BV155" s="263"/>
      <c r="BW155" s="263"/>
      <c r="BX155" s="263"/>
      <c r="BY155" s="264"/>
      <c r="BZ155" s="251"/>
      <c r="CA155" s="159"/>
      <c r="CB155" s="44"/>
      <c r="CC155" s="44"/>
      <c r="CD155" s="44"/>
      <c r="CE155" s="44"/>
      <c r="CF155" s="44"/>
      <c r="CG155" s="44"/>
      <c r="CH155" s="44"/>
      <c r="CI155" s="44"/>
      <c r="CJ155" s="44"/>
      <c r="CK155" s="44"/>
      <c r="CL155" s="44"/>
      <c r="CM155" s="44"/>
      <c r="CN155" s="44"/>
      <c r="CO155" s="44"/>
      <c r="CP155" s="44"/>
      <c r="CQ155" s="44"/>
      <c r="CR155" s="44"/>
      <c r="CS155" s="44"/>
      <c r="CT155" s="44"/>
      <c r="CU155" s="44"/>
      <c r="CV155" s="44"/>
      <c r="CW155" s="44"/>
      <c r="CX155" s="44"/>
      <c r="CY155" s="44"/>
      <c r="CZ155" s="44"/>
      <c r="DA155" s="44"/>
      <c r="DB155" s="44"/>
      <c r="DC155" s="44"/>
      <c r="DD155" s="44"/>
      <c r="DE155" s="44"/>
      <c r="DF155" s="44"/>
      <c r="DG155" s="44"/>
      <c r="DH155" s="44"/>
      <c r="DI155" s="44"/>
      <c r="DJ155" s="44"/>
      <c r="DK155" s="44"/>
      <c r="DL155" s="44"/>
      <c r="DM155" s="44"/>
    </row>
    <row r="156" spans="1:241" hidden="1" outlineLevel="2">
      <c r="A156" s="145"/>
      <c r="B156" s="33"/>
      <c r="C156" s="50"/>
      <c r="D156" s="51"/>
      <c r="E156" s="34"/>
      <c r="F156" s="56"/>
      <c r="G156" s="34"/>
      <c r="H156" s="34"/>
      <c r="I156" s="34"/>
      <c r="J156" s="53"/>
      <c r="K156" s="34"/>
      <c r="L156" s="36"/>
      <c r="M156" s="36"/>
      <c r="N156" s="36"/>
      <c r="O156" s="49"/>
      <c r="P156" s="49"/>
      <c r="Q156" s="36">
        <f t="shared" si="434"/>
        <v>0</v>
      </c>
      <c r="R156" s="33"/>
      <c r="S156" s="33"/>
      <c r="T156" s="33"/>
      <c r="U156" s="145"/>
      <c r="V156" s="192">
        <f t="shared" si="417"/>
        <v>0</v>
      </c>
      <c r="W156" s="193">
        <f t="shared" si="419"/>
        <v>0</v>
      </c>
      <c r="X156" s="192">
        <f t="shared" si="419"/>
        <v>0</v>
      </c>
      <c r="Y156" s="192">
        <f t="shared" si="419"/>
        <v>0</v>
      </c>
      <c r="Z156" s="192">
        <f t="shared" si="419"/>
        <v>0</v>
      </c>
      <c r="AA156" s="211">
        <f t="shared" ref="AA156" si="440">SUM(AB156:AD156)</f>
        <v>0</v>
      </c>
      <c r="AB156" s="206"/>
      <c r="AC156" s="206"/>
      <c r="AD156" s="230"/>
      <c r="AE156" s="211">
        <f t="shared" si="435"/>
        <v>0</v>
      </c>
      <c r="AF156" s="206"/>
      <c r="AG156" s="206"/>
      <c r="AH156" s="230"/>
      <c r="AI156" s="211">
        <f t="shared" si="422"/>
        <v>0</v>
      </c>
      <c r="AJ156" s="206"/>
      <c r="AK156" s="206"/>
      <c r="AL156" s="230"/>
      <c r="AM156" s="211">
        <f t="shared" si="423"/>
        <v>0</v>
      </c>
      <c r="AN156" s="206"/>
      <c r="AO156" s="206"/>
      <c r="AP156" s="232"/>
      <c r="AQ156" s="193">
        <f t="shared" si="424"/>
        <v>0</v>
      </c>
      <c r="AR156" s="192">
        <f>SUM(BT156,BM156,BF156,AY156)</f>
        <v>0</v>
      </c>
      <c r="AS156" s="192">
        <f>IF(AR156*0.304=SUM(AZ156,BG156,BN156,BU156),AR156*0.304,"ЕСН")</f>
        <v>0</v>
      </c>
      <c r="AT156" s="192">
        <f t="shared" si="418"/>
        <v>0</v>
      </c>
      <c r="AU156" s="192">
        <f t="shared" si="418"/>
        <v>0</v>
      </c>
      <c r="AV156" s="192">
        <f t="shared" si="418"/>
        <v>0</v>
      </c>
      <c r="AW156" s="192">
        <f t="shared" si="418"/>
        <v>0</v>
      </c>
      <c r="AX156" s="235">
        <f t="shared" si="436"/>
        <v>0</v>
      </c>
      <c r="AY156" s="263"/>
      <c r="AZ156" s="194">
        <f t="shared" si="427"/>
        <v>0</v>
      </c>
      <c r="BA156" s="263"/>
      <c r="BB156" s="263"/>
      <c r="BC156" s="263"/>
      <c r="BD156" s="264"/>
      <c r="BE156" s="235">
        <f t="shared" si="437"/>
        <v>0</v>
      </c>
      <c r="BF156" s="263"/>
      <c r="BG156" s="194">
        <f t="shared" si="429"/>
        <v>0</v>
      </c>
      <c r="BH156" s="263"/>
      <c r="BI156" s="263"/>
      <c r="BJ156" s="263"/>
      <c r="BK156" s="264"/>
      <c r="BL156" s="235">
        <f t="shared" si="438"/>
        <v>0</v>
      </c>
      <c r="BM156" s="263"/>
      <c r="BN156" s="194">
        <f t="shared" si="431"/>
        <v>0</v>
      </c>
      <c r="BO156" s="263"/>
      <c r="BP156" s="263"/>
      <c r="BQ156" s="263"/>
      <c r="BR156" s="264"/>
      <c r="BS156" s="235">
        <f t="shared" si="439"/>
        <v>0</v>
      </c>
      <c r="BT156" s="263"/>
      <c r="BU156" s="194">
        <f t="shared" si="433"/>
        <v>0</v>
      </c>
      <c r="BV156" s="263"/>
      <c r="BW156" s="263"/>
      <c r="BX156" s="263"/>
      <c r="BY156" s="264"/>
      <c r="BZ156" s="251"/>
      <c r="CA156" s="159"/>
      <c r="CB156" s="44"/>
      <c r="CC156" s="44"/>
      <c r="CD156" s="44"/>
      <c r="CE156" s="44"/>
      <c r="CF156" s="44"/>
      <c r="CG156" s="44"/>
      <c r="CH156" s="44"/>
      <c r="CI156" s="44"/>
      <c r="CJ156" s="44"/>
      <c r="CK156" s="44"/>
      <c r="CL156" s="44"/>
      <c r="CM156" s="44"/>
      <c r="CN156" s="44"/>
      <c r="CO156" s="44"/>
      <c r="CP156" s="44"/>
      <c r="CQ156" s="44"/>
      <c r="CR156" s="44"/>
      <c r="CS156" s="44"/>
      <c r="CT156" s="44"/>
      <c r="CU156" s="44"/>
      <c r="CV156" s="44"/>
      <c r="CW156" s="44"/>
      <c r="CX156" s="44"/>
      <c r="CY156" s="44"/>
      <c r="CZ156" s="44"/>
      <c r="DA156" s="44"/>
      <c r="DB156" s="44"/>
      <c r="DC156" s="44"/>
      <c r="DD156" s="44"/>
      <c r="DE156" s="44"/>
      <c r="DF156" s="44"/>
      <c r="DG156" s="44"/>
      <c r="DH156" s="44"/>
      <c r="DI156" s="44"/>
      <c r="DJ156" s="44"/>
      <c r="DK156" s="44"/>
      <c r="DL156" s="44"/>
      <c r="DM156" s="44"/>
    </row>
    <row r="157" spans="1:241" hidden="1" outlineLevel="2">
      <c r="A157" s="49"/>
      <c r="B157" s="33"/>
      <c r="C157" s="50"/>
      <c r="D157" s="51"/>
      <c r="E157" s="34"/>
      <c r="F157" s="52"/>
      <c r="G157" s="34"/>
      <c r="H157" s="34"/>
      <c r="I157" s="34"/>
      <c r="J157" s="53"/>
      <c r="K157" s="34"/>
      <c r="L157" s="36"/>
      <c r="M157" s="36"/>
      <c r="N157" s="36"/>
      <c r="O157" s="36"/>
      <c r="P157" s="36"/>
      <c r="Q157" s="36"/>
      <c r="R157" s="33"/>
      <c r="S157" s="145"/>
      <c r="T157" s="145"/>
      <c r="U157" s="145"/>
      <c r="V157" s="154"/>
      <c r="W157" s="165"/>
      <c r="X157" s="36"/>
      <c r="Y157" s="36"/>
      <c r="Z157" s="154"/>
      <c r="AA157" s="210"/>
      <c r="AB157" s="36"/>
      <c r="AC157" s="36"/>
      <c r="AD157" s="221"/>
      <c r="AE157" s="210"/>
      <c r="AF157" s="36"/>
      <c r="AG157" s="36"/>
      <c r="AH157" s="221"/>
      <c r="AI157" s="210"/>
      <c r="AJ157" s="36"/>
      <c r="AK157" s="36"/>
      <c r="AL157" s="221"/>
      <c r="AM157" s="210"/>
      <c r="AN157" s="36"/>
      <c r="AO157" s="36"/>
      <c r="AP157" s="154"/>
      <c r="AQ157" s="165"/>
      <c r="AR157" s="36"/>
      <c r="AS157" s="36"/>
      <c r="AT157" s="36"/>
      <c r="AU157" s="36"/>
      <c r="AV157" s="36"/>
      <c r="AW157" s="154"/>
      <c r="AX157" s="235"/>
      <c r="AY157" s="54"/>
      <c r="AZ157" s="194"/>
      <c r="BA157" s="54"/>
      <c r="BB157" s="54"/>
      <c r="BC157" s="54"/>
      <c r="BD157" s="237"/>
      <c r="BE157" s="235"/>
      <c r="BF157" s="54"/>
      <c r="BG157" s="194"/>
      <c r="BH157" s="54"/>
      <c r="BI157" s="54"/>
      <c r="BJ157" s="54"/>
      <c r="BK157" s="237"/>
      <c r="BL157" s="236"/>
      <c r="BM157" s="54"/>
      <c r="BN157" s="54"/>
      <c r="BO157" s="54"/>
      <c r="BP157" s="54"/>
      <c r="BQ157" s="54"/>
      <c r="BR157" s="237"/>
      <c r="BS157" s="236"/>
      <c r="BT157" s="44"/>
      <c r="BU157" s="44"/>
      <c r="BV157" s="44"/>
      <c r="BW157" s="44"/>
      <c r="BX157" s="44"/>
      <c r="BY157" s="257"/>
      <c r="BZ157" s="252"/>
      <c r="CA157" s="159"/>
      <c r="CB157" s="44"/>
      <c r="CC157" s="44"/>
      <c r="CD157" s="44"/>
      <c r="CE157" s="44"/>
      <c r="CF157" s="44"/>
      <c r="CG157" s="44"/>
      <c r="CH157" s="44"/>
      <c r="CI157" s="44"/>
      <c r="CJ157" s="44"/>
      <c r="CK157" s="44"/>
      <c r="CL157" s="44"/>
      <c r="CM157" s="44"/>
      <c r="CN157" s="44"/>
      <c r="CO157" s="44"/>
      <c r="CP157" s="44"/>
      <c r="CQ157" s="44"/>
      <c r="CR157" s="44"/>
      <c r="CS157" s="44"/>
      <c r="CT157" s="44"/>
      <c r="CU157" s="44"/>
      <c r="CV157" s="44"/>
      <c r="CW157" s="44"/>
      <c r="CX157" s="44"/>
      <c r="CY157" s="44"/>
      <c r="CZ157" s="44"/>
      <c r="DA157" s="44"/>
      <c r="DB157" s="44"/>
      <c r="DC157" s="44"/>
      <c r="DD157" s="44"/>
      <c r="DE157" s="44"/>
      <c r="DF157" s="44"/>
      <c r="DG157" s="44"/>
      <c r="DH157" s="44"/>
      <c r="DI157" s="44"/>
      <c r="DJ157" s="44"/>
      <c r="DK157" s="44"/>
      <c r="DL157" s="44"/>
      <c r="DM157" s="44"/>
    </row>
    <row r="158" spans="1:241" ht="21" thickBot="1">
      <c r="A158" s="298"/>
      <c r="B158" s="299"/>
      <c r="C158" s="300"/>
      <c r="D158" s="301"/>
      <c r="E158" s="302"/>
      <c r="F158" s="303"/>
      <c r="G158" s="302"/>
      <c r="H158" s="302"/>
      <c r="I158" s="302"/>
      <c r="J158" s="304"/>
      <c r="K158" s="302"/>
      <c r="L158" s="305"/>
      <c r="M158" s="305"/>
      <c r="N158" s="305"/>
      <c r="O158" s="305"/>
      <c r="P158" s="305"/>
      <c r="Q158" s="305"/>
      <c r="R158" s="299"/>
      <c r="S158" s="306"/>
      <c r="T158" s="306"/>
      <c r="U158" s="306"/>
      <c r="V158" s="305"/>
      <c r="W158" s="305"/>
      <c r="X158" s="305"/>
      <c r="Y158" s="305"/>
      <c r="Z158" s="305"/>
      <c r="AA158" s="305"/>
      <c r="AB158" s="305"/>
      <c r="AC158" s="305"/>
      <c r="AD158" s="305"/>
      <c r="AE158" s="305"/>
      <c r="AF158" s="305"/>
      <c r="AG158" s="305"/>
      <c r="AH158" s="305"/>
      <c r="AI158" s="305"/>
      <c r="AJ158" s="305"/>
      <c r="AK158" s="305"/>
      <c r="AL158" s="305"/>
      <c r="AM158" s="305"/>
      <c r="AN158" s="305"/>
      <c r="AO158" s="305"/>
      <c r="AP158" s="305"/>
      <c r="AQ158" s="305"/>
      <c r="AR158" s="305"/>
      <c r="AS158" s="305"/>
      <c r="AT158" s="305"/>
      <c r="AU158" s="305"/>
      <c r="AV158" s="305"/>
      <c r="AW158" s="305"/>
      <c r="AX158" s="273"/>
      <c r="AY158" s="307"/>
      <c r="AZ158" s="273"/>
      <c r="BA158" s="307"/>
      <c r="BB158" s="307"/>
      <c r="BC158" s="307"/>
      <c r="BD158" s="307"/>
      <c r="BE158" s="273"/>
      <c r="BF158" s="307"/>
      <c r="BG158" s="273"/>
      <c r="BH158" s="307"/>
      <c r="BI158" s="307"/>
      <c r="BJ158" s="307"/>
      <c r="BK158" s="307"/>
      <c r="BL158" s="307"/>
      <c r="BM158" s="307"/>
      <c r="BN158" s="307"/>
      <c r="BO158" s="307"/>
      <c r="BP158" s="307"/>
      <c r="BQ158" s="307"/>
      <c r="BR158" s="307"/>
      <c r="BS158" s="307"/>
      <c r="BT158" s="308"/>
      <c r="BU158" s="308"/>
      <c r="BV158" s="308"/>
      <c r="BW158" s="308"/>
      <c r="BX158" s="308"/>
      <c r="BY158" s="308"/>
      <c r="BZ158" s="159"/>
      <c r="CA158" s="159"/>
      <c r="CB158" s="44"/>
      <c r="CC158" s="44"/>
      <c r="CD158" s="44"/>
      <c r="CE158" s="44"/>
      <c r="CF158" s="44"/>
      <c r="CG158" s="44"/>
      <c r="CH158" s="44"/>
      <c r="CI158" s="44"/>
      <c r="CJ158" s="44"/>
      <c r="CK158" s="44"/>
      <c r="CL158" s="44"/>
      <c r="CM158" s="44"/>
      <c r="CN158" s="44"/>
      <c r="CO158" s="44"/>
      <c r="CP158" s="44"/>
      <c r="CQ158" s="44"/>
      <c r="CR158" s="44"/>
      <c r="CS158" s="44"/>
      <c r="CT158" s="44"/>
      <c r="CU158" s="44"/>
      <c r="CV158" s="44"/>
      <c r="CW158" s="44"/>
      <c r="CX158" s="44"/>
      <c r="CY158" s="44"/>
      <c r="CZ158" s="44"/>
      <c r="DA158" s="44"/>
      <c r="DB158" s="44"/>
      <c r="DC158" s="44"/>
      <c r="DD158" s="44"/>
      <c r="DE158" s="44"/>
      <c r="DF158" s="44"/>
      <c r="DG158" s="44"/>
      <c r="DH158" s="44"/>
      <c r="DI158" s="44"/>
      <c r="DJ158" s="44"/>
      <c r="DK158" s="44"/>
      <c r="DL158" s="44"/>
      <c r="DM158" s="44"/>
    </row>
    <row r="159" spans="1:241" s="45" customFormat="1" ht="21" collapsed="1" thickBot="1">
      <c r="A159" s="329" t="s">
        <v>161</v>
      </c>
      <c r="B159" s="330"/>
      <c r="C159" s="330"/>
      <c r="D159" s="330"/>
      <c r="E159" s="331"/>
      <c r="F159" s="332"/>
      <c r="G159" s="333"/>
      <c r="H159" s="333"/>
      <c r="I159" s="333"/>
      <c r="J159" s="331" t="s">
        <v>154</v>
      </c>
      <c r="K159" s="333"/>
      <c r="L159" s="333"/>
      <c r="M159" s="333"/>
      <c r="N159" s="333"/>
      <c r="O159" s="333"/>
      <c r="P159" s="333"/>
      <c r="Q159" s="333"/>
      <c r="R159" s="333"/>
      <c r="S159" s="333"/>
      <c r="T159" s="333"/>
      <c r="U159" s="334"/>
      <c r="V159" s="334"/>
      <c r="W159" s="335"/>
      <c r="X159" s="336"/>
      <c r="Y159" s="336"/>
      <c r="Z159" s="337"/>
      <c r="AA159" s="338"/>
      <c r="AB159" s="336"/>
      <c r="AC159" s="336"/>
      <c r="AD159" s="339"/>
      <c r="AE159" s="338"/>
      <c r="AF159" s="336"/>
      <c r="AG159" s="336"/>
      <c r="AH159" s="339"/>
      <c r="AI159" s="338"/>
      <c r="AJ159" s="336"/>
      <c r="AK159" s="336"/>
      <c r="AL159" s="339"/>
      <c r="AM159" s="338"/>
      <c r="AN159" s="336"/>
      <c r="AO159" s="336"/>
      <c r="AP159" s="337"/>
      <c r="AQ159" s="335"/>
      <c r="AR159" s="336"/>
      <c r="AS159" s="336"/>
      <c r="AT159" s="336"/>
      <c r="AU159" s="336"/>
      <c r="AV159" s="336"/>
      <c r="AW159" s="337"/>
      <c r="AX159" s="338"/>
      <c r="AY159" s="336"/>
      <c r="AZ159" s="336"/>
      <c r="BA159" s="336"/>
      <c r="BB159" s="336"/>
      <c r="BC159" s="336"/>
      <c r="BD159" s="339"/>
      <c r="BE159" s="338"/>
      <c r="BF159" s="336"/>
      <c r="BG159" s="336"/>
      <c r="BH159" s="336"/>
      <c r="BI159" s="336"/>
      <c r="BJ159" s="336"/>
      <c r="BK159" s="339"/>
      <c r="BL159" s="340"/>
      <c r="BM159" s="341"/>
      <c r="BN159" s="341"/>
      <c r="BO159" s="341"/>
      <c r="BP159" s="341"/>
      <c r="BQ159" s="341"/>
      <c r="BR159" s="342"/>
      <c r="BS159" s="340"/>
      <c r="BT159" s="343"/>
      <c r="BU159" s="343"/>
      <c r="BV159" s="343"/>
      <c r="BW159" s="343"/>
      <c r="BX159" s="343"/>
      <c r="BY159" s="344"/>
      <c r="BZ159" s="345"/>
      <c r="CA159" s="159"/>
      <c r="CB159" s="44"/>
      <c r="CC159" s="44"/>
      <c r="CD159" s="44"/>
      <c r="CE159" s="44"/>
      <c r="CF159" s="44"/>
      <c r="CG159" s="44"/>
      <c r="CH159" s="44"/>
      <c r="CI159" s="44"/>
      <c r="CJ159" s="44"/>
      <c r="CK159" s="44"/>
      <c r="CL159" s="44"/>
      <c r="CM159" s="44"/>
      <c r="CN159" s="44"/>
      <c r="CO159" s="44"/>
      <c r="CP159" s="44"/>
      <c r="CQ159" s="44"/>
      <c r="CR159" s="44"/>
      <c r="CS159" s="44"/>
      <c r="CT159" s="44"/>
      <c r="CU159" s="44"/>
      <c r="CV159" s="44"/>
      <c r="CW159" s="44"/>
      <c r="CX159" s="44"/>
      <c r="CY159" s="44"/>
      <c r="CZ159" s="44"/>
      <c r="DA159" s="44"/>
      <c r="DB159" s="44"/>
      <c r="DC159" s="44"/>
      <c r="DD159" s="44"/>
      <c r="DE159" s="44"/>
      <c r="DF159" s="44"/>
      <c r="DG159" s="44"/>
      <c r="DH159" s="44"/>
      <c r="DI159" s="44"/>
      <c r="DJ159" s="44"/>
      <c r="DK159" s="44"/>
      <c r="DL159" s="44"/>
      <c r="DM159" s="44"/>
      <c r="DN159" s="12"/>
      <c r="DO159" s="12"/>
      <c r="DP159" s="12"/>
      <c r="DQ159" s="12"/>
      <c r="DR159" s="12"/>
      <c r="DS159" s="12"/>
      <c r="DT159" s="12"/>
      <c r="DU159" s="12"/>
      <c r="DV159" s="12"/>
      <c r="DW159" s="12"/>
      <c r="DX159" s="12"/>
      <c r="DY159" s="12"/>
      <c r="DZ159" s="12"/>
      <c r="EA159" s="12"/>
      <c r="EB159" s="12"/>
      <c r="EC159" s="12"/>
      <c r="ED159" s="12"/>
      <c r="EE159" s="12"/>
      <c r="EF159" s="12"/>
      <c r="EG159" s="12"/>
      <c r="EH159" s="12"/>
      <c r="EI159" s="12"/>
      <c r="EJ159" s="12"/>
      <c r="EK159" s="12"/>
      <c r="EL159" s="12"/>
      <c r="EM159" s="12"/>
      <c r="EN159" s="12"/>
      <c r="EO159" s="12"/>
      <c r="EP159" s="12"/>
      <c r="EQ159" s="12"/>
      <c r="ER159" s="12"/>
      <c r="ES159" s="12"/>
      <c r="ET159" s="12"/>
      <c r="EU159" s="12"/>
      <c r="EV159" s="12"/>
      <c r="EW159" s="12"/>
      <c r="EX159" s="12"/>
      <c r="EY159" s="12"/>
      <c r="EZ159" s="12"/>
      <c r="FA159" s="12"/>
      <c r="FB159" s="12"/>
      <c r="FC159" s="12"/>
      <c r="FD159" s="12"/>
      <c r="FE159" s="12"/>
      <c r="FF159" s="12"/>
      <c r="FG159" s="12"/>
      <c r="FH159" s="12"/>
      <c r="FI159" s="12"/>
      <c r="FJ159" s="12"/>
      <c r="FK159" s="12"/>
      <c r="FL159" s="12"/>
      <c r="FM159" s="12"/>
      <c r="FN159" s="12"/>
      <c r="FO159" s="12"/>
      <c r="FP159" s="12"/>
      <c r="FQ159" s="12"/>
      <c r="FR159" s="12"/>
      <c r="FS159" s="12"/>
      <c r="FT159" s="12"/>
      <c r="FU159" s="12"/>
      <c r="FV159" s="12"/>
      <c r="FW159" s="12"/>
      <c r="FX159" s="12"/>
      <c r="FY159" s="12"/>
      <c r="FZ159" s="12"/>
      <c r="GA159" s="12"/>
      <c r="GB159" s="12"/>
      <c r="GC159" s="12"/>
      <c r="GD159" s="12"/>
      <c r="GE159" s="12"/>
      <c r="GF159" s="12"/>
      <c r="GG159" s="12"/>
      <c r="GH159" s="12"/>
      <c r="GI159" s="12"/>
      <c r="GJ159" s="12"/>
      <c r="GK159" s="12"/>
      <c r="GL159" s="12"/>
      <c r="GM159" s="12"/>
      <c r="GN159" s="12"/>
      <c r="GO159" s="12"/>
      <c r="GP159" s="12"/>
      <c r="GQ159" s="12"/>
      <c r="GR159" s="12"/>
      <c r="GS159" s="12"/>
      <c r="GT159" s="12"/>
      <c r="GU159" s="12"/>
      <c r="GV159" s="12"/>
      <c r="GW159" s="12"/>
      <c r="GX159" s="12"/>
      <c r="GY159" s="12"/>
      <c r="GZ159" s="12"/>
      <c r="HA159" s="12"/>
      <c r="HB159" s="12"/>
      <c r="HC159" s="12"/>
      <c r="HD159" s="12"/>
      <c r="HE159" s="12"/>
      <c r="HF159" s="12"/>
      <c r="HG159" s="12"/>
      <c r="HH159" s="12"/>
      <c r="HI159" s="12"/>
      <c r="HJ159" s="12"/>
      <c r="HK159" s="12"/>
      <c r="HL159" s="12"/>
      <c r="HM159" s="12"/>
      <c r="HN159" s="12"/>
      <c r="HO159" s="12"/>
      <c r="HP159" s="12"/>
      <c r="HQ159" s="12"/>
      <c r="HR159" s="12"/>
      <c r="HS159" s="12"/>
      <c r="HT159" s="12"/>
      <c r="HU159" s="12"/>
      <c r="HV159" s="12"/>
      <c r="HW159" s="12"/>
      <c r="HX159" s="12"/>
      <c r="HY159" s="12"/>
      <c r="HZ159" s="12"/>
      <c r="IA159" s="12"/>
      <c r="IB159" s="12"/>
      <c r="IC159" s="12"/>
      <c r="ID159" s="12"/>
      <c r="IE159" s="12"/>
      <c r="IF159" s="12"/>
      <c r="IG159" s="12"/>
    </row>
    <row r="160" spans="1:241" s="48" customFormat="1" hidden="1" outlineLevel="1" collapsed="1">
      <c r="A160" s="176"/>
      <c r="B160" s="177"/>
      <c r="C160" s="178"/>
      <c r="D160" s="179"/>
      <c r="E160" s="180"/>
      <c r="F160" s="181"/>
      <c r="G160" s="182"/>
      <c r="H160" s="182"/>
      <c r="I160" s="182"/>
      <c r="J160" s="183"/>
      <c r="K160" s="181" t="str">
        <f>CONCATENATE(K161," ",S161,R161," ",K162," ",S162,R162," ",K163," ",S163,R163," ",K164," ",S164,R164," ",K165," ",S165,R165," "," ",K166," ",S166,R166," ",K167," ",S167,R167," ",K168," ",S168,R168," ")</f>
        <v xml:space="preserve">                 </v>
      </c>
      <c r="L160" s="181"/>
      <c r="M160" s="181"/>
      <c r="N160" s="181"/>
      <c r="O160" s="181"/>
      <c r="P160" s="181"/>
      <c r="Q160" s="181"/>
      <c r="R160" s="182"/>
      <c r="S160" s="182"/>
      <c r="T160" s="182"/>
      <c r="U160" s="184">
        <f>SUM(U161:U168)</f>
        <v>0</v>
      </c>
      <c r="V160" s="188">
        <f>IF(SUM(BT161:BY168,BM161:BR168,BF161:BK168,AY161:BD168,AN161:AP168,AJ161:AL168,AF161:AH168,AB161:AD168)=SUM(V161:V168),SUM(V161:V168),"ПРОВЕРЬ")</f>
        <v>0</v>
      </c>
      <c r="W160" s="189">
        <f>IF(SUM(AA160,AE160,AI160,AM160)=SUM(W161:W168),SUM(W161:W168),"ПРОВЕРЬ")</f>
        <v>0</v>
      </c>
      <c r="X160" s="188">
        <f>IF(SUM(AB160,AF160,AJ160,AN160)=SUM(X161:X168),SUM(X161:X168),"ПРОВЕРЬ")</f>
        <v>0</v>
      </c>
      <c r="Y160" s="188">
        <f t="shared" ref="Y160" si="441">IF(SUM(AC160,AG160,AK160,AO160)=SUM(Y161:Y168),SUM(Y161:Y168),"ПРОВЕРЬ")</f>
        <v>0</v>
      </c>
      <c r="Z160" s="222">
        <f>IF(SUM(AD160,AH160,AL160,AP160)=SUM(Z161:Z168),SUM(Z161:Z168),"ПРОВЕРЬ")</f>
        <v>0</v>
      </c>
      <c r="AA160" s="190">
        <f t="shared" ref="AA160:AB160" si="442">SUM(AA161:AA168)</f>
        <v>0</v>
      </c>
      <c r="AB160" s="184">
        <f t="shared" si="442"/>
        <v>0</v>
      </c>
      <c r="AC160" s="184">
        <f>SUM(AC161:AC168)</f>
        <v>0</v>
      </c>
      <c r="AD160" s="222">
        <f>SUM(AD161:AD168)</f>
        <v>0</v>
      </c>
      <c r="AE160" s="184">
        <f>SUM(AE161:AE168)</f>
        <v>0</v>
      </c>
      <c r="AF160" s="184">
        <f t="shared" ref="AF160" si="443">SUM(AF161:AF168)</f>
        <v>0</v>
      </c>
      <c r="AG160" s="184">
        <f>SUM(AG161:AG168)</f>
        <v>0</v>
      </c>
      <c r="AH160" s="222">
        <f>SUM(AH161:AH168)</f>
        <v>0</v>
      </c>
      <c r="AI160" s="184">
        <f t="shared" ref="AI160:AJ160" si="444">SUM(AI161:AI168)</f>
        <v>0</v>
      </c>
      <c r="AJ160" s="184">
        <f t="shared" si="444"/>
        <v>0</v>
      </c>
      <c r="AK160" s="184">
        <f>SUM(AK161:AK168)</f>
        <v>0</v>
      </c>
      <c r="AL160" s="222">
        <f>SUM(AL161:AL168)</f>
        <v>0</v>
      </c>
      <c r="AM160" s="184">
        <f>SUM(AM161:AM168)</f>
        <v>0</v>
      </c>
      <c r="AN160" s="184">
        <f t="shared" ref="AN160" si="445">SUM(AN161:AN168)</f>
        <v>0</v>
      </c>
      <c r="AO160" s="184">
        <f>SUM(AO161:AO168)</f>
        <v>0</v>
      </c>
      <c r="AP160" s="188">
        <f>SUM(AP161:AP168)</f>
        <v>0</v>
      </c>
      <c r="AQ160" s="189">
        <f t="shared" ref="AQ160:AR160" si="446">IF(SUM(AX160,BE160,BL160,BS160)=SUM(AQ161:AQ168),SUM(AQ161:AQ168),"ПРОВЕРЬ")</f>
        <v>0</v>
      </c>
      <c r="AR160" s="188">
        <f t="shared" si="446"/>
        <v>0</v>
      </c>
      <c r="AS160" s="188">
        <f>IF(SUM(AZ160,BG160,BN160,BU160)=SUM(AS161:AS168),SUM(AS161:AS168),"ПРОВЕРЬ")</f>
        <v>0</v>
      </c>
      <c r="AT160" s="188">
        <f>IF(SUM(BA160,BH160,BO160,BV160)=SUM(AT161:AT168),SUM(AT161:AT168),"ПРОВЕРЬ")</f>
        <v>0</v>
      </c>
      <c r="AU160" s="188">
        <f>IF(SUM(BB160,BI160,BP160,BW160)=SUM(AU161:AU168),SUM(AU161:AU168),"ПРОВЕРЬ")</f>
        <v>0</v>
      </c>
      <c r="AV160" s="188">
        <f t="shared" ref="AV160" si="447">IF(SUM(BC160,BJ160,BQ160,BX160)=SUM(AV161:AV168),SUM(AV161:AV168),"ПРОВЕРЬ")</f>
        <v>0</v>
      </c>
      <c r="AW160" s="188">
        <f>IF(SUM(BD160,BK160,BR160,BY160)=SUM(AW161:AW168),SUM(AW161:AW168),"ПРОВЕРЬ")</f>
        <v>0</v>
      </c>
      <c r="AX160" s="191">
        <f t="shared" ref="AX160:AZ160" si="448">SUM(AX161:AX168)</f>
        <v>0</v>
      </c>
      <c r="AY160" s="191">
        <f t="shared" si="448"/>
        <v>0</v>
      </c>
      <c r="AZ160" s="191">
        <f t="shared" si="448"/>
        <v>0</v>
      </c>
      <c r="BA160" s="191">
        <f>SUM(BA161:BA168)</f>
        <v>0</v>
      </c>
      <c r="BB160" s="191">
        <f t="shared" ref="BB160" si="449">SUM(BB161:BB168)</f>
        <v>0</v>
      </c>
      <c r="BC160" s="191">
        <f>SUM(BC161:BC168)</f>
        <v>0</v>
      </c>
      <c r="BD160" s="234">
        <f>SUM(BD161:BD168)</f>
        <v>0</v>
      </c>
      <c r="BE160" s="191">
        <f t="shared" ref="BE160:BF160" si="450">SUM(BE161:BE168)</f>
        <v>0</v>
      </c>
      <c r="BF160" s="191">
        <f t="shared" si="450"/>
        <v>0</v>
      </c>
      <c r="BG160" s="191">
        <f>SUM(BG161:BG168)</f>
        <v>0</v>
      </c>
      <c r="BH160" s="191">
        <f t="shared" ref="BH160:BI160" si="451">SUM(BH161:BH168)</f>
        <v>0</v>
      </c>
      <c r="BI160" s="191">
        <f t="shared" si="451"/>
        <v>0</v>
      </c>
      <c r="BJ160" s="191">
        <f>SUM(BJ161:BJ168)</f>
        <v>0</v>
      </c>
      <c r="BK160" s="234">
        <f>SUM(BK161:BK168)</f>
        <v>0</v>
      </c>
      <c r="BL160" s="184">
        <f t="shared" ref="BL160:BP160" si="452">SUM(BL161:BL168)</f>
        <v>0</v>
      </c>
      <c r="BM160" s="184">
        <f t="shared" si="452"/>
        <v>0</v>
      </c>
      <c r="BN160" s="184">
        <f t="shared" si="452"/>
        <v>0</v>
      </c>
      <c r="BO160" s="184">
        <f t="shared" si="452"/>
        <v>0</v>
      </c>
      <c r="BP160" s="184">
        <f t="shared" si="452"/>
        <v>0</v>
      </c>
      <c r="BQ160" s="184">
        <f>SUM(BQ161:BQ168)</f>
        <v>0</v>
      </c>
      <c r="BR160" s="222">
        <f>SUM(BR161:BR168)</f>
        <v>0</v>
      </c>
      <c r="BS160" s="184">
        <f t="shared" ref="BS160:BW160" si="453">SUM(BS161:BS168)</f>
        <v>0</v>
      </c>
      <c r="BT160" s="184">
        <f t="shared" si="453"/>
        <v>0</v>
      </c>
      <c r="BU160" s="184">
        <f t="shared" si="453"/>
        <v>0</v>
      </c>
      <c r="BV160" s="184">
        <f t="shared" si="453"/>
        <v>0</v>
      </c>
      <c r="BW160" s="184">
        <f t="shared" si="453"/>
        <v>0</v>
      </c>
      <c r="BX160" s="184">
        <f>SUM(BX161:BX168)</f>
        <v>0</v>
      </c>
      <c r="BY160" s="222">
        <f>SUM(BY161:BY168)</f>
        <v>0</v>
      </c>
      <c r="BZ160" s="266"/>
      <c r="CA160" s="160"/>
      <c r="CB160" s="46"/>
      <c r="CC160" s="46"/>
      <c r="CD160" s="46"/>
      <c r="CE160" s="46"/>
      <c r="CF160" s="46"/>
      <c r="CG160" s="46"/>
      <c r="CH160" s="46"/>
      <c r="CI160" s="46"/>
      <c r="CJ160" s="46"/>
      <c r="CK160" s="46"/>
      <c r="CL160" s="46"/>
      <c r="CM160" s="46"/>
      <c r="CN160" s="46"/>
      <c r="CO160" s="46"/>
      <c r="CP160" s="46"/>
      <c r="CQ160" s="46"/>
      <c r="CR160" s="46"/>
      <c r="CS160" s="46"/>
      <c r="CT160" s="46"/>
      <c r="CU160" s="46"/>
      <c r="CV160" s="46"/>
      <c r="CW160" s="46"/>
      <c r="CX160" s="46"/>
      <c r="CY160" s="46"/>
      <c r="CZ160" s="46"/>
      <c r="DA160" s="46"/>
      <c r="DB160" s="46"/>
      <c r="DC160" s="46"/>
      <c r="DD160" s="46"/>
      <c r="DE160" s="46"/>
      <c r="DF160" s="46"/>
      <c r="DG160" s="46"/>
      <c r="DH160" s="46"/>
      <c r="DI160" s="46"/>
      <c r="DJ160" s="46"/>
      <c r="DK160" s="46"/>
      <c r="DL160" s="46"/>
      <c r="DM160" s="46"/>
      <c r="DN160" s="47"/>
      <c r="DO160" s="47"/>
      <c r="DP160" s="47"/>
      <c r="DQ160" s="47"/>
      <c r="DR160" s="47"/>
      <c r="DS160" s="47"/>
      <c r="DT160" s="47"/>
      <c r="DU160" s="47"/>
      <c r="DV160" s="47"/>
      <c r="DW160" s="47"/>
      <c r="DX160" s="47"/>
      <c r="DY160" s="47"/>
      <c r="DZ160" s="47"/>
      <c r="EA160" s="47"/>
      <c r="EB160" s="47"/>
      <c r="EC160" s="47"/>
      <c r="ED160" s="47"/>
      <c r="EE160" s="47"/>
      <c r="EF160" s="47"/>
      <c r="EG160" s="47"/>
      <c r="EH160" s="47"/>
      <c r="EI160" s="47"/>
      <c r="EJ160" s="47"/>
      <c r="EK160" s="47"/>
      <c r="EL160" s="47"/>
      <c r="EM160" s="47"/>
      <c r="EN160" s="47"/>
      <c r="EO160" s="47"/>
      <c r="EP160" s="47"/>
      <c r="EQ160" s="47"/>
      <c r="ER160" s="47"/>
      <c r="ES160" s="47"/>
      <c r="ET160" s="47"/>
      <c r="EU160" s="47"/>
      <c r="EV160" s="47"/>
      <c r="EW160" s="47"/>
      <c r="EX160" s="47"/>
      <c r="EY160" s="47"/>
      <c r="EZ160" s="47"/>
      <c r="FA160" s="47"/>
      <c r="FB160" s="47"/>
      <c r="FC160" s="47"/>
      <c r="FD160" s="47"/>
      <c r="FE160" s="47"/>
      <c r="FF160" s="47"/>
      <c r="FG160" s="47"/>
      <c r="FH160" s="47"/>
      <c r="FI160" s="47"/>
      <c r="FJ160" s="47"/>
      <c r="FK160" s="47"/>
      <c r="FL160" s="47"/>
      <c r="FM160" s="47"/>
      <c r="FN160" s="47"/>
      <c r="FO160" s="47"/>
      <c r="FP160" s="47"/>
      <c r="FQ160" s="47"/>
      <c r="FR160" s="47"/>
      <c r="FS160" s="47"/>
      <c r="FT160" s="47"/>
      <c r="FU160" s="47"/>
      <c r="FV160" s="47"/>
      <c r="FW160" s="47"/>
      <c r="FX160" s="47"/>
      <c r="FY160" s="47"/>
      <c r="FZ160" s="47"/>
      <c r="GA160" s="47"/>
      <c r="GB160" s="47"/>
      <c r="GC160" s="47"/>
      <c r="GD160" s="47"/>
      <c r="GE160" s="47"/>
      <c r="GF160" s="47"/>
      <c r="GG160" s="47"/>
      <c r="GH160" s="47"/>
      <c r="GI160" s="47"/>
      <c r="GJ160" s="47"/>
      <c r="GK160" s="47"/>
      <c r="GL160" s="47"/>
      <c r="GM160" s="47"/>
      <c r="GN160" s="47"/>
      <c r="GO160" s="47"/>
      <c r="GP160" s="47"/>
      <c r="GQ160" s="47"/>
      <c r="GR160" s="47"/>
      <c r="GS160" s="47"/>
      <c r="GT160" s="47"/>
      <c r="GU160" s="47"/>
      <c r="GV160" s="47"/>
      <c r="GW160" s="47"/>
      <c r="GX160" s="47"/>
      <c r="GY160" s="47"/>
      <c r="GZ160" s="47"/>
      <c r="HA160" s="47"/>
      <c r="HB160" s="47"/>
      <c r="HC160" s="47"/>
      <c r="HD160" s="47"/>
      <c r="HE160" s="47"/>
      <c r="HF160" s="47"/>
      <c r="HG160" s="47"/>
      <c r="HH160" s="47"/>
      <c r="HI160" s="47"/>
      <c r="HJ160" s="47"/>
      <c r="HK160" s="47"/>
      <c r="HL160" s="47"/>
      <c r="HM160" s="47"/>
      <c r="HN160" s="47"/>
      <c r="HO160" s="47"/>
      <c r="HP160" s="47"/>
      <c r="HQ160" s="47"/>
      <c r="HR160" s="47"/>
      <c r="HS160" s="47"/>
      <c r="HT160" s="47"/>
      <c r="HU160" s="47"/>
      <c r="HV160" s="47"/>
      <c r="HW160" s="47"/>
      <c r="HX160" s="47"/>
      <c r="HY160" s="47"/>
      <c r="HZ160" s="47"/>
      <c r="IA160" s="47"/>
      <c r="IB160" s="47"/>
      <c r="IC160" s="47"/>
      <c r="ID160" s="47"/>
      <c r="IE160" s="47"/>
      <c r="IF160" s="47"/>
      <c r="IG160" s="47"/>
    </row>
    <row r="161" spans="1:241" hidden="1" outlineLevel="2">
      <c r="A161" s="145"/>
      <c r="B161" s="33"/>
      <c r="C161" s="50"/>
      <c r="D161" s="51"/>
      <c r="E161" s="34"/>
      <c r="F161" s="56"/>
      <c r="G161" s="34"/>
      <c r="H161" s="34"/>
      <c r="I161" s="34"/>
      <c r="J161" s="53"/>
      <c r="K161" s="34"/>
      <c r="L161" s="36"/>
      <c r="M161" s="36"/>
      <c r="N161" s="36"/>
      <c r="O161" s="49"/>
      <c r="P161" s="49"/>
      <c r="Q161" s="36">
        <f>_xlfn.DAYS(P161,O161)</f>
        <v>0</v>
      </c>
      <c r="R161" s="33"/>
      <c r="S161" s="33"/>
      <c r="T161" s="33"/>
      <c r="U161" s="145"/>
      <c r="V161" s="192">
        <f t="shared" ref="V161:V168" si="454">SUM(W161,AQ161)</f>
        <v>0</v>
      </c>
      <c r="W161" s="193">
        <f>SUM(AA161,AE161,AI161,AM161)</f>
        <v>0</v>
      </c>
      <c r="X161" s="192">
        <f>SUM(AB161,AF161,AJ161,AN161)</f>
        <v>0</v>
      </c>
      <c r="Y161" s="192">
        <f>SUM(AC161,AG161,AK161,AO161)</f>
        <v>0</v>
      </c>
      <c r="Z161" s="192">
        <f>SUM(AD161,AH161,AL161,AP161)</f>
        <v>0</v>
      </c>
      <c r="AA161" s="211">
        <f>SUM(AB161:AD161)</f>
        <v>0</v>
      </c>
      <c r="AB161" s="205"/>
      <c r="AC161" s="205"/>
      <c r="AD161" s="229"/>
      <c r="AE161" s="211">
        <f>SUM(AF161:AH161)</f>
        <v>0</v>
      </c>
      <c r="AF161" s="205"/>
      <c r="AG161" s="205"/>
      <c r="AH161" s="229"/>
      <c r="AI161" s="211">
        <f>SUM(AJ161:AL161)</f>
        <v>0</v>
      </c>
      <c r="AJ161" s="205"/>
      <c r="AK161" s="205"/>
      <c r="AL161" s="229"/>
      <c r="AM161" s="211">
        <f>SUM(AN161:AP161)</f>
        <v>0</v>
      </c>
      <c r="AN161" s="205"/>
      <c r="AO161" s="205"/>
      <c r="AP161" s="231"/>
      <c r="AQ161" s="193">
        <f>SUM(BS161,BL161,BE161,AX161)</f>
        <v>0</v>
      </c>
      <c r="AR161" s="192">
        <f>SUM(BT161,BM161,BF161,AY161)</f>
        <v>0</v>
      </c>
      <c r="AS161" s="192">
        <f>IF(AR161*0.304=SUM(AZ161,BG161,BN161,BU161),AR161*0.304,"проверь ЕСН")</f>
        <v>0</v>
      </c>
      <c r="AT161" s="192">
        <f t="shared" ref="AT161:AW168" si="455">SUM(BV161,BO161,BH161,BA161)</f>
        <v>0</v>
      </c>
      <c r="AU161" s="192">
        <f t="shared" si="455"/>
        <v>0</v>
      </c>
      <c r="AV161" s="192">
        <f t="shared" si="455"/>
        <v>0</v>
      </c>
      <c r="AW161" s="192">
        <f>SUM(BY161,BR161,BK161,BD161)</f>
        <v>0</v>
      </c>
      <c r="AX161" s="235">
        <f>SUM(AY161:BD161)</f>
        <v>0</v>
      </c>
      <c r="AY161" s="263"/>
      <c r="AZ161" s="194">
        <f>AY161*0.304</f>
        <v>0</v>
      </c>
      <c r="BA161" s="263"/>
      <c r="BB161" s="263"/>
      <c r="BC161" s="263"/>
      <c r="BD161" s="264"/>
      <c r="BE161" s="235">
        <f>SUM(BF161:BK161)</f>
        <v>0</v>
      </c>
      <c r="BF161" s="263"/>
      <c r="BG161" s="194">
        <f>BF161*0.304</f>
        <v>0</v>
      </c>
      <c r="BH161" s="263"/>
      <c r="BI161" s="263"/>
      <c r="BJ161" s="263"/>
      <c r="BK161" s="264"/>
      <c r="BL161" s="235">
        <f>SUM(BM161:BR161)</f>
        <v>0</v>
      </c>
      <c r="BM161" s="263"/>
      <c r="BN161" s="194">
        <f>BM161*0.304</f>
        <v>0</v>
      </c>
      <c r="BO161" s="263"/>
      <c r="BP161" s="263"/>
      <c r="BQ161" s="263"/>
      <c r="BR161" s="264"/>
      <c r="BS161" s="235">
        <f>SUM(BT161:BY161)</f>
        <v>0</v>
      </c>
      <c r="BT161" s="263"/>
      <c r="BU161" s="194">
        <f>BT161*0.304</f>
        <v>0</v>
      </c>
      <c r="BV161" s="263"/>
      <c r="BW161" s="263"/>
      <c r="BX161" s="263"/>
      <c r="BY161" s="264"/>
      <c r="BZ161" s="251"/>
      <c r="CA161" s="159"/>
      <c r="CB161" s="44"/>
      <c r="CC161" s="44"/>
      <c r="CD161" s="44"/>
      <c r="CE161" s="44"/>
      <c r="CF161" s="44"/>
      <c r="CG161" s="44"/>
      <c r="CH161" s="44"/>
      <c r="CI161" s="44"/>
      <c r="CJ161" s="44"/>
      <c r="CK161" s="44"/>
      <c r="CL161" s="44"/>
      <c r="CM161" s="44"/>
      <c r="CN161" s="44"/>
      <c r="CO161" s="44"/>
      <c r="CP161" s="44"/>
      <c r="CQ161" s="44"/>
      <c r="CR161" s="44"/>
      <c r="CS161" s="44"/>
      <c r="CT161" s="44"/>
      <c r="CU161" s="44"/>
      <c r="CV161" s="44"/>
      <c r="CW161" s="44"/>
      <c r="CX161" s="44"/>
      <c r="CY161" s="44"/>
      <c r="CZ161" s="44"/>
      <c r="DA161" s="44"/>
      <c r="DB161" s="44"/>
      <c r="DC161" s="44"/>
      <c r="DD161" s="44"/>
      <c r="DE161" s="44"/>
      <c r="DF161" s="44"/>
      <c r="DG161" s="44"/>
      <c r="DH161" s="44"/>
      <c r="DI161" s="44"/>
      <c r="DJ161" s="44"/>
      <c r="DK161" s="44"/>
      <c r="DL161" s="44"/>
      <c r="DM161" s="44"/>
    </row>
    <row r="162" spans="1:241" hidden="1" outlineLevel="2">
      <c r="A162" s="49"/>
      <c r="B162" s="33"/>
      <c r="C162" s="50"/>
      <c r="D162" s="51"/>
      <c r="E162" s="34"/>
      <c r="F162" s="56"/>
      <c r="G162" s="34"/>
      <c r="H162" s="34"/>
      <c r="I162" s="34"/>
      <c r="J162" s="53"/>
      <c r="K162" s="34"/>
      <c r="L162" s="36"/>
      <c r="M162" s="36"/>
      <c r="N162" s="36"/>
      <c r="O162" s="49"/>
      <c r="P162" s="49"/>
      <c r="Q162" s="36">
        <f>_xlfn.DAYS(P162,O162)</f>
        <v>0</v>
      </c>
      <c r="R162" s="33"/>
      <c r="S162" s="33"/>
      <c r="T162" s="33"/>
      <c r="U162" s="145"/>
      <c r="V162" s="192">
        <f t="shared" si="454"/>
        <v>0</v>
      </c>
      <c r="W162" s="193">
        <f t="shared" ref="W162:Z168" si="456">SUM(AA162,AE162,AI162,AM162)</f>
        <v>0</v>
      </c>
      <c r="X162" s="192">
        <f t="shared" si="456"/>
        <v>0</v>
      </c>
      <c r="Y162" s="192">
        <f t="shared" si="456"/>
        <v>0</v>
      </c>
      <c r="Z162" s="192">
        <f t="shared" si="456"/>
        <v>0</v>
      </c>
      <c r="AA162" s="211">
        <f t="shared" ref="AA162:AA166" si="457">SUM(AB162:AD162)</f>
        <v>0</v>
      </c>
      <c r="AB162" s="205"/>
      <c r="AC162" s="205"/>
      <c r="AD162" s="229"/>
      <c r="AE162" s="211">
        <f t="shared" ref="AE162" si="458">SUM(AF162:AH162)</f>
        <v>0</v>
      </c>
      <c r="AF162" s="205"/>
      <c r="AG162" s="205"/>
      <c r="AH162" s="229"/>
      <c r="AI162" s="211">
        <f t="shared" ref="AI162:AI168" si="459">SUM(AJ162:AL162)</f>
        <v>0</v>
      </c>
      <c r="AJ162" s="205"/>
      <c r="AK162" s="205"/>
      <c r="AL162" s="229"/>
      <c r="AM162" s="211">
        <f t="shared" ref="AM162:AM168" si="460">SUM(AN162:AP162)</f>
        <v>0</v>
      </c>
      <c r="AN162" s="205"/>
      <c r="AO162" s="205"/>
      <c r="AP162" s="231"/>
      <c r="AQ162" s="193">
        <f t="shared" ref="AQ162:AR168" si="461">SUM(BS162,BL162,BE162,AX162)</f>
        <v>0</v>
      </c>
      <c r="AR162" s="192">
        <f t="shared" si="461"/>
        <v>0</v>
      </c>
      <c r="AS162" s="192">
        <f t="shared" ref="AS162:AS167" si="462">IF(AR162*0.304=SUM(AZ162,BG162,BN162,BU162),AR162*0.304,"ЕСН")</f>
        <v>0</v>
      </c>
      <c r="AT162" s="192">
        <f t="shared" si="455"/>
        <v>0</v>
      </c>
      <c r="AU162" s="192">
        <f t="shared" si="455"/>
        <v>0</v>
      </c>
      <c r="AV162" s="192">
        <f t="shared" si="455"/>
        <v>0</v>
      </c>
      <c r="AW162" s="192">
        <f t="shared" si="455"/>
        <v>0</v>
      </c>
      <c r="AX162" s="235">
        <f t="shared" ref="AX162:AX165" si="463">SUM(AY162:BD162)</f>
        <v>0</v>
      </c>
      <c r="AY162" s="263"/>
      <c r="AZ162" s="194">
        <f t="shared" ref="AZ162:AZ168" si="464">AY162*0.304</f>
        <v>0</v>
      </c>
      <c r="BA162" s="263"/>
      <c r="BB162" s="263"/>
      <c r="BC162" s="263"/>
      <c r="BD162" s="264"/>
      <c r="BE162" s="235">
        <f t="shared" ref="BE162:BE165" si="465">SUM(BF162:BK162)</f>
        <v>0</v>
      </c>
      <c r="BF162" s="263"/>
      <c r="BG162" s="194">
        <f t="shared" ref="BG162:BG168" si="466">BF162*0.304</f>
        <v>0</v>
      </c>
      <c r="BH162" s="263"/>
      <c r="BI162" s="263"/>
      <c r="BJ162" s="263"/>
      <c r="BK162" s="264"/>
      <c r="BL162" s="235">
        <f t="shared" ref="BL162:BL165" si="467">SUM(BM162:BR162)</f>
        <v>0</v>
      </c>
      <c r="BM162" s="263"/>
      <c r="BN162" s="194">
        <f t="shared" ref="BN162:BN168" si="468">BM162*0.304</f>
        <v>0</v>
      </c>
      <c r="BO162" s="263"/>
      <c r="BP162" s="263"/>
      <c r="BQ162" s="263"/>
      <c r="BR162" s="264"/>
      <c r="BS162" s="235">
        <f t="shared" ref="BS162:BS165" si="469">SUM(BT162:BY162)</f>
        <v>0</v>
      </c>
      <c r="BT162" s="263"/>
      <c r="BU162" s="194">
        <f t="shared" ref="BU162:BU168" si="470">BT162*0.304</f>
        <v>0</v>
      </c>
      <c r="BV162" s="263"/>
      <c r="BW162" s="263"/>
      <c r="BX162" s="263"/>
      <c r="BY162" s="264"/>
      <c r="BZ162" s="251"/>
      <c r="CA162" s="159"/>
      <c r="CB162" s="44"/>
      <c r="CC162" s="44"/>
      <c r="CD162" s="44"/>
      <c r="CE162" s="44"/>
      <c r="CF162" s="44"/>
      <c r="CG162" s="44"/>
      <c r="CH162" s="44"/>
      <c r="CI162" s="44"/>
      <c r="CJ162" s="44"/>
      <c r="CK162" s="44"/>
      <c r="CL162" s="44"/>
      <c r="CM162" s="44"/>
      <c r="CN162" s="44"/>
      <c r="CO162" s="44"/>
      <c r="CP162" s="44"/>
      <c r="CQ162" s="44"/>
      <c r="CR162" s="44"/>
      <c r="CS162" s="44"/>
      <c r="CT162" s="44"/>
      <c r="CU162" s="44"/>
      <c r="CV162" s="44"/>
      <c r="CW162" s="44"/>
      <c r="CX162" s="44"/>
      <c r="CY162" s="44"/>
      <c r="CZ162" s="44"/>
      <c r="DA162" s="44"/>
      <c r="DB162" s="44"/>
      <c r="DC162" s="44"/>
      <c r="DD162" s="44"/>
      <c r="DE162" s="44"/>
      <c r="DF162" s="44"/>
      <c r="DG162" s="44"/>
      <c r="DH162" s="44"/>
      <c r="DI162" s="44"/>
      <c r="DJ162" s="44"/>
      <c r="DK162" s="44"/>
      <c r="DL162" s="44"/>
      <c r="DM162" s="44"/>
    </row>
    <row r="163" spans="1:241" hidden="1" outlineLevel="2">
      <c r="A163" s="187"/>
      <c r="B163" s="33"/>
      <c r="C163" s="50"/>
      <c r="D163" s="51"/>
      <c r="E163" s="34"/>
      <c r="F163" s="56"/>
      <c r="G163" s="34"/>
      <c r="H163" s="34"/>
      <c r="I163" s="34"/>
      <c r="J163" s="53"/>
      <c r="K163" s="34"/>
      <c r="L163" s="36"/>
      <c r="M163" s="36"/>
      <c r="N163" s="36"/>
      <c r="O163" s="49"/>
      <c r="P163" s="49"/>
      <c r="Q163" s="36">
        <f t="shared" ref="Q163:Q168" si="471">_xlfn.DAYS(P163,O163)</f>
        <v>0</v>
      </c>
      <c r="R163" s="33"/>
      <c r="S163" s="33"/>
      <c r="T163" s="33"/>
      <c r="U163" s="145"/>
      <c r="V163" s="192">
        <f t="shared" si="454"/>
        <v>0</v>
      </c>
      <c r="W163" s="193">
        <f t="shared" si="456"/>
        <v>0</v>
      </c>
      <c r="X163" s="192">
        <f t="shared" si="456"/>
        <v>0</v>
      </c>
      <c r="Y163" s="192">
        <f t="shared" si="456"/>
        <v>0</v>
      </c>
      <c r="Z163" s="192">
        <f t="shared" si="456"/>
        <v>0</v>
      </c>
      <c r="AA163" s="211">
        <f t="shared" si="457"/>
        <v>0</v>
      </c>
      <c r="AB163" s="205"/>
      <c r="AC163" s="205"/>
      <c r="AD163" s="229"/>
      <c r="AE163" s="211">
        <f>SUM(AF163:AH163)</f>
        <v>0</v>
      </c>
      <c r="AF163" s="205"/>
      <c r="AG163" s="205"/>
      <c r="AH163" s="229"/>
      <c r="AI163" s="211">
        <f t="shared" si="459"/>
        <v>0</v>
      </c>
      <c r="AJ163" s="205"/>
      <c r="AK163" s="205"/>
      <c r="AL163" s="229"/>
      <c r="AM163" s="211">
        <f t="shared" si="460"/>
        <v>0</v>
      </c>
      <c r="AN163" s="205"/>
      <c r="AO163" s="205"/>
      <c r="AP163" s="231"/>
      <c r="AQ163" s="193">
        <f t="shared" si="461"/>
        <v>0</v>
      </c>
      <c r="AR163" s="192">
        <f t="shared" si="461"/>
        <v>0</v>
      </c>
      <c r="AS163" s="192">
        <f t="shared" si="462"/>
        <v>0</v>
      </c>
      <c r="AT163" s="192">
        <f t="shared" si="455"/>
        <v>0</v>
      </c>
      <c r="AU163" s="192">
        <f t="shared" si="455"/>
        <v>0</v>
      </c>
      <c r="AV163" s="192">
        <f t="shared" si="455"/>
        <v>0</v>
      </c>
      <c r="AW163" s="192">
        <f t="shared" si="455"/>
        <v>0</v>
      </c>
      <c r="AX163" s="235">
        <f t="shared" si="463"/>
        <v>0</v>
      </c>
      <c r="AY163" s="263"/>
      <c r="AZ163" s="194">
        <f t="shared" si="464"/>
        <v>0</v>
      </c>
      <c r="BA163" s="263"/>
      <c r="BB163" s="263"/>
      <c r="BC163" s="263"/>
      <c r="BD163" s="264"/>
      <c r="BE163" s="235">
        <f t="shared" si="465"/>
        <v>0</v>
      </c>
      <c r="BF163" s="263"/>
      <c r="BG163" s="194">
        <f t="shared" si="466"/>
        <v>0</v>
      </c>
      <c r="BH163" s="263"/>
      <c r="BI163" s="263"/>
      <c r="BJ163" s="263"/>
      <c r="BK163" s="264"/>
      <c r="BL163" s="235">
        <f t="shared" si="467"/>
        <v>0</v>
      </c>
      <c r="BM163" s="263"/>
      <c r="BN163" s="194">
        <f t="shared" si="468"/>
        <v>0</v>
      </c>
      <c r="BO163" s="263"/>
      <c r="BP163" s="263"/>
      <c r="BQ163" s="263"/>
      <c r="BR163" s="264"/>
      <c r="BS163" s="235">
        <f t="shared" si="469"/>
        <v>0</v>
      </c>
      <c r="BT163" s="263"/>
      <c r="BU163" s="194">
        <f t="shared" si="470"/>
        <v>0</v>
      </c>
      <c r="BV163" s="263"/>
      <c r="BW163" s="263"/>
      <c r="BX163" s="263"/>
      <c r="BY163" s="264"/>
      <c r="BZ163" s="251"/>
      <c r="CA163" s="159"/>
      <c r="CB163" s="44"/>
      <c r="CC163" s="44"/>
      <c r="CD163" s="44"/>
      <c r="CE163" s="44"/>
      <c r="CF163" s="44"/>
      <c r="CG163" s="44"/>
      <c r="CH163" s="44"/>
      <c r="CI163" s="44"/>
      <c r="CJ163" s="44"/>
      <c r="CK163" s="44"/>
      <c r="CL163" s="44"/>
      <c r="CM163" s="44"/>
      <c r="CN163" s="44"/>
      <c r="CO163" s="44"/>
      <c r="CP163" s="44"/>
      <c r="CQ163" s="44"/>
      <c r="CR163" s="44"/>
      <c r="CS163" s="44"/>
      <c r="CT163" s="44"/>
      <c r="CU163" s="44"/>
      <c r="CV163" s="44"/>
      <c r="CW163" s="44"/>
      <c r="CX163" s="44"/>
      <c r="CY163" s="44"/>
      <c r="CZ163" s="44"/>
      <c r="DA163" s="44"/>
      <c r="DB163" s="44"/>
      <c r="DC163" s="44"/>
      <c r="DD163" s="44"/>
      <c r="DE163" s="44"/>
      <c r="DF163" s="44"/>
      <c r="DG163" s="44"/>
      <c r="DH163" s="44"/>
      <c r="DI163" s="44"/>
      <c r="DJ163" s="44"/>
      <c r="DK163" s="44"/>
      <c r="DL163" s="44"/>
      <c r="DM163" s="44"/>
    </row>
    <row r="164" spans="1:241" hidden="1" outlineLevel="2">
      <c r="A164" s="187"/>
      <c r="B164" s="33"/>
      <c r="C164" s="50"/>
      <c r="D164" s="51"/>
      <c r="E164" s="34"/>
      <c r="F164" s="56"/>
      <c r="G164" s="34"/>
      <c r="H164" s="34"/>
      <c r="I164" s="34"/>
      <c r="J164" s="53"/>
      <c r="K164" s="34"/>
      <c r="L164" s="36"/>
      <c r="M164" s="36"/>
      <c r="N164" s="36"/>
      <c r="O164" s="49"/>
      <c r="P164" s="49"/>
      <c r="Q164" s="36">
        <f t="shared" si="471"/>
        <v>0</v>
      </c>
      <c r="R164" s="33"/>
      <c r="S164" s="33"/>
      <c r="T164" s="33"/>
      <c r="U164" s="145"/>
      <c r="V164" s="192">
        <f t="shared" si="454"/>
        <v>0</v>
      </c>
      <c r="W164" s="193">
        <f t="shared" si="456"/>
        <v>0</v>
      </c>
      <c r="X164" s="192">
        <f t="shared" si="456"/>
        <v>0</v>
      </c>
      <c r="Y164" s="192">
        <f t="shared" si="456"/>
        <v>0</v>
      </c>
      <c r="Z164" s="192">
        <f t="shared" si="456"/>
        <v>0</v>
      </c>
      <c r="AA164" s="211">
        <f t="shared" si="457"/>
        <v>0</v>
      </c>
      <c r="AB164" s="205"/>
      <c r="AC164" s="205"/>
      <c r="AD164" s="229"/>
      <c r="AE164" s="211">
        <f t="shared" ref="AE164:AE168" si="472">SUM(AF164:AH164)</f>
        <v>0</v>
      </c>
      <c r="AF164" s="205"/>
      <c r="AG164" s="205"/>
      <c r="AH164" s="229"/>
      <c r="AI164" s="211">
        <f t="shared" si="459"/>
        <v>0</v>
      </c>
      <c r="AJ164" s="205"/>
      <c r="AK164" s="205"/>
      <c r="AL164" s="229"/>
      <c r="AM164" s="211">
        <f t="shared" si="460"/>
        <v>0</v>
      </c>
      <c r="AN164" s="205"/>
      <c r="AO164" s="205"/>
      <c r="AP164" s="231"/>
      <c r="AQ164" s="193">
        <f t="shared" si="461"/>
        <v>0</v>
      </c>
      <c r="AR164" s="192">
        <f t="shared" si="461"/>
        <v>0</v>
      </c>
      <c r="AS164" s="192">
        <f t="shared" si="462"/>
        <v>0</v>
      </c>
      <c r="AT164" s="192">
        <f t="shared" si="455"/>
        <v>0</v>
      </c>
      <c r="AU164" s="192">
        <f t="shared" si="455"/>
        <v>0</v>
      </c>
      <c r="AV164" s="192">
        <f t="shared" si="455"/>
        <v>0</v>
      </c>
      <c r="AW164" s="192">
        <f t="shared" si="455"/>
        <v>0</v>
      </c>
      <c r="AX164" s="235">
        <f t="shared" si="463"/>
        <v>0</v>
      </c>
      <c r="AY164" s="263"/>
      <c r="AZ164" s="194">
        <f t="shared" si="464"/>
        <v>0</v>
      </c>
      <c r="BA164" s="263"/>
      <c r="BB164" s="263"/>
      <c r="BC164" s="263"/>
      <c r="BD164" s="264"/>
      <c r="BE164" s="235">
        <f t="shared" si="465"/>
        <v>0</v>
      </c>
      <c r="BF164" s="263"/>
      <c r="BG164" s="194">
        <f t="shared" si="466"/>
        <v>0</v>
      </c>
      <c r="BH164" s="263"/>
      <c r="BI164" s="263"/>
      <c r="BJ164" s="263"/>
      <c r="BK164" s="264"/>
      <c r="BL164" s="235">
        <f t="shared" si="467"/>
        <v>0</v>
      </c>
      <c r="BM164" s="263"/>
      <c r="BN164" s="194">
        <f t="shared" si="468"/>
        <v>0</v>
      </c>
      <c r="BO164" s="263"/>
      <c r="BP164" s="263"/>
      <c r="BQ164" s="263"/>
      <c r="BR164" s="264"/>
      <c r="BS164" s="235">
        <f t="shared" si="469"/>
        <v>0</v>
      </c>
      <c r="BT164" s="263"/>
      <c r="BU164" s="194">
        <f t="shared" si="470"/>
        <v>0</v>
      </c>
      <c r="BV164" s="263"/>
      <c r="BW164" s="263"/>
      <c r="BX164" s="263"/>
      <c r="BY164" s="264"/>
      <c r="BZ164" s="251"/>
      <c r="CA164" s="159"/>
      <c r="CB164" s="44"/>
      <c r="CC164" s="44"/>
      <c r="CD164" s="44"/>
      <c r="CE164" s="44"/>
      <c r="CF164" s="44"/>
      <c r="CG164" s="44"/>
      <c r="CH164" s="44"/>
      <c r="CI164" s="44"/>
      <c r="CJ164" s="44"/>
      <c r="CK164" s="44"/>
      <c r="CL164" s="44"/>
      <c r="CM164" s="44"/>
      <c r="CN164" s="44"/>
      <c r="CO164" s="44"/>
      <c r="CP164" s="44"/>
      <c r="CQ164" s="44"/>
      <c r="CR164" s="44"/>
      <c r="CS164" s="44"/>
      <c r="CT164" s="44"/>
      <c r="CU164" s="44"/>
      <c r="CV164" s="44"/>
      <c r="CW164" s="44"/>
      <c r="CX164" s="44"/>
      <c r="CY164" s="44"/>
      <c r="CZ164" s="44"/>
      <c r="DA164" s="44"/>
      <c r="DB164" s="44"/>
      <c r="DC164" s="44"/>
      <c r="DD164" s="44"/>
      <c r="DE164" s="44"/>
      <c r="DF164" s="44"/>
      <c r="DG164" s="44"/>
      <c r="DH164" s="44"/>
      <c r="DI164" s="44"/>
      <c r="DJ164" s="44"/>
      <c r="DK164" s="44"/>
      <c r="DL164" s="44"/>
      <c r="DM164" s="44"/>
    </row>
    <row r="165" spans="1:241" hidden="1" outlineLevel="2">
      <c r="A165" s="145"/>
      <c r="B165" s="33"/>
      <c r="C165" s="50"/>
      <c r="D165" s="51"/>
      <c r="E165" s="34"/>
      <c r="F165" s="56"/>
      <c r="G165" s="34"/>
      <c r="H165" s="34"/>
      <c r="I165" s="34"/>
      <c r="J165" s="53"/>
      <c r="K165" s="34"/>
      <c r="L165" s="36"/>
      <c r="M165" s="36"/>
      <c r="N165" s="36"/>
      <c r="O165" s="49"/>
      <c r="P165" s="49"/>
      <c r="Q165" s="36">
        <f t="shared" si="471"/>
        <v>0</v>
      </c>
      <c r="R165" s="33"/>
      <c r="S165" s="33"/>
      <c r="T165" s="33"/>
      <c r="U165" s="145"/>
      <c r="V165" s="192">
        <f t="shared" si="454"/>
        <v>0</v>
      </c>
      <c r="W165" s="193">
        <f t="shared" si="456"/>
        <v>0</v>
      </c>
      <c r="X165" s="192">
        <f t="shared" si="456"/>
        <v>0</v>
      </c>
      <c r="Y165" s="192">
        <f t="shared" si="456"/>
        <v>0</v>
      </c>
      <c r="Z165" s="192">
        <f t="shared" si="456"/>
        <v>0</v>
      </c>
      <c r="AA165" s="211">
        <f t="shared" si="457"/>
        <v>0</v>
      </c>
      <c r="AB165" s="205"/>
      <c r="AC165" s="205"/>
      <c r="AD165" s="229"/>
      <c r="AE165" s="211">
        <f t="shared" si="472"/>
        <v>0</v>
      </c>
      <c r="AF165" s="205"/>
      <c r="AG165" s="205"/>
      <c r="AH165" s="229"/>
      <c r="AI165" s="211">
        <f t="shared" si="459"/>
        <v>0</v>
      </c>
      <c r="AJ165" s="205"/>
      <c r="AK165" s="205"/>
      <c r="AL165" s="229"/>
      <c r="AM165" s="211">
        <f t="shared" si="460"/>
        <v>0</v>
      </c>
      <c r="AN165" s="205"/>
      <c r="AO165" s="205"/>
      <c r="AP165" s="231"/>
      <c r="AQ165" s="193">
        <f t="shared" si="461"/>
        <v>0</v>
      </c>
      <c r="AR165" s="192">
        <f t="shared" si="461"/>
        <v>0</v>
      </c>
      <c r="AS165" s="192">
        <f t="shared" si="462"/>
        <v>0</v>
      </c>
      <c r="AT165" s="192">
        <f t="shared" si="455"/>
        <v>0</v>
      </c>
      <c r="AU165" s="192">
        <f t="shared" si="455"/>
        <v>0</v>
      </c>
      <c r="AV165" s="192">
        <f t="shared" si="455"/>
        <v>0</v>
      </c>
      <c r="AW165" s="192">
        <f t="shared" si="455"/>
        <v>0</v>
      </c>
      <c r="AX165" s="235">
        <f t="shared" si="463"/>
        <v>0</v>
      </c>
      <c r="AY165" s="263"/>
      <c r="AZ165" s="194">
        <f t="shared" si="464"/>
        <v>0</v>
      </c>
      <c r="BA165" s="263"/>
      <c r="BB165" s="263"/>
      <c r="BC165" s="263"/>
      <c r="BD165" s="264"/>
      <c r="BE165" s="235">
        <f t="shared" si="465"/>
        <v>0</v>
      </c>
      <c r="BF165" s="263"/>
      <c r="BG165" s="194">
        <f t="shared" si="466"/>
        <v>0</v>
      </c>
      <c r="BH165" s="263"/>
      <c r="BI165" s="263"/>
      <c r="BJ165" s="263"/>
      <c r="BK165" s="264"/>
      <c r="BL165" s="235">
        <f t="shared" si="467"/>
        <v>0</v>
      </c>
      <c r="BM165" s="263"/>
      <c r="BN165" s="194">
        <f t="shared" si="468"/>
        <v>0</v>
      </c>
      <c r="BO165" s="263"/>
      <c r="BP165" s="263"/>
      <c r="BQ165" s="263"/>
      <c r="BR165" s="264"/>
      <c r="BS165" s="235">
        <f t="shared" si="469"/>
        <v>0</v>
      </c>
      <c r="BT165" s="263"/>
      <c r="BU165" s="194">
        <f t="shared" si="470"/>
        <v>0</v>
      </c>
      <c r="BV165" s="263"/>
      <c r="BW165" s="263"/>
      <c r="BX165" s="263"/>
      <c r="BY165" s="264"/>
      <c r="BZ165" s="251"/>
      <c r="CA165" s="159"/>
      <c r="CB165" s="44"/>
      <c r="CC165" s="44"/>
      <c r="CD165" s="44"/>
      <c r="CE165" s="44"/>
      <c r="CF165" s="44"/>
      <c r="CG165" s="44"/>
      <c r="CH165" s="44"/>
      <c r="CI165" s="44"/>
      <c r="CJ165" s="44"/>
      <c r="CK165" s="44"/>
      <c r="CL165" s="44"/>
      <c r="CM165" s="44"/>
      <c r="CN165" s="44"/>
      <c r="CO165" s="44"/>
      <c r="CP165" s="44"/>
      <c r="CQ165" s="44"/>
      <c r="CR165" s="44"/>
      <c r="CS165" s="44"/>
      <c r="CT165" s="44"/>
      <c r="CU165" s="44"/>
      <c r="CV165" s="44"/>
      <c r="CW165" s="44"/>
      <c r="CX165" s="44"/>
      <c r="CY165" s="44"/>
      <c r="CZ165" s="44"/>
      <c r="DA165" s="44"/>
      <c r="DB165" s="44"/>
      <c r="DC165" s="44"/>
      <c r="DD165" s="44"/>
      <c r="DE165" s="44"/>
      <c r="DF165" s="44"/>
      <c r="DG165" s="44"/>
      <c r="DH165" s="44"/>
      <c r="DI165" s="44"/>
      <c r="DJ165" s="44"/>
      <c r="DK165" s="44"/>
      <c r="DL165" s="44"/>
      <c r="DM165" s="44"/>
    </row>
    <row r="166" spans="1:241" hidden="1" outlineLevel="2">
      <c r="A166" s="145"/>
      <c r="B166" s="33"/>
      <c r="C166" s="50"/>
      <c r="D166" s="51"/>
      <c r="E166" s="34"/>
      <c r="F166" s="56"/>
      <c r="G166" s="34"/>
      <c r="H166" s="34"/>
      <c r="I166" s="34"/>
      <c r="J166" s="53"/>
      <c r="K166" s="34"/>
      <c r="L166" s="36"/>
      <c r="M166" s="36"/>
      <c r="N166" s="36"/>
      <c r="O166" s="49"/>
      <c r="P166" s="49"/>
      <c r="Q166" s="36">
        <f t="shared" si="471"/>
        <v>0</v>
      </c>
      <c r="R166" s="33"/>
      <c r="S166" s="33"/>
      <c r="T166" s="33"/>
      <c r="U166" s="145"/>
      <c r="V166" s="192">
        <f t="shared" si="454"/>
        <v>0</v>
      </c>
      <c r="W166" s="193">
        <f t="shared" si="456"/>
        <v>0</v>
      </c>
      <c r="X166" s="192">
        <f t="shared" si="456"/>
        <v>0</v>
      </c>
      <c r="Y166" s="192">
        <f t="shared" si="456"/>
        <v>0</v>
      </c>
      <c r="Z166" s="192">
        <f t="shared" si="456"/>
        <v>0</v>
      </c>
      <c r="AA166" s="211">
        <f t="shared" si="457"/>
        <v>0</v>
      </c>
      <c r="AB166" s="206"/>
      <c r="AC166" s="206"/>
      <c r="AD166" s="230"/>
      <c r="AE166" s="211">
        <f t="shared" si="472"/>
        <v>0</v>
      </c>
      <c r="AF166" s="206"/>
      <c r="AG166" s="206"/>
      <c r="AH166" s="230"/>
      <c r="AI166" s="211">
        <f t="shared" si="459"/>
        <v>0</v>
      </c>
      <c r="AJ166" s="206"/>
      <c r="AK166" s="206"/>
      <c r="AL166" s="230"/>
      <c r="AM166" s="211">
        <f t="shared" si="460"/>
        <v>0</v>
      </c>
      <c r="AN166" s="206"/>
      <c r="AO166" s="206"/>
      <c r="AP166" s="232"/>
      <c r="AQ166" s="193">
        <f t="shared" si="461"/>
        <v>0</v>
      </c>
      <c r="AR166" s="192">
        <f t="shared" si="461"/>
        <v>0</v>
      </c>
      <c r="AS166" s="192">
        <f t="shared" si="462"/>
        <v>0</v>
      </c>
      <c r="AT166" s="192">
        <f t="shared" si="455"/>
        <v>0</v>
      </c>
      <c r="AU166" s="192">
        <f t="shared" si="455"/>
        <v>0</v>
      </c>
      <c r="AV166" s="192">
        <f t="shared" si="455"/>
        <v>0</v>
      </c>
      <c r="AW166" s="192">
        <f t="shared" si="455"/>
        <v>0</v>
      </c>
      <c r="AX166" s="235">
        <f>SUM(AY166:BD166)</f>
        <v>0</v>
      </c>
      <c r="AY166" s="263"/>
      <c r="AZ166" s="194">
        <f t="shared" si="464"/>
        <v>0</v>
      </c>
      <c r="BA166" s="263"/>
      <c r="BB166" s="263"/>
      <c r="BC166" s="263"/>
      <c r="BD166" s="264"/>
      <c r="BE166" s="235">
        <f>SUM(BF166:BK166)</f>
        <v>0</v>
      </c>
      <c r="BF166" s="263"/>
      <c r="BG166" s="194">
        <f t="shared" si="466"/>
        <v>0</v>
      </c>
      <c r="BH166" s="263"/>
      <c r="BI166" s="263"/>
      <c r="BJ166" s="263"/>
      <c r="BK166" s="264"/>
      <c r="BL166" s="235">
        <f>SUM(BM166:BR166)</f>
        <v>0</v>
      </c>
      <c r="BM166" s="263"/>
      <c r="BN166" s="194">
        <f t="shared" si="468"/>
        <v>0</v>
      </c>
      <c r="BO166" s="263"/>
      <c r="BP166" s="263"/>
      <c r="BQ166" s="263"/>
      <c r="BR166" s="264"/>
      <c r="BS166" s="235">
        <f>SUM(BT166:BY166)</f>
        <v>0</v>
      </c>
      <c r="BT166" s="263"/>
      <c r="BU166" s="194">
        <f t="shared" si="470"/>
        <v>0</v>
      </c>
      <c r="BV166" s="263"/>
      <c r="BW166" s="263"/>
      <c r="BX166" s="263"/>
      <c r="BY166" s="264"/>
      <c r="BZ166" s="251"/>
      <c r="CA166" s="159"/>
      <c r="CB166" s="44"/>
      <c r="CC166" s="44"/>
      <c r="CD166" s="44"/>
      <c r="CE166" s="44"/>
      <c r="CF166" s="44"/>
      <c r="CG166" s="44"/>
      <c r="CH166" s="44"/>
      <c r="CI166" s="44"/>
      <c r="CJ166" s="44"/>
      <c r="CK166" s="44"/>
      <c r="CL166" s="44"/>
      <c r="CM166" s="44"/>
      <c r="CN166" s="44"/>
      <c r="CO166" s="44"/>
      <c r="CP166" s="44"/>
      <c r="CQ166" s="44"/>
      <c r="CR166" s="44"/>
      <c r="CS166" s="44"/>
      <c r="CT166" s="44"/>
      <c r="CU166" s="44"/>
      <c r="CV166" s="44"/>
      <c r="CW166" s="44"/>
      <c r="CX166" s="44"/>
      <c r="CY166" s="44"/>
      <c r="CZ166" s="44"/>
      <c r="DA166" s="44"/>
      <c r="DB166" s="44"/>
      <c r="DC166" s="44"/>
      <c r="DD166" s="44"/>
      <c r="DE166" s="44"/>
      <c r="DF166" s="44"/>
      <c r="DG166" s="44"/>
      <c r="DH166" s="44"/>
      <c r="DI166" s="44"/>
      <c r="DJ166" s="44"/>
      <c r="DK166" s="44"/>
      <c r="DL166" s="44"/>
      <c r="DM166" s="44"/>
    </row>
    <row r="167" spans="1:241" hidden="1" outlineLevel="2">
      <c r="A167" s="145"/>
      <c r="B167" s="33"/>
      <c r="C167" s="50"/>
      <c r="D167" s="51"/>
      <c r="E167" s="34"/>
      <c r="F167" s="56"/>
      <c r="G167" s="34"/>
      <c r="H167" s="34"/>
      <c r="I167" s="34"/>
      <c r="J167" s="53"/>
      <c r="K167" s="34"/>
      <c r="L167" s="36"/>
      <c r="M167" s="36"/>
      <c r="N167" s="36"/>
      <c r="O167" s="49"/>
      <c r="P167" s="49"/>
      <c r="Q167" s="36">
        <f t="shared" si="471"/>
        <v>0</v>
      </c>
      <c r="R167" s="33"/>
      <c r="S167" s="33"/>
      <c r="T167" s="33"/>
      <c r="U167" s="145"/>
      <c r="V167" s="192">
        <f t="shared" si="454"/>
        <v>0</v>
      </c>
      <c r="W167" s="193">
        <f t="shared" si="456"/>
        <v>0</v>
      </c>
      <c r="X167" s="192">
        <f t="shared" si="456"/>
        <v>0</v>
      </c>
      <c r="Y167" s="192">
        <f t="shared" si="456"/>
        <v>0</v>
      </c>
      <c r="Z167" s="192">
        <f t="shared" si="456"/>
        <v>0</v>
      </c>
      <c r="AA167" s="211">
        <f>SUM(AB167:AD167)</f>
        <v>0</v>
      </c>
      <c r="AB167" s="206"/>
      <c r="AC167" s="206"/>
      <c r="AD167" s="230"/>
      <c r="AE167" s="211">
        <f t="shared" si="472"/>
        <v>0</v>
      </c>
      <c r="AF167" s="206"/>
      <c r="AG167" s="206"/>
      <c r="AH167" s="230"/>
      <c r="AI167" s="211">
        <f t="shared" si="459"/>
        <v>0</v>
      </c>
      <c r="AJ167" s="206"/>
      <c r="AK167" s="206"/>
      <c r="AL167" s="230"/>
      <c r="AM167" s="211">
        <f t="shared" si="460"/>
        <v>0</v>
      </c>
      <c r="AN167" s="206"/>
      <c r="AO167" s="206"/>
      <c r="AP167" s="232"/>
      <c r="AQ167" s="193">
        <f t="shared" si="461"/>
        <v>0</v>
      </c>
      <c r="AR167" s="192">
        <f t="shared" si="461"/>
        <v>0</v>
      </c>
      <c r="AS167" s="192">
        <f t="shared" si="462"/>
        <v>0</v>
      </c>
      <c r="AT167" s="192">
        <f t="shared" si="455"/>
        <v>0</v>
      </c>
      <c r="AU167" s="192">
        <f t="shared" si="455"/>
        <v>0</v>
      </c>
      <c r="AV167" s="192">
        <f t="shared" si="455"/>
        <v>0</v>
      </c>
      <c r="AW167" s="192">
        <f t="shared" si="455"/>
        <v>0</v>
      </c>
      <c r="AX167" s="235">
        <f t="shared" ref="AX167:AX168" si="473">SUM(AY167:BD167)</f>
        <v>0</v>
      </c>
      <c r="AY167" s="263"/>
      <c r="AZ167" s="194">
        <f t="shared" si="464"/>
        <v>0</v>
      </c>
      <c r="BA167" s="263"/>
      <c r="BB167" s="263"/>
      <c r="BC167" s="263"/>
      <c r="BD167" s="264"/>
      <c r="BE167" s="235">
        <f t="shared" ref="BE167:BE168" si="474">SUM(BF167:BK167)</f>
        <v>0</v>
      </c>
      <c r="BF167" s="263"/>
      <c r="BG167" s="194">
        <f t="shared" si="466"/>
        <v>0</v>
      </c>
      <c r="BH167" s="263"/>
      <c r="BI167" s="263"/>
      <c r="BJ167" s="263"/>
      <c r="BK167" s="264"/>
      <c r="BL167" s="235">
        <f t="shared" ref="BL167:BL168" si="475">SUM(BM167:BR167)</f>
        <v>0</v>
      </c>
      <c r="BM167" s="263"/>
      <c r="BN167" s="194">
        <f t="shared" si="468"/>
        <v>0</v>
      </c>
      <c r="BO167" s="263"/>
      <c r="BP167" s="263"/>
      <c r="BQ167" s="263"/>
      <c r="BR167" s="264"/>
      <c r="BS167" s="235">
        <f t="shared" ref="BS167:BS168" si="476">SUM(BT167:BY167)</f>
        <v>0</v>
      </c>
      <c r="BT167" s="263"/>
      <c r="BU167" s="194">
        <f t="shared" si="470"/>
        <v>0</v>
      </c>
      <c r="BV167" s="263"/>
      <c r="BW167" s="263"/>
      <c r="BX167" s="263"/>
      <c r="BY167" s="264"/>
      <c r="BZ167" s="251"/>
      <c r="CA167" s="159"/>
      <c r="CB167" s="44"/>
      <c r="CC167" s="44"/>
      <c r="CD167" s="44"/>
      <c r="CE167" s="44"/>
      <c r="CF167" s="44"/>
      <c r="CG167" s="44"/>
      <c r="CH167" s="44"/>
      <c r="CI167" s="44"/>
      <c r="CJ167" s="44"/>
      <c r="CK167" s="44"/>
      <c r="CL167" s="44"/>
      <c r="CM167" s="44"/>
      <c r="CN167" s="44"/>
      <c r="CO167" s="44"/>
      <c r="CP167" s="44"/>
      <c r="CQ167" s="44"/>
      <c r="CR167" s="44"/>
      <c r="CS167" s="44"/>
      <c r="CT167" s="44"/>
      <c r="CU167" s="44"/>
      <c r="CV167" s="44"/>
      <c r="CW167" s="44"/>
      <c r="CX167" s="44"/>
      <c r="CY167" s="44"/>
      <c r="CZ167" s="44"/>
      <c r="DA167" s="44"/>
      <c r="DB167" s="44"/>
      <c r="DC167" s="44"/>
      <c r="DD167" s="44"/>
      <c r="DE167" s="44"/>
      <c r="DF167" s="44"/>
      <c r="DG167" s="44"/>
      <c r="DH167" s="44"/>
      <c r="DI167" s="44"/>
      <c r="DJ167" s="44"/>
      <c r="DK167" s="44"/>
      <c r="DL167" s="44"/>
      <c r="DM167" s="44"/>
    </row>
    <row r="168" spans="1:241" hidden="1" outlineLevel="2">
      <c r="A168" s="145"/>
      <c r="B168" s="33"/>
      <c r="C168" s="50"/>
      <c r="D168" s="51"/>
      <c r="E168" s="34"/>
      <c r="F168" s="56"/>
      <c r="G168" s="34"/>
      <c r="H168" s="34"/>
      <c r="I168" s="34"/>
      <c r="J168" s="53"/>
      <c r="K168" s="34"/>
      <c r="L168" s="36"/>
      <c r="M168" s="36"/>
      <c r="N168" s="36"/>
      <c r="O168" s="49"/>
      <c r="P168" s="49"/>
      <c r="Q168" s="36">
        <f t="shared" si="471"/>
        <v>0</v>
      </c>
      <c r="R168" s="33"/>
      <c r="S168" s="33"/>
      <c r="T168" s="33"/>
      <c r="U168" s="145"/>
      <c r="V168" s="192">
        <f t="shared" si="454"/>
        <v>0</v>
      </c>
      <c r="W168" s="193">
        <f t="shared" si="456"/>
        <v>0</v>
      </c>
      <c r="X168" s="192">
        <f t="shared" si="456"/>
        <v>0</v>
      </c>
      <c r="Y168" s="192">
        <f t="shared" si="456"/>
        <v>0</v>
      </c>
      <c r="Z168" s="192">
        <f t="shared" si="456"/>
        <v>0</v>
      </c>
      <c r="AA168" s="211">
        <f t="shared" ref="AA168" si="477">SUM(AB168:AD168)</f>
        <v>0</v>
      </c>
      <c r="AB168" s="206"/>
      <c r="AC168" s="206"/>
      <c r="AD168" s="230"/>
      <c r="AE168" s="211">
        <f t="shared" si="472"/>
        <v>0</v>
      </c>
      <c r="AF168" s="206"/>
      <c r="AG168" s="206"/>
      <c r="AH168" s="230"/>
      <c r="AI168" s="211">
        <f t="shared" si="459"/>
        <v>0</v>
      </c>
      <c r="AJ168" s="206"/>
      <c r="AK168" s="206"/>
      <c r="AL168" s="230"/>
      <c r="AM168" s="211">
        <f t="shared" si="460"/>
        <v>0</v>
      </c>
      <c r="AN168" s="206"/>
      <c r="AO168" s="206"/>
      <c r="AP168" s="232"/>
      <c r="AQ168" s="193">
        <f t="shared" si="461"/>
        <v>0</v>
      </c>
      <c r="AR168" s="192">
        <f>SUM(BT168,BM168,BF168,AY168)</f>
        <v>0</v>
      </c>
      <c r="AS168" s="192">
        <f>IF(AR168*0.304=SUM(AZ168,BG168,BN168,BU168),AR168*0.304,"ЕСН")</f>
        <v>0</v>
      </c>
      <c r="AT168" s="192">
        <f t="shared" si="455"/>
        <v>0</v>
      </c>
      <c r="AU168" s="192">
        <f t="shared" si="455"/>
        <v>0</v>
      </c>
      <c r="AV168" s="192">
        <f t="shared" si="455"/>
        <v>0</v>
      </c>
      <c r="AW168" s="192">
        <f t="shared" si="455"/>
        <v>0</v>
      </c>
      <c r="AX168" s="235">
        <f t="shared" si="473"/>
        <v>0</v>
      </c>
      <c r="AY168" s="263"/>
      <c r="AZ168" s="194">
        <f t="shared" si="464"/>
        <v>0</v>
      </c>
      <c r="BA168" s="263"/>
      <c r="BB168" s="263"/>
      <c r="BC168" s="263"/>
      <c r="BD168" s="264"/>
      <c r="BE168" s="235">
        <f t="shared" si="474"/>
        <v>0</v>
      </c>
      <c r="BF168" s="263"/>
      <c r="BG168" s="194">
        <f t="shared" si="466"/>
        <v>0</v>
      </c>
      <c r="BH168" s="263"/>
      <c r="BI168" s="263"/>
      <c r="BJ168" s="263"/>
      <c r="BK168" s="264"/>
      <c r="BL168" s="235">
        <f t="shared" si="475"/>
        <v>0</v>
      </c>
      <c r="BM168" s="263"/>
      <c r="BN168" s="194">
        <f t="shared" si="468"/>
        <v>0</v>
      </c>
      <c r="BO168" s="263"/>
      <c r="BP168" s="263"/>
      <c r="BQ168" s="263"/>
      <c r="BR168" s="264"/>
      <c r="BS168" s="235">
        <f t="shared" si="476"/>
        <v>0</v>
      </c>
      <c r="BT168" s="263"/>
      <c r="BU168" s="194">
        <f t="shared" si="470"/>
        <v>0</v>
      </c>
      <c r="BV168" s="263"/>
      <c r="BW168" s="263"/>
      <c r="BX168" s="263"/>
      <c r="BY168" s="264"/>
      <c r="BZ168" s="251"/>
      <c r="CA168" s="159"/>
      <c r="CB168" s="44"/>
      <c r="CC168" s="44"/>
      <c r="CD168" s="44"/>
      <c r="CE168" s="44"/>
      <c r="CF168" s="44"/>
      <c r="CG168" s="44"/>
      <c r="CH168" s="44"/>
      <c r="CI168" s="44"/>
      <c r="CJ168" s="44"/>
      <c r="CK168" s="44"/>
      <c r="CL168" s="44"/>
      <c r="CM168" s="44"/>
      <c r="CN168" s="44"/>
      <c r="CO168" s="44"/>
      <c r="CP168" s="44"/>
      <c r="CQ168" s="44"/>
      <c r="CR168" s="44"/>
      <c r="CS168" s="44"/>
      <c r="CT168" s="44"/>
      <c r="CU168" s="44"/>
      <c r="CV168" s="44"/>
      <c r="CW168" s="44"/>
      <c r="CX168" s="44"/>
      <c r="CY168" s="44"/>
      <c r="CZ168" s="44"/>
      <c r="DA168" s="44"/>
      <c r="DB168" s="44"/>
      <c r="DC168" s="44"/>
      <c r="DD168" s="44"/>
      <c r="DE168" s="44"/>
      <c r="DF168" s="44"/>
      <c r="DG168" s="44"/>
      <c r="DH168" s="44"/>
      <c r="DI168" s="44"/>
      <c r="DJ168" s="44"/>
      <c r="DK168" s="44"/>
      <c r="DL168" s="44"/>
      <c r="DM168" s="44"/>
    </row>
    <row r="169" spans="1:241" hidden="1" outlineLevel="2">
      <c r="A169" s="49"/>
      <c r="B169" s="33"/>
      <c r="C169" s="50"/>
      <c r="D169" s="51"/>
      <c r="E169" s="34"/>
      <c r="F169" s="52"/>
      <c r="G169" s="34"/>
      <c r="H169" s="34"/>
      <c r="I169" s="34"/>
      <c r="J169" s="53"/>
      <c r="K169" s="34"/>
      <c r="L169" s="36"/>
      <c r="M169" s="36"/>
      <c r="N169" s="36"/>
      <c r="O169" s="36"/>
      <c r="P169" s="36"/>
      <c r="Q169" s="36"/>
      <c r="R169" s="33"/>
      <c r="S169" s="145"/>
      <c r="T169" s="145"/>
      <c r="U169" s="145"/>
      <c r="V169" s="154"/>
      <c r="W169" s="165"/>
      <c r="X169" s="36"/>
      <c r="Y169" s="36"/>
      <c r="Z169" s="154"/>
      <c r="AA169" s="210"/>
      <c r="AB169" s="36"/>
      <c r="AC169" s="36"/>
      <c r="AD169" s="221"/>
      <c r="AE169" s="210"/>
      <c r="AF169" s="36"/>
      <c r="AG169" s="36"/>
      <c r="AH169" s="221"/>
      <c r="AI169" s="210"/>
      <c r="AJ169" s="36"/>
      <c r="AK169" s="36"/>
      <c r="AL169" s="221"/>
      <c r="AM169" s="210"/>
      <c r="AN169" s="36"/>
      <c r="AO169" s="36"/>
      <c r="AP169" s="154"/>
      <c r="AQ169" s="165"/>
      <c r="AR169" s="36"/>
      <c r="AS169" s="36"/>
      <c r="AT169" s="36"/>
      <c r="AU169" s="36"/>
      <c r="AV169" s="36"/>
      <c r="AW169" s="154"/>
      <c r="AX169" s="235"/>
      <c r="AY169" s="54"/>
      <c r="AZ169" s="194"/>
      <c r="BA169" s="54"/>
      <c r="BB169" s="54"/>
      <c r="BC169" s="54"/>
      <c r="BD169" s="237"/>
      <c r="BE169" s="235"/>
      <c r="BF169" s="54"/>
      <c r="BG169" s="194"/>
      <c r="BH169" s="54"/>
      <c r="BI169" s="54"/>
      <c r="BJ169" s="54"/>
      <c r="BK169" s="237"/>
      <c r="BL169" s="236"/>
      <c r="BM169" s="54"/>
      <c r="BN169" s="54"/>
      <c r="BO169" s="54"/>
      <c r="BP169" s="54"/>
      <c r="BQ169" s="54"/>
      <c r="BR169" s="237"/>
      <c r="BS169" s="236"/>
      <c r="BT169" s="44"/>
      <c r="BU169" s="44"/>
      <c r="BV169" s="44"/>
      <c r="BW169" s="44"/>
      <c r="BX169" s="44"/>
      <c r="BY169" s="257"/>
      <c r="BZ169" s="252"/>
      <c r="CA169" s="159"/>
      <c r="CB169" s="44"/>
      <c r="CC169" s="44"/>
      <c r="CD169" s="44"/>
      <c r="CE169" s="44"/>
      <c r="CF169" s="44"/>
      <c r="CG169" s="44"/>
      <c r="CH169" s="44"/>
      <c r="CI169" s="44"/>
      <c r="CJ169" s="44"/>
      <c r="CK169" s="44"/>
      <c r="CL169" s="44"/>
      <c r="CM169" s="44"/>
      <c r="CN169" s="44"/>
      <c r="CO169" s="44"/>
      <c r="CP169" s="44"/>
      <c r="CQ169" s="44"/>
      <c r="CR169" s="44"/>
      <c r="CS169" s="44"/>
      <c r="CT169" s="44"/>
      <c r="CU169" s="44"/>
      <c r="CV169" s="44"/>
      <c r="CW169" s="44"/>
      <c r="CX169" s="44"/>
      <c r="CY169" s="44"/>
      <c r="CZ169" s="44"/>
      <c r="DA169" s="44"/>
      <c r="DB169" s="44"/>
      <c r="DC169" s="44"/>
      <c r="DD169" s="44"/>
      <c r="DE169" s="44"/>
      <c r="DF169" s="44"/>
      <c r="DG169" s="44"/>
      <c r="DH169" s="44"/>
      <c r="DI169" s="44"/>
      <c r="DJ169" s="44"/>
      <c r="DK169" s="44"/>
      <c r="DL169" s="44"/>
      <c r="DM169" s="44"/>
    </row>
    <row r="170" spans="1:241" s="48" customFormat="1" hidden="1" outlineLevel="1" collapsed="1">
      <c r="A170" s="176"/>
      <c r="B170" s="177"/>
      <c r="C170" s="178"/>
      <c r="D170" s="179"/>
      <c r="E170" s="180"/>
      <c r="F170" s="181"/>
      <c r="G170" s="182"/>
      <c r="H170" s="182"/>
      <c r="I170" s="182"/>
      <c r="J170" s="183"/>
      <c r="K170" s="181" t="str">
        <f>CONCATENATE(K171," ",S171,R171," ",K172," ",S172,R172," ",K173," ",S173,R173," ",K174," ",S174,R174," ",K175," ",S175,R175," "," ",K176," ",S176,R176," ",K177," ",S177,R177," ",K178," ",S178,R178," ")</f>
        <v xml:space="preserve">                 </v>
      </c>
      <c r="L170" s="181"/>
      <c r="M170" s="181"/>
      <c r="N170" s="181"/>
      <c r="O170" s="181"/>
      <c r="P170" s="181"/>
      <c r="Q170" s="181"/>
      <c r="R170" s="182"/>
      <c r="S170" s="182"/>
      <c r="T170" s="182"/>
      <c r="U170" s="184">
        <f>SUM(U171:U178)</f>
        <v>0</v>
      </c>
      <c r="V170" s="188">
        <f>IF(SUM(BT171:BY178,BM171:BR178,BF171:BK178,AY171:BD178,AN171:AP178,AJ171:AL178,AF171:AH178,AB171:AD178)=SUM(V171:V178),SUM(V171:V178),"ПРОВЕРЬ")</f>
        <v>0</v>
      </c>
      <c r="W170" s="189">
        <f>IF(SUM(AA170,AE170,AI170,AM170)=SUM(W171:W178),SUM(W171:W178),"ПРОВЕРЬ")</f>
        <v>0</v>
      </c>
      <c r="X170" s="188">
        <f>IF(SUM(AB170,AF170,AJ170,AN170)=SUM(X171:X178),SUM(X171:X178),"ПРОВЕРЬ")</f>
        <v>0</v>
      </c>
      <c r="Y170" s="188">
        <f t="shared" ref="Y170" si="478">IF(SUM(AC170,AG170,AK170,AO170)=SUM(Y171:Y178),SUM(Y171:Y178),"ПРОВЕРЬ")</f>
        <v>0</v>
      </c>
      <c r="Z170" s="222">
        <f>IF(SUM(AD170,AH170,AL170,AP170)=SUM(Z171:Z178),SUM(Z171:Z178),"ПРОВЕРЬ")</f>
        <v>0</v>
      </c>
      <c r="AA170" s="190">
        <f t="shared" ref="AA170:AB170" si="479">SUM(AA171:AA178)</f>
        <v>0</v>
      </c>
      <c r="AB170" s="184">
        <f t="shared" si="479"/>
        <v>0</v>
      </c>
      <c r="AC170" s="184">
        <f>SUM(AC171:AC178)</f>
        <v>0</v>
      </c>
      <c r="AD170" s="222">
        <f>SUM(AD171:AD178)</f>
        <v>0</v>
      </c>
      <c r="AE170" s="184">
        <f>SUM(AE171:AE178)</f>
        <v>0</v>
      </c>
      <c r="AF170" s="184">
        <f t="shared" ref="AF170" si="480">SUM(AF171:AF178)</f>
        <v>0</v>
      </c>
      <c r="AG170" s="184">
        <f>SUM(AG171:AG178)</f>
        <v>0</v>
      </c>
      <c r="AH170" s="222">
        <f>SUM(AH171:AH178)</f>
        <v>0</v>
      </c>
      <c r="AI170" s="184">
        <f t="shared" ref="AI170:AJ170" si="481">SUM(AI171:AI178)</f>
        <v>0</v>
      </c>
      <c r="AJ170" s="184">
        <f t="shared" si="481"/>
        <v>0</v>
      </c>
      <c r="AK170" s="184">
        <f>SUM(AK171:AK178)</f>
        <v>0</v>
      </c>
      <c r="AL170" s="222">
        <f>SUM(AL171:AL178)</f>
        <v>0</v>
      </c>
      <c r="AM170" s="184">
        <f>SUM(AM171:AM178)</f>
        <v>0</v>
      </c>
      <c r="AN170" s="184">
        <f t="shared" ref="AN170" si="482">SUM(AN171:AN178)</f>
        <v>0</v>
      </c>
      <c r="AO170" s="184">
        <f>SUM(AO171:AO178)</f>
        <v>0</v>
      </c>
      <c r="AP170" s="188">
        <f>SUM(AP171:AP178)</f>
        <v>0</v>
      </c>
      <c r="AQ170" s="189">
        <f t="shared" ref="AQ170:AR170" si="483">IF(SUM(AX170,BE170,BL170,BS170)=SUM(AQ171:AQ178),SUM(AQ171:AQ178),"ПРОВЕРЬ")</f>
        <v>0</v>
      </c>
      <c r="AR170" s="188">
        <f t="shared" si="483"/>
        <v>0</v>
      </c>
      <c r="AS170" s="188">
        <f>IF(SUM(AZ170,BG170,BN170,BU170)=SUM(AS171:AS178),SUM(AS171:AS178),"ПРОВЕРЬ")</f>
        <v>0</v>
      </c>
      <c r="AT170" s="188">
        <f>IF(SUM(BA170,BH170,BO170,BV170)=SUM(AT171:AT178),SUM(AT171:AT178),"ПРОВЕРЬ")</f>
        <v>0</v>
      </c>
      <c r="AU170" s="188">
        <f>IF(SUM(BB170,BI170,BP170,BW170)=SUM(AU171:AU178),SUM(AU171:AU178),"ПРОВЕРЬ")</f>
        <v>0</v>
      </c>
      <c r="AV170" s="188">
        <f t="shared" ref="AV170" si="484">IF(SUM(BC170,BJ170,BQ170,BX170)=SUM(AV171:AV178),SUM(AV171:AV178),"ПРОВЕРЬ")</f>
        <v>0</v>
      </c>
      <c r="AW170" s="188">
        <f>IF(SUM(BD170,BK170,BR170,BY170)=SUM(AW171:AW178),SUM(AW171:AW178),"ПРОВЕРЬ")</f>
        <v>0</v>
      </c>
      <c r="AX170" s="191">
        <f t="shared" ref="AX170:AZ170" si="485">SUM(AX171:AX178)</f>
        <v>0</v>
      </c>
      <c r="AY170" s="191">
        <f t="shared" si="485"/>
        <v>0</v>
      </c>
      <c r="AZ170" s="191">
        <f t="shared" si="485"/>
        <v>0</v>
      </c>
      <c r="BA170" s="191">
        <f>SUM(BA171:BA178)</f>
        <v>0</v>
      </c>
      <c r="BB170" s="191">
        <f t="shared" ref="BB170" si="486">SUM(BB171:BB178)</f>
        <v>0</v>
      </c>
      <c r="BC170" s="191">
        <f>SUM(BC171:BC178)</f>
        <v>0</v>
      </c>
      <c r="BD170" s="234">
        <f>SUM(BD171:BD178)</f>
        <v>0</v>
      </c>
      <c r="BE170" s="191">
        <f t="shared" ref="BE170:BF170" si="487">SUM(BE171:BE178)</f>
        <v>0</v>
      </c>
      <c r="BF170" s="191">
        <f t="shared" si="487"/>
        <v>0</v>
      </c>
      <c r="BG170" s="191">
        <f>SUM(BG171:BG178)</f>
        <v>0</v>
      </c>
      <c r="BH170" s="191">
        <f t="shared" ref="BH170:BI170" si="488">SUM(BH171:BH178)</f>
        <v>0</v>
      </c>
      <c r="BI170" s="191">
        <f t="shared" si="488"/>
        <v>0</v>
      </c>
      <c r="BJ170" s="191">
        <f>SUM(BJ171:BJ178)</f>
        <v>0</v>
      </c>
      <c r="BK170" s="234">
        <f>SUM(BK171:BK178)</f>
        <v>0</v>
      </c>
      <c r="BL170" s="184">
        <f t="shared" ref="BL170:BP170" si="489">SUM(BL171:BL178)</f>
        <v>0</v>
      </c>
      <c r="BM170" s="184">
        <f t="shared" si="489"/>
        <v>0</v>
      </c>
      <c r="BN170" s="184">
        <f t="shared" si="489"/>
        <v>0</v>
      </c>
      <c r="BO170" s="184">
        <f t="shared" si="489"/>
        <v>0</v>
      </c>
      <c r="BP170" s="184">
        <f t="shared" si="489"/>
        <v>0</v>
      </c>
      <c r="BQ170" s="184">
        <f>SUM(BQ171:BQ178)</f>
        <v>0</v>
      </c>
      <c r="BR170" s="222">
        <f>SUM(BR171:BR178)</f>
        <v>0</v>
      </c>
      <c r="BS170" s="184">
        <f t="shared" ref="BS170:BW170" si="490">SUM(BS171:BS178)</f>
        <v>0</v>
      </c>
      <c r="BT170" s="184">
        <f t="shared" si="490"/>
        <v>0</v>
      </c>
      <c r="BU170" s="184">
        <f t="shared" si="490"/>
        <v>0</v>
      </c>
      <c r="BV170" s="184">
        <f t="shared" si="490"/>
        <v>0</v>
      </c>
      <c r="BW170" s="184">
        <f t="shared" si="490"/>
        <v>0</v>
      </c>
      <c r="BX170" s="184">
        <f>SUM(BX171:BX178)</f>
        <v>0</v>
      </c>
      <c r="BY170" s="222">
        <f>SUM(BY171:BY178)</f>
        <v>0</v>
      </c>
      <c r="BZ170" s="266"/>
      <c r="CA170" s="160"/>
      <c r="CB170" s="46"/>
      <c r="CC170" s="46"/>
      <c r="CD170" s="46"/>
      <c r="CE170" s="46"/>
      <c r="CF170" s="46"/>
      <c r="CG170" s="46"/>
      <c r="CH170" s="46"/>
      <c r="CI170" s="46"/>
      <c r="CJ170" s="46"/>
      <c r="CK170" s="46"/>
      <c r="CL170" s="46"/>
      <c r="CM170" s="46"/>
      <c r="CN170" s="46"/>
      <c r="CO170" s="46"/>
      <c r="CP170" s="46"/>
      <c r="CQ170" s="46"/>
      <c r="CR170" s="46"/>
      <c r="CS170" s="46"/>
      <c r="CT170" s="46"/>
      <c r="CU170" s="46"/>
      <c r="CV170" s="46"/>
      <c r="CW170" s="46"/>
      <c r="CX170" s="46"/>
      <c r="CY170" s="46"/>
      <c r="CZ170" s="46"/>
      <c r="DA170" s="46"/>
      <c r="DB170" s="46"/>
      <c r="DC170" s="46"/>
      <c r="DD170" s="46"/>
      <c r="DE170" s="46"/>
      <c r="DF170" s="46"/>
      <c r="DG170" s="46"/>
      <c r="DH170" s="46"/>
      <c r="DI170" s="46"/>
      <c r="DJ170" s="46"/>
      <c r="DK170" s="46"/>
      <c r="DL170" s="46"/>
      <c r="DM170" s="46"/>
      <c r="DN170" s="47"/>
      <c r="DO170" s="47"/>
      <c r="DP170" s="47"/>
      <c r="DQ170" s="47"/>
      <c r="DR170" s="47"/>
      <c r="DS170" s="47"/>
      <c r="DT170" s="47"/>
      <c r="DU170" s="47"/>
      <c r="DV170" s="47"/>
      <c r="DW170" s="47"/>
      <c r="DX170" s="47"/>
      <c r="DY170" s="47"/>
      <c r="DZ170" s="47"/>
      <c r="EA170" s="47"/>
      <c r="EB170" s="47"/>
      <c r="EC170" s="47"/>
      <c r="ED170" s="47"/>
      <c r="EE170" s="47"/>
      <c r="EF170" s="47"/>
      <c r="EG170" s="47"/>
      <c r="EH170" s="47"/>
      <c r="EI170" s="47"/>
      <c r="EJ170" s="47"/>
      <c r="EK170" s="47"/>
      <c r="EL170" s="47"/>
      <c r="EM170" s="47"/>
      <c r="EN170" s="47"/>
      <c r="EO170" s="47"/>
      <c r="EP170" s="47"/>
      <c r="EQ170" s="47"/>
      <c r="ER170" s="47"/>
      <c r="ES170" s="47"/>
      <c r="ET170" s="47"/>
      <c r="EU170" s="47"/>
      <c r="EV170" s="47"/>
      <c r="EW170" s="47"/>
      <c r="EX170" s="47"/>
      <c r="EY170" s="47"/>
      <c r="EZ170" s="47"/>
      <c r="FA170" s="47"/>
      <c r="FB170" s="47"/>
      <c r="FC170" s="47"/>
      <c r="FD170" s="47"/>
      <c r="FE170" s="47"/>
      <c r="FF170" s="47"/>
      <c r="FG170" s="47"/>
      <c r="FH170" s="47"/>
      <c r="FI170" s="47"/>
      <c r="FJ170" s="47"/>
      <c r="FK170" s="47"/>
      <c r="FL170" s="47"/>
      <c r="FM170" s="47"/>
      <c r="FN170" s="47"/>
      <c r="FO170" s="47"/>
      <c r="FP170" s="47"/>
      <c r="FQ170" s="47"/>
      <c r="FR170" s="47"/>
      <c r="FS170" s="47"/>
      <c r="FT170" s="47"/>
      <c r="FU170" s="47"/>
      <c r="FV170" s="47"/>
      <c r="FW170" s="47"/>
      <c r="FX170" s="47"/>
      <c r="FY170" s="47"/>
      <c r="FZ170" s="47"/>
      <c r="GA170" s="47"/>
      <c r="GB170" s="47"/>
      <c r="GC170" s="47"/>
      <c r="GD170" s="47"/>
      <c r="GE170" s="47"/>
      <c r="GF170" s="47"/>
      <c r="GG170" s="47"/>
      <c r="GH170" s="47"/>
      <c r="GI170" s="47"/>
      <c r="GJ170" s="47"/>
      <c r="GK170" s="47"/>
      <c r="GL170" s="47"/>
      <c r="GM170" s="47"/>
      <c r="GN170" s="47"/>
      <c r="GO170" s="47"/>
      <c r="GP170" s="47"/>
      <c r="GQ170" s="47"/>
      <c r="GR170" s="47"/>
      <c r="GS170" s="47"/>
      <c r="GT170" s="47"/>
      <c r="GU170" s="47"/>
      <c r="GV170" s="47"/>
      <c r="GW170" s="47"/>
      <c r="GX170" s="47"/>
      <c r="GY170" s="47"/>
      <c r="GZ170" s="47"/>
      <c r="HA170" s="47"/>
      <c r="HB170" s="47"/>
      <c r="HC170" s="47"/>
      <c r="HD170" s="47"/>
      <c r="HE170" s="47"/>
      <c r="HF170" s="47"/>
      <c r="HG170" s="47"/>
      <c r="HH170" s="47"/>
      <c r="HI170" s="47"/>
      <c r="HJ170" s="47"/>
      <c r="HK170" s="47"/>
      <c r="HL170" s="47"/>
      <c r="HM170" s="47"/>
      <c r="HN170" s="47"/>
      <c r="HO170" s="47"/>
      <c r="HP170" s="47"/>
      <c r="HQ170" s="47"/>
      <c r="HR170" s="47"/>
      <c r="HS170" s="47"/>
      <c r="HT170" s="47"/>
      <c r="HU170" s="47"/>
      <c r="HV170" s="47"/>
      <c r="HW170" s="47"/>
      <c r="HX170" s="47"/>
      <c r="HY170" s="47"/>
      <c r="HZ170" s="47"/>
      <c r="IA170" s="47"/>
      <c r="IB170" s="47"/>
      <c r="IC170" s="47"/>
      <c r="ID170" s="47"/>
      <c r="IE170" s="47"/>
      <c r="IF170" s="47"/>
      <c r="IG170" s="47"/>
    </row>
    <row r="171" spans="1:241" hidden="1" outlineLevel="2">
      <c r="A171" s="145"/>
      <c r="B171" s="33"/>
      <c r="C171" s="50"/>
      <c r="D171" s="51"/>
      <c r="E171" s="34"/>
      <c r="F171" s="56"/>
      <c r="G171" s="34"/>
      <c r="H171" s="34"/>
      <c r="I171" s="34"/>
      <c r="J171" s="53"/>
      <c r="K171" s="34"/>
      <c r="L171" s="36"/>
      <c r="M171" s="36"/>
      <c r="N171" s="36"/>
      <c r="O171" s="49"/>
      <c r="P171" s="49"/>
      <c r="Q171" s="36">
        <f>_xlfn.DAYS(P171,O171)</f>
        <v>0</v>
      </c>
      <c r="R171" s="33"/>
      <c r="S171" s="33"/>
      <c r="T171" s="33"/>
      <c r="U171" s="145"/>
      <c r="V171" s="192">
        <f t="shared" ref="V171:V178" si="491">SUM(W171,AQ171)</f>
        <v>0</v>
      </c>
      <c r="W171" s="193">
        <f>SUM(AA171,AE171,AI171,AM171)</f>
        <v>0</v>
      </c>
      <c r="X171" s="192">
        <f>SUM(AB171,AF171,AJ171,AN171)</f>
        <v>0</v>
      </c>
      <c r="Y171" s="192">
        <f>SUM(AC171,AG171,AK171,AO171)</f>
        <v>0</v>
      </c>
      <c r="Z171" s="192">
        <f>SUM(AD171,AH171,AL171,AP171)</f>
        <v>0</v>
      </c>
      <c r="AA171" s="211">
        <f>SUM(AB171:AD171)</f>
        <v>0</v>
      </c>
      <c r="AB171" s="205"/>
      <c r="AC171" s="205"/>
      <c r="AD171" s="229"/>
      <c r="AE171" s="211">
        <f>SUM(AF171:AH171)</f>
        <v>0</v>
      </c>
      <c r="AF171" s="205"/>
      <c r="AG171" s="205"/>
      <c r="AH171" s="229"/>
      <c r="AI171" s="211">
        <f>SUM(AJ171:AL171)</f>
        <v>0</v>
      </c>
      <c r="AJ171" s="205"/>
      <c r="AK171" s="205"/>
      <c r="AL171" s="229"/>
      <c r="AM171" s="211">
        <f>SUM(AN171:AP171)</f>
        <v>0</v>
      </c>
      <c r="AN171" s="205"/>
      <c r="AO171" s="205"/>
      <c r="AP171" s="231"/>
      <c r="AQ171" s="193">
        <f>SUM(BS171,BL171,BE171,AX171)</f>
        <v>0</v>
      </c>
      <c r="AR171" s="192">
        <f>SUM(BT171,BM171,BF171,AY171)</f>
        <v>0</v>
      </c>
      <c r="AS171" s="192">
        <f>IF(AR171*0.304=SUM(AZ171,BG171,BN171,BU171),AR171*0.304,"проверь ЕСН")</f>
        <v>0</v>
      </c>
      <c r="AT171" s="192">
        <f t="shared" ref="AT171:AW178" si="492">SUM(BV171,BO171,BH171,BA171)</f>
        <v>0</v>
      </c>
      <c r="AU171" s="192">
        <f t="shared" si="492"/>
        <v>0</v>
      </c>
      <c r="AV171" s="192">
        <f t="shared" si="492"/>
        <v>0</v>
      </c>
      <c r="AW171" s="192">
        <f>SUM(BY171,BR171,BK171,BD171)</f>
        <v>0</v>
      </c>
      <c r="AX171" s="235">
        <f>SUM(AY171:BD171)</f>
        <v>0</v>
      </c>
      <c r="AY171" s="263"/>
      <c r="AZ171" s="194">
        <f>AY171*0.304</f>
        <v>0</v>
      </c>
      <c r="BA171" s="263"/>
      <c r="BB171" s="263"/>
      <c r="BC171" s="263"/>
      <c r="BD171" s="264"/>
      <c r="BE171" s="235">
        <f>SUM(BF171:BK171)</f>
        <v>0</v>
      </c>
      <c r="BF171" s="263"/>
      <c r="BG171" s="194">
        <f>BF171*0.304</f>
        <v>0</v>
      </c>
      <c r="BH171" s="263"/>
      <c r="BI171" s="263"/>
      <c r="BJ171" s="263"/>
      <c r="BK171" s="264"/>
      <c r="BL171" s="235">
        <f>SUM(BM171:BR171)</f>
        <v>0</v>
      </c>
      <c r="BM171" s="263"/>
      <c r="BN171" s="194">
        <f>BM171*0.304</f>
        <v>0</v>
      </c>
      <c r="BO171" s="263"/>
      <c r="BP171" s="263"/>
      <c r="BQ171" s="263"/>
      <c r="BR171" s="264"/>
      <c r="BS171" s="235">
        <f>SUM(BT171:BY171)</f>
        <v>0</v>
      </c>
      <c r="BT171" s="263"/>
      <c r="BU171" s="194">
        <f>BT171*0.304</f>
        <v>0</v>
      </c>
      <c r="BV171" s="263"/>
      <c r="BW171" s="263"/>
      <c r="BX171" s="263"/>
      <c r="BY171" s="264"/>
      <c r="BZ171" s="251"/>
      <c r="CA171" s="159"/>
      <c r="CB171" s="44"/>
      <c r="CC171" s="44"/>
      <c r="CD171" s="44"/>
      <c r="CE171" s="44"/>
      <c r="CF171" s="44"/>
      <c r="CG171" s="44"/>
      <c r="CH171" s="44"/>
      <c r="CI171" s="44"/>
      <c r="CJ171" s="44"/>
      <c r="CK171" s="44"/>
      <c r="CL171" s="44"/>
      <c r="CM171" s="44"/>
      <c r="CN171" s="44"/>
      <c r="CO171" s="44"/>
      <c r="CP171" s="44"/>
      <c r="CQ171" s="44"/>
      <c r="CR171" s="44"/>
      <c r="CS171" s="44"/>
      <c r="CT171" s="44"/>
      <c r="CU171" s="44"/>
      <c r="CV171" s="44"/>
      <c r="CW171" s="44"/>
      <c r="CX171" s="44"/>
      <c r="CY171" s="44"/>
      <c r="CZ171" s="44"/>
      <c r="DA171" s="44"/>
      <c r="DB171" s="44"/>
      <c r="DC171" s="44"/>
      <c r="DD171" s="44"/>
      <c r="DE171" s="44"/>
      <c r="DF171" s="44"/>
      <c r="DG171" s="44"/>
      <c r="DH171" s="44"/>
      <c r="DI171" s="44"/>
      <c r="DJ171" s="44"/>
      <c r="DK171" s="44"/>
      <c r="DL171" s="44"/>
      <c r="DM171" s="44"/>
    </row>
    <row r="172" spans="1:241" hidden="1" outlineLevel="2">
      <c r="A172" s="49"/>
      <c r="B172" s="33"/>
      <c r="C172" s="50"/>
      <c r="D172" s="51"/>
      <c r="E172" s="34"/>
      <c r="F172" s="56"/>
      <c r="G172" s="34"/>
      <c r="H172" s="34"/>
      <c r="I172" s="34"/>
      <c r="J172" s="53"/>
      <c r="K172" s="34"/>
      <c r="L172" s="36"/>
      <c r="M172" s="36"/>
      <c r="N172" s="36"/>
      <c r="O172" s="49"/>
      <c r="P172" s="49"/>
      <c r="Q172" s="36">
        <f>_xlfn.DAYS(P172,O172)</f>
        <v>0</v>
      </c>
      <c r="R172" s="33"/>
      <c r="S172" s="33"/>
      <c r="T172" s="33"/>
      <c r="U172" s="145"/>
      <c r="V172" s="192">
        <f t="shared" si="491"/>
        <v>0</v>
      </c>
      <c r="W172" s="193">
        <f t="shared" ref="W172:Z178" si="493">SUM(AA172,AE172,AI172,AM172)</f>
        <v>0</v>
      </c>
      <c r="X172" s="192">
        <f t="shared" si="493"/>
        <v>0</v>
      </c>
      <c r="Y172" s="192">
        <f t="shared" si="493"/>
        <v>0</v>
      </c>
      <c r="Z172" s="192">
        <f t="shared" si="493"/>
        <v>0</v>
      </c>
      <c r="AA172" s="211">
        <f t="shared" ref="AA172:AA176" si="494">SUM(AB172:AD172)</f>
        <v>0</v>
      </c>
      <c r="AB172" s="205"/>
      <c r="AC172" s="205"/>
      <c r="AD172" s="229"/>
      <c r="AE172" s="211">
        <f t="shared" ref="AE172" si="495">SUM(AF172:AH172)</f>
        <v>0</v>
      </c>
      <c r="AF172" s="205"/>
      <c r="AG172" s="205"/>
      <c r="AH172" s="229"/>
      <c r="AI172" s="211">
        <f t="shared" ref="AI172:AI178" si="496">SUM(AJ172:AL172)</f>
        <v>0</v>
      </c>
      <c r="AJ172" s="205"/>
      <c r="AK172" s="205"/>
      <c r="AL172" s="229"/>
      <c r="AM172" s="211">
        <f t="shared" ref="AM172:AM178" si="497">SUM(AN172:AP172)</f>
        <v>0</v>
      </c>
      <c r="AN172" s="205"/>
      <c r="AO172" s="205"/>
      <c r="AP172" s="231"/>
      <c r="AQ172" s="193">
        <f t="shared" ref="AQ172:AR178" si="498">SUM(BS172,BL172,BE172,AX172)</f>
        <v>0</v>
      </c>
      <c r="AR172" s="192">
        <f t="shared" si="498"/>
        <v>0</v>
      </c>
      <c r="AS172" s="192">
        <f t="shared" ref="AS172:AS177" si="499">IF(AR172*0.304=SUM(AZ172,BG172,BN172,BU172),AR172*0.304,"ЕСН")</f>
        <v>0</v>
      </c>
      <c r="AT172" s="192">
        <f t="shared" si="492"/>
        <v>0</v>
      </c>
      <c r="AU172" s="192">
        <f t="shared" si="492"/>
        <v>0</v>
      </c>
      <c r="AV172" s="192">
        <f t="shared" si="492"/>
        <v>0</v>
      </c>
      <c r="AW172" s="192">
        <f t="shared" si="492"/>
        <v>0</v>
      </c>
      <c r="AX172" s="235">
        <f t="shared" ref="AX172:AX175" si="500">SUM(AY172:BD172)</f>
        <v>0</v>
      </c>
      <c r="AY172" s="263"/>
      <c r="AZ172" s="194">
        <f t="shared" ref="AZ172:AZ178" si="501">AY172*0.304</f>
        <v>0</v>
      </c>
      <c r="BA172" s="263"/>
      <c r="BB172" s="263"/>
      <c r="BC172" s="263"/>
      <c r="BD172" s="264"/>
      <c r="BE172" s="235">
        <f t="shared" ref="BE172:BE175" si="502">SUM(BF172:BK172)</f>
        <v>0</v>
      </c>
      <c r="BF172" s="263"/>
      <c r="BG172" s="194">
        <f t="shared" ref="BG172:BG178" si="503">BF172*0.304</f>
        <v>0</v>
      </c>
      <c r="BH172" s="263"/>
      <c r="BI172" s="263"/>
      <c r="BJ172" s="263"/>
      <c r="BK172" s="264"/>
      <c r="BL172" s="235">
        <f t="shared" ref="BL172:BL175" si="504">SUM(BM172:BR172)</f>
        <v>0</v>
      </c>
      <c r="BM172" s="263"/>
      <c r="BN172" s="194">
        <f t="shared" ref="BN172:BN178" si="505">BM172*0.304</f>
        <v>0</v>
      </c>
      <c r="BO172" s="263"/>
      <c r="BP172" s="263"/>
      <c r="BQ172" s="263"/>
      <c r="BR172" s="264"/>
      <c r="BS172" s="235">
        <f t="shared" ref="BS172:BS175" si="506">SUM(BT172:BY172)</f>
        <v>0</v>
      </c>
      <c r="BT172" s="263"/>
      <c r="BU172" s="194">
        <f t="shared" ref="BU172:BU178" si="507">BT172*0.304</f>
        <v>0</v>
      </c>
      <c r="BV172" s="263"/>
      <c r="BW172" s="263"/>
      <c r="BX172" s="263"/>
      <c r="BY172" s="264"/>
      <c r="BZ172" s="251"/>
      <c r="CA172" s="159"/>
      <c r="CB172" s="44"/>
      <c r="CC172" s="44"/>
      <c r="CD172" s="44"/>
      <c r="CE172" s="44"/>
      <c r="CF172" s="44"/>
      <c r="CG172" s="44"/>
      <c r="CH172" s="44"/>
      <c r="CI172" s="44"/>
      <c r="CJ172" s="44"/>
      <c r="CK172" s="44"/>
      <c r="CL172" s="44"/>
      <c r="CM172" s="44"/>
      <c r="CN172" s="44"/>
      <c r="CO172" s="44"/>
      <c r="CP172" s="44"/>
      <c r="CQ172" s="44"/>
      <c r="CR172" s="44"/>
      <c r="CS172" s="44"/>
      <c r="CT172" s="44"/>
      <c r="CU172" s="44"/>
      <c r="CV172" s="44"/>
      <c r="CW172" s="44"/>
      <c r="CX172" s="44"/>
      <c r="CY172" s="44"/>
      <c r="CZ172" s="44"/>
      <c r="DA172" s="44"/>
      <c r="DB172" s="44"/>
      <c r="DC172" s="44"/>
      <c r="DD172" s="44"/>
      <c r="DE172" s="44"/>
      <c r="DF172" s="44"/>
      <c r="DG172" s="44"/>
      <c r="DH172" s="44"/>
      <c r="DI172" s="44"/>
      <c r="DJ172" s="44"/>
      <c r="DK172" s="44"/>
      <c r="DL172" s="44"/>
      <c r="DM172" s="44"/>
    </row>
    <row r="173" spans="1:241" hidden="1" outlineLevel="2">
      <c r="A173" s="187"/>
      <c r="B173" s="33"/>
      <c r="C173" s="50"/>
      <c r="D173" s="51"/>
      <c r="E173" s="34"/>
      <c r="F173" s="56"/>
      <c r="G173" s="34"/>
      <c r="H173" s="34"/>
      <c r="I173" s="34"/>
      <c r="J173" s="53"/>
      <c r="K173" s="34"/>
      <c r="L173" s="36"/>
      <c r="M173" s="36"/>
      <c r="N173" s="36"/>
      <c r="O173" s="49"/>
      <c r="P173" s="49"/>
      <c r="Q173" s="36">
        <f t="shared" ref="Q173:Q178" si="508">_xlfn.DAYS(P173,O173)</f>
        <v>0</v>
      </c>
      <c r="R173" s="33"/>
      <c r="S173" s="33"/>
      <c r="T173" s="33"/>
      <c r="U173" s="145"/>
      <c r="V173" s="192">
        <f t="shared" si="491"/>
        <v>0</v>
      </c>
      <c r="W173" s="193">
        <f t="shared" si="493"/>
        <v>0</v>
      </c>
      <c r="X173" s="192">
        <f t="shared" si="493"/>
        <v>0</v>
      </c>
      <c r="Y173" s="192">
        <f t="shared" si="493"/>
        <v>0</v>
      </c>
      <c r="Z173" s="192">
        <f t="shared" si="493"/>
        <v>0</v>
      </c>
      <c r="AA173" s="211">
        <f t="shared" si="494"/>
        <v>0</v>
      </c>
      <c r="AB173" s="205"/>
      <c r="AC173" s="205"/>
      <c r="AD173" s="229"/>
      <c r="AE173" s="211">
        <f>SUM(AF173:AH173)</f>
        <v>0</v>
      </c>
      <c r="AF173" s="205"/>
      <c r="AG173" s="205"/>
      <c r="AH173" s="229"/>
      <c r="AI173" s="211">
        <f t="shared" si="496"/>
        <v>0</v>
      </c>
      <c r="AJ173" s="205"/>
      <c r="AK173" s="205"/>
      <c r="AL173" s="229"/>
      <c r="AM173" s="211">
        <f t="shared" si="497"/>
        <v>0</v>
      </c>
      <c r="AN173" s="205"/>
      <c r="AO173" s="205"/>
      <c r="AP173" s="231"/>
      <c r="AQ173" s="193">
        <f t="shared" si="498"/>
        <v>0</v>
      </c>
      <c r="AR173" s="192">
        <f t="shared" si="498"/>
        <v>0</v>
      </c>
      <c r="AS173" s="192">
        <f t="shared" si="499"/>
        <v>0</v>
      </c>
      <c r="AT173" s="192">
        <f t="shared" si="492"/>
        <v>0</v>
      </c>
      <c r="AU173" s="192">
        <f t="shared" si="492"/>
        <v>0</v>
      </c>
      <c r="AV173" s="192">
        <f t="shared" si="492"/>
        <v>0</v>
      </c>
      <c r="AW173" s="192">
        <f t="shared" si="492"/>
        <v>0</v>
      </c>
      <c r="AX173" s="235">
        <f t="shared" si="500"/>
        <v>0</v>
      </c>
      <c r="AY173" s="263"/>
      <c r="AZ173" s="194">
        <f t="shared" si="501"/>
        <v>0</v>
      </c>
      <c r="BA173" s="263"/>
      <c r="BB173" s="263"/>
      <c r="BC173" s="263"/>
      <c r="BD173" s="264"/>
      <c r="BE173" s="235">
        <f t="shared" si="502"/>
        <v>0</v>
      </c>
      <c r="BF173" s="263"/>
      <c r="BG173" s="194">
        <f t="shared" si="503"/>
        <v>0</v>
      </c>
      <c r="BH173" s="263"/>
      <c r="BI173" s="263"/>
      <c r="BJ173" s="263"/>
      <c r="BK173" s="264"/>
      <c r="BL173" s="235">
        <f t="shared" si="504"/>
        <v>0</v>
      </c>
      <c r="BM173" s="263"/>
      <c r="BN173" s="194">
        <f t="shared" si="505"/>
        <v>0</v>
      </c>
      <c r="BO173" s="263"/>
      <c r="BP173" s="263"/>
      <c r="BQ173" s="263"/>
      <c r="BR173" s="264"/>
      <c r="BS173" s="235">
        <f t="shared" si="506"/>
        <v>0</v>
      </c>
      <c r="BT173" s="263"/>
      <c r="BU173" s="194">
        <f t="shared" si="507"/>
        <v>0</v>
      </c>
      <c r="BV173" s="263"/>
      <c r="BW173" s="263"/>
      <c r="BX173" s="263"/>
      <c r="BY173" s="264"/>
      <c r="BZ173" s="251"/>
      <c r="CA173" s="159"/>
      <c r="CB173" s="44"/>
      <c r="CC173" s="44"/>
      <c r="CD173" s="44"/>
      <c r="CE173" s="44"/>
      <c r="CF173" s="44"/>
      <c r="CG173" s="44"/>
      <c r="CH173" s="44"/>
      <c r="CI173" s="44"/>
      <c r="CJ173" s="44"/>
      <c r="CK173" s="44"/>
      <c r="CL173" s="44"/>
      <c r="CM173" s="44"/>
      <c r="CN173" s="44"/>
      <c r="CO173" s="44"/>
      <c r="CP173" s="44"/>
      <c r="CQ173" s="44"/>
      <c r="CR173" s="44"/>
      <c r="CS173" s="44"/>
      <c r="CT173" s="44"/>
      <c r="CU173" s="44"/>
      <c r="CV173" s="44"/>
      <c r="CW173" s="44"/>
      <c r="CX173" s="44"/>
      <c r="CY173" s="44"/>
      <c r="CZ173" s="44"/>
      <c r="DA173" s="44"/>
      <c r="DB173" s="44"/>
      <c r="DC173" s="44"/>
      <c r="DD173" s="44"/>
      <c r="DE173" s="44"/>
      <c r="DF173" s="44"/>
      <c r="DG173" s="44"/>
      <c r="DH173" s="44"/>
      <c r="DI173" s="44"/>
      <c r="DJ173" s="44"/>
      <c r="DK173" s="44"/>
      <c r="DL173" s="44"/>
      <c r="DM173" s="44"/>
    </row>
    <row r="174" spans="1:241" hidden="1" outlineLevel="2">
      <c r="A174" s="187"/>
      <c r="B174" s="33"/>
      <c r="C174" s="50"/>
      <c r="D174" s="51"/>
      <c r="E174" s="34"/>
      <c r="F174" s="56"/>
      <c r="G174" s="34"/>
      <c r="H174" s="34"/>
      <c r="I174" s="34"/>
      <c r="J174" s="53"/>
      <c r="K174" s="34"/>
      <c r="L174" s="36"/>
      <c r="M174" s="36"/>
      <c r="N174" s="36"/>
      <c r="O174" s="49"/>
      <c r="P174" s="49"/>
      <c r="Q174" s="36">
        <f t="shared" si="508"/>
        <v>0</v>
      </c>
      <c r="R174" s="33"/>
      <c r="S174" s="33"/>
      <c r="T174" s="33"/>
      <c r="U174" s="145"/>
      <c r="V174" s="192">
        <f t="shared" si="491"/>
        <v>0</v>
      </c>
      <c r="W174" s="193">
        <f t="shared" si="493"/>
        <v>0</v>
      </c>
      <c r="X174" s="192">
        <f t="shared" si="493"/>
        <v>0</v>
      </c>
      <c r="Y174" s="192">
        <f t="shared" si="493"/>
        <v>0</v>
      </c>
      <c r="Z174" s="192">
        <f t="shared" si="493"/>
        <v>0</v>
      </c>
      <c r="AA174" s="211">
        <f t="shared" si="494"/>
        <v>0</v>
      </c>
      <c r="AB174" s="205"/>
      <c r="AC174" s="205"/>
      <c r="AD174" s="229"/>
      <c r="AE174" s="211">
        <f t="shared" ref="AE174:AE178" si="509">SUM(AF174:AH174)</f>
        <v>0</v>
      </c>
      <c r="AF174" s="205"/>
      <c r="AG174" s="205"/>
      <c r="AH174" s="229"/>
      <c r="AI174" s="211">
        <f t="shared" si="496"/>
        <v>0</v>
      </c>
      <c r="AJ174" s="205"/>
      <c r="AK174" s="205"/>
      <c r="AL174" s="229"/>
      <c r="AM174" s="211">
        <f t="shared" si="497"/>
        <v>0</v>
      </c>
      <c r="AN174" s="205"/>
      <c r="AO174" s="205"/>
      <c r="AP174" s="231"/>
      <c r="AQ174" s="193">
        <f t="shared" si="498"/>
        <v>0</v>
      </c>
      <c r="AR174" s="192">
        <f t="shared" si="498"/>
        <v>0</v>
      </c>
      <c r="AS174" s="192">
        <f t="shared" si="499"/>
        <v>0</v>
      </c>
      <c r="AT174" s="192">
        <f t="shared" si="492"/>
        <v>0</v>
      </c>
      <c r="AU174" s="192">
        <f t="shared" si="492"/>
        <v>0</v>
      </c>
      <c r="AV174" s="192">
        <f t="shared" si="492"/>
        <v>0</v>
      </c>
      <c r="AW174" s="192">
        <f t="shared" si="492"/>
        <v>0</v>
      </c>
      <c r="AX174" s="235">
        <f t="shared" si="500"/>
        <v>0</v>
      </c>
      <c r="AY174" s="263"/>
      <c r="AZ174" s="194">
        <f t="shared" si="501"/>
        <v>0</v>
      </c>
      <c r="BA174" s="263"/>
      <c r="BB174" s="263"/>
      <c r="BC174" s="263"/>
      <c r="BD174" s="264"/>
      <c r="BE174" s="235">
        <f t="shared" si="502"/>
        <v>0</v>
      </c>
      <c r="BF174" s="263"/>
      <c r="BG174" s="194">
        <f t="shared" si="503"/>
        <v>0</v>
      </c>
      <c r="BH174" s="263"/>
      <c r="BI174" s="263"/>
      <c r="BJ174" s="263"/>
      <c r="BK174" s="264"/>
      <c r="BL174" s="235">
        <f t="shared" si="504"/>
        <v>0</v>
      </c>
      <c r="BM174" s="263"/>
      <c r="BN174" s="194">
        <f t="shared" si="505"/>
        <v>0</v>
      </c>
      <c r="BO174" s="263"/>
      <c r="BP174" s="263"/>
      <c r="BQ174" s="263"/>
      <c r="BR174" s="264"/>
      <c r="BS174" s="235">
        <f t="shared" si="506"/>
        <v>0</v>
      </c>
      <c r="BT174" s="263"/>
      <c r="BU174" s="194">
        <f t="shared" si="507"/>
        <v>0</v>
      </c>
      <c r="BV174" s="263"/>
      <c r="BW174" s="263"/>
      <c r="BX174" s="263"/>
      <c r="BY174" s="264"/>
      <c r="BZ174" s="251"/>
      <c r="CA174" s="159"/>
      <c r="CB174" s="44"/>
      <c r="CC174" s="44"/>
      <c r="CD174" s="44"/>
      <c r="CE174" s="44"/>
      <c r="CF174" s="44"/>
      <c r="CG174" s="44"/>
      <c r="CH174" s="44"/>
      <c r="CI174" s="44"/>
      <c r="CJ174" s="44"/>
      <c r="CK174" s="44"/>
      <c r="CL174" s="44"/>
      <c r="CM174" s="44"/>
      <c r="CN174" s="44"/>
      <c r="CO174" s="44"/>
      <c r="CP174" s="44"/>
      <c r="CQ174" s="44"/>
      <c r="CR174" s="44"/>
      <c r="CS174" s="44"/>
      <c r="CT174" s="44"/>
      <c r="CU174" s="44"/>
      <c r="CV174" s="44"/>
      <c r="CW174" s="44"/>
      <c r="CX174" s="44"/>
      <c r="CY174" s="44"/>
      <c r="CZ174" s="44"/>
      <c r="DA174" s="44"/>
      <c r="DB174" s="44"/>
      <c r="DC174" s="44"/>
      <c r="DD174" s="44"/>
      <c r="DE174" s="44"/>
      <c r="DF174" s="44"/>
      <c r="DG174" s="44"/>
      <c r="DH174" s="44"/>
      <c r="DI174" s="44"/>
      <c r="DJ174" s="44"/>
      <c r="DK174" s="44"/>
      <c r="DL174" s="44"/>
      <c r="DM174" s="44"/>
    </row>
    <row r="175" spans="1:241" hidden="1" outlineLevel="2">
      <c r="A175" s="145"/>
      <c r="B175" s="33"/>
      <c r="C175" s="50"/>
      <c r="D175" s="51"/>
      <c r="E175" s="34"/>
      <c r="F175" s="56"/>
      <c r="G175" s="34"/>
      <c r="H175" s="34"/>
      <c r="I175" s="34"/>
      <c r="J175" s="53"/>
      <c r="K175" s="34"/>
      <c r="L175" s="36"/>
      <c r="M175" s="36"/>
      <c r="N175" s="36"/>
      <c r="O175" s="49"/>
      <c r="P175" s="49"/>
      <c r="Q175" s="36">
        <f t="shared" si="508"/>
        <v>0</v>
      </c>
      <c r="R175" s="33"/>
      <c r="S175" s="33"/>
      <c r="T175" s="33"/>
      <c r="U175" s="145"/>
      <c r="V175" s="192">
        <f t="shared" si="491"/>
        <v>0</v>
      </c>
      <c r="W175" s="193">
        <f t="shared" si="493"/>
        <v>0</v>
      </c>
      <c r="X175" s="192">
        <f t="shared" si="493"/>
        <v>0</v>
      </c>
      <c r="Y175" s="192">
        <f t="shared" si="493"/>
        <v>0</v>
      </c>
      <c r="Z175" s="192">
        <f t="shared" si="493"/>
        <v>0</v>
      </c>
      <c r="AA175" s="211">
        <f t="shared" si="494"/>
        <v>0</v>
      </c>
      <c r="AB175" s="205"/>
      <c r="AC175" s="205"/>
      <c r="AD175" s="229"/>
      <c r="AE175" s="211">
        <f t="shared" si="509"/>
        <v>0</v>
      </c>
      <c r="AF175" s="205"/>
      <c r="AG175" s="205"/>
      <c r="AH175" s="229"/>
      <c r="AI175" s="211">
        <f t="shared" si="496"/>
        <v>0</v>
      </c>
      <c r="AJ175" s="205"/>
      <c r="AK175" s="205"/>
      <c r="AL175" s="229"/>
      <c r="AM175" s="211">
        <f t="shared" si="497"/>
        <v>0</v>
      </c>
      <c r="AN175" s="205"/>
      <c r="AO175" s="205"/>
      <c r="AP175" s="231"/>
      <c r="AQ175" s="193">
        <f t="shared" si="498"/>
        <v>0</v>
      </c>
      <c r="AR175" s="192">
        <f t="shared" si="498"/>
        <v>0</v>
      </c>
      <c r="AS175" s="192">
        <f t="shared" si="499"/>
        <v>0</v>
      </c>
      <c r="AT175" s="192">
        <f t="shared" si="492"/>
        <v>0</v>
      </c>
      <c r="AU175" s="192">
        <f t="shared" si="492"/>
        <v>0</v>
      </c>
      <c r="AV175" s="192">
        <f t="shared" si="492"/>
        <v>0</v>
      </c>
      <c r="AW175" s="192">
        <f t="shared" si="492"/>
        <v>0</v>
      </c>
      <c r="AX175" s="235">
        <f t="shared" si="500"/>
        <v>0</v>
      </c>
      <c r="AY175" s="263"/>
      <c r="AZ175" s="194">
        <f t="shared" si="501"/>
        <v>0</v>
      </c>
      <c r="BA175" s="263"/>
      <c r="BB175" s="263"/>
      <c r="BC175" s="263"/>
      <c r="BD175" s="264"/>
      <c r="BE175" s="235">
        <f t="shared" si="502"/>
        <v>0</v>
      </c>
      <c r="BF175" s="263"/>
      <c r="BG175" s="194">
        <f t="shared" si="503"/>
        <v>0</v>
      </c>
      <c r="BH175" s="263"/>
      <c r="BI175" s="263"/>
      <c r="BJ175" s="263"/>
      <c r="BK175" s="264"/>
      <c r="BL175" s="235">
        <f t="shared" si="504"/>
        <v>0</v>
      </c>
      <c r="BM175" s="263"/>
      <c r="BN175" s="194">
        <f t="shared" si="505"/>
        <v>0</v>
      </c>
      <c r="BO175" s="263"/>
      <c r="BP175" s="263"/>
      <c r="BQ175" s="263"/>
      <c r="BR175" s="264"/>
      <c r="BS175" s="235">
        <f t="shared" si="506"/>
        <v>0</v>
      </c>
      <c r="BT175" s="263"/>
      <c r="BU175" s="194">
        <f t="shared" si="507"/>
        <v>0</v>
      </c>
      <c r="BV175" s="263"/>
      <c r="BW175" s="263"/>
      <c r="BX175" s="263"/>
      <c r="BY175" s="264"/>
      <c r="BZ175" s="251"/>
      <c r="CA175" s="159"/>
      <c r="CB175" s="44"/>
      <c r="CC175" s="44"/>
      <c r="CD175" s="44"/>
      <c r="CE175" s="44"/>
      <c r="CF175" s="44"/>
      <c r="CG175" s="44"/>
      <c r="CH175" s="44"/>
      <c r="CI175" s="44"/>
      <c r="CJ175" s="44"/>
      <c r="CK175" s="44"/>
      <c r="CL175" s="44"/>
      <c r="CM175" s="44"/>
      <c r="CN175" s="44"/>
      <c r="CO175" s="44"/>
      <c r="CP175" s="44"/>
      <c r="CQ175" s="44"/>
      <c r="CR175" s="44"/>
      <c r="CS175" s="44"/>
      <c r="CT175" s="44"/>
      <c r="CU175" s="44"/>
      <c r="CV175" s="44"/>
      <c r="CW175" s="44"/>
      <c r="CX175" s="44"/>
      <c r="CY175" s="44"/>
      <c r="CZ175" s="44"/>
      <c r="DA175" s="44"/>
      <c r="DB175" s="44"/>
      <c r="DC175" s="44"/>
      <c r="DD175" s="44"/>
      <c r="DE175" s="44"/>
      <c r="DF175" s="44"/>
      <c r="DG175" s="44"/>
      <c r="DH175" s="44"/>
      <c r="DI175" s="44"/>
      <c r="DJ175" s="44"/>
      <c r="DK175" s="44"/>
      <c r="DL175" s="44"/>
      <c r="DM175" s="44"/>
    </row>
    <row r="176" spans="1:241" hidden="1" outlineLevel="2">
      <c r="A176" s="145"/>
      <c r="B176" s="33"/>
      <c r="C176" s="50"/>
      <c r="D176" s="51"/>
      <c r="E176" s="34"/>
      <c r="F176" s="56"/>
      <c r="G176" s="34"/>
      <c r="H176" s="34"/>
      <c r="I176" s="34"/>
      <c r="J176" s="53"/>
      <c r="K176" s="34"/>
      <c r="L176" s="36"/>
      <c r="M176" s="36"/>
      <c r="N176" s="36"/>
      <c r="O176" s="49"/>
      <c r="P176" s="49"/>
      <c r="Q176" s="36">
        <f t="shared" si="508"/>
        <v>0</v>
      </c>
      <c r="R176" s="33"/>
      <c r="S176" s="33"/>
      <c r="T176" s="33"/>
      <c r="U176" s="145"/>
      <c r="V176" s="192">
        <f t="shared" si="491"/>
        <v>0</v>
      </c>
      <c r="W176" s="193">
        <f t="shared" si="493"/>
        <v>0</v>
      </c>
      <c r="X176" s="192">
        <f t="shared" si="493"/>
        <v>0</v>
      </c>
      <c r="Y176" s="192">
        <f t="shared" si="493"/>
        <v>0</v>
      </c>
      <c r="Z176" s="192">
        <f t="shared" si="493"/>
        <v>0</v>
      </c>
      <c r="AA176" s="211">
        <f t="shared" si="494"/>
        <v>0</v>
      </c>
      <c r="AB176" s="206"/>
      <c r="AC176" s="206"/>
      <c r="AD176" s="230"/>
      <c r="AE176" s="211">
        <f t="shared" si="509"/>
        <v>0</v>
      </c>
      <c r="AF176" s="206"/>
      <c r="AG176" s="206"/>
      <c r="AH176" s="230"/>
      <c r="AI176" s="211">
        <f t="shared" si="496"/>
        <v>0</v>
      </c>
      <c r="AJ176" s="206"/>
      <c r="AK176" s="206"/>
      <c r="AL176" s="230"/>
      <c r="AM176" s="211">
        <f t="shared" si="497"/>
        <v>0</v>
      </c>
      <c r="AN176" s="206"/>
      <c r="AO176" s="206"/>
      <c r="AP176" s="232"/>
      <c r="AQ176" s="193">
        <f t="shared" si="498"/>
        <v>0</v>
      </c>
      <c r="AR176" s="192">
        <f t="shared" si="498"/>
        <v>0</v>
      </c>
      <c r="AS176" s="192">
        <f t="shared" si="499"/>
        <v>0</v>
      </c>
      <c r="AT176" s="192">
        <f t="shared" si="492"/>
        <v>0</v>
      </c>
      <c r="AU176" s="192">
        <f t="shared" si="492"/>
        <v>0</v>
      </c>
      <c r="AV176" s="192">
        <f t="shared" si="492"/>
        <v>0</v>
      </c>
      <c r="AW176" s="192">
        <f t="shared" si="492"/>
        <v>0</v>
      </c>
      <c r="AX176" s="235">
        <f>SUM(AY176:BD176)</f>
        <v>0</v>
      </c>
      <c r="AY176" s="263"/>
      <c r="AZ176" s="194">
        <f t="shared" si="501"/>
        <v>0</v>
      </c>
      <c r="BA176" s="263"/>
      <c r="BB176" s="263"/>
      <c r="BC176" s="263"/>
      <c r="BD176" s="264"/>
      <c r="BE176" s="235">
        <f>SUM(BF176:BK176)</f>
        <v>0</v>
      </c>
      <c r="BF176" s="263"/>
      <c r="BG176" s="194">
        <f t="shared" si="503"/>
        <v>0</v>
      </c>
      <c r="BH176" s="263"/>
      <c r="BI176" s="263"/>
      <c r="BJ176" s="263"/>
      <c r="BK176" s="264"/>
      <c r="BL176" s="235">
        <f>SUM(BM176:BR176)</f>
        <v>0</v>
      </c>
      <c r="BM176" s="263"/>
      <c r="BN176" s="194">
        <f t="shared" si="505"/>
        <v>0</v>
      </c>
      <c r="BO176" s="263"/>
      <c r="BP176" s="263"/>
      <c r="BQ176" s="263"/>
      <c r="BR176" s="264"/>
      <c r="BS176" s="235">
        <f>SUM(BT176:BY176)</f>
        <v>0</v>
      </c>
      <c r="BT176" s="263"/>
      <c r="BU176" s="194">
        <f t="shared" si="507"/>
        <v>0</v>
      </c>
      <c r="BV176" s="263"/>
      <c r="BW176" s="263"/>
      <c r="BX176" s="263"/>
      <c r="BY176" s="264"/>
      <c r="BZ176" s="251"/>
      <c r="CA176" s="159"/>
      <c r="CB176" s="44"/>
      <c r="CC176" s="44"/>
      <c r="CD176" s="44"/>
      <c r="CE176" s="44"/>
      <c r="CF176" s="44"/>
      <c r="CG176" s="44"/>
      <c r="CH176" s="44"/>
      <c r="CI176" s="44"/>
      <c r="CJ176" s="44"/>
      <c r="CK176" s="44"/>
      <c r="CL176" s="44"/>
      <c r="CM176" s="44"/>
      <c r="CN176" s="44"/>
      <c r="CO176" s="44"/>
      <c r="CP176" s="44"/>
      <c r="CQ176" s="44"/>
      <c r="CR176" s="44"/>
      <c r="CS176" s="44"/>
      <c r="CT176" s="44"/>
      <c r="CU176" s="44"/>
      <c r="CV176" s="44"/>
      <c r="CW176" s="44"/>
      <c r="CX176" s="44"/>
      <c r="CY176" s="44"/>
      <c r="CZ176" s="44"/>
      <c r="DA176" s="44"/>
      <c r="DB176" s="44"/>
      <c r="DC176" s="44"/>
      <c r="DD176" s="44"/>
      <c r="DE176" s="44"/>
      <c r="DF176" s="44"/>
      <c r="DG176" s="44"/>
      <c r="DH176" s="44"/>
      <c r="DI176" s="44"/>
      <c r="DJ176" s="44"/>
      <c r="DK176" s="44"/>
      <c r="DL176" s="44"/>
      <c r="DM176" s="44"/>
    </row>
    <row r="177" spans="1:241" hidden="1" outlineLevel="2">
      <c r="A177" s="145"/>
      <c r="B177" s="33"/>
      <c r="C177" s="50"/>
      <c r="D177" s="51"/>
      <c r="E177" s="34"/>
      <c r="F177" s="56"/>
      <c r="G177" s="34"/>
      <c r="H177" s="34"/>
      <c r="I177" s="34"/>
      <c r="J177" s="53"/>
      <c r="K177" s="34"/>
      <c r="L177" s="36"/>
      <c r="M177" s="36"/>
      <c r="N177" s="36"/>
      <c r="O177" s="49"/>
      <c r="P177" s="49"/>
      <c r="Q177" s="36">
        <f t="shared" si="508"/>
        <v>0</v>
      </c>
      <c r="R177" s="33"/>
      <c r="S177" s="33"/>
      <c r="T177" s="33"/>
      <c r="U177" s="145"/>
      <c r="V177" s="192">
        <f t="shared" si="491"/>
        <v>0</v>
      </c>
      <c r="W177" s="193">
        <f t="shared" si="493"/>
        <v>0</v>
      </c>
      <c r="X177" s="192">
        <f t="shared" si="493"/>
        <v>0</v>
      </c>
      <c r="Y177" s="192">
        <f t="shared" si="493"/>
        <v>0</v>
      </c>
      <c r="Z177" s="192">
        <f t="shared" si="493"/>
        <v>0</v>
      </c>
      <c r="AA177" s="211">
        <f>SUM(AB177:AD177)</f>
        <v>0</v>
      </c>
      <c r="AB177" s="206"/>
      <c r="AC177" s="206"/>
      <c r="AD177" s="230"/>
      <c r="AE177" s="211">
        <f t="shared" si="509"/>
        <v>0</v>
      </c>
      <c r="AF177" s="206"/>
      <c r="AG177" s="206"/>
      <c r="AH177" s="230"/>
      <c r="AI177" s="211">
        <f t="shared" si="496"/>
        <v>0</v>
      </c>
      <c r="AJ177" s="206"/>
      <c r="AK177" s="206"/>
      <c r="AL177" s="230"/>
      <c r="AM177" s="211">
        <f t="shared" si="497"/>
        <v>0</v>
      </c>
      <c r="AN177" s="206"/>
      <c r="AO177" s="206"/>
      <c r="AP177" s="232"/>
      <c r="AQ177" s="193">
        <f t="shared" si="498"/>
        <v>0</v>
      </c>
      <c r="AR177" s="192">
        <f t="shared" si="498"/>
        <v>0</v>
      </c>
      <c r="AS177" s="192">
        <f t="shared" si="499"/>
        <v>0</v>
      </c>
      <c r="AT177" s="192">
        <f t="shared" si="492"/>
        <v>0</v>
      </c>
      <c r="AU177" s="192">
        <f t="shared" si="492"/>
        <v>0</v>
      </c>
      <c r="AV177" s="192">
        <f t="shared" si="492"/>
        <v>0</v>
      </c>
      <c r="AW177" s="192">
        <f t="shared" si="492"/>
        <v>0</v>
      </c>
      <c r="AX177" s="235">
        <f t="shared" ref="AX177:AX178" si="510">SUM(AY177:BD177)</f>
        <v>0</v>
      </c>
      <c r="AY177" s="263"/>
      <c r="AZ177" s="194">
        <f t="shared" si="501"/>
        <v>0</v>
      </c>
      <c r="BA177" s="263"/>
      <c r="BB177" s="263"/>
      <c r="BC177" s="263"/>
      <c r="BD177" s="264"/>
      <c r="BE177" s="235">
        <f t="shared" ref="BE177:BE178" si="511">SUM(BF177:BK177)</f>
        <v>0</v>
      </c>
      <c r="BF177" s="263"/>
      <c r="BG177" s="194">
        <f t="shared" si="503"/>
        <v>0</v>
      </c>
      <c r="BH177" s="263"/>
      <c r="BI177" s="263"/>
      <c r="BJ177" s="263"/>
      <c r="BK177" s="264"/>
      <c r="BL177" s="235">
        <f t="shared" ref="BL177:BL178" si="512">SUM(BM177:BR177)</f>
        <v>0</v>
      </c>
      <c r="BM177" s="263"/>
      <c r="BN177" s="194">
        <f t="shared" si="505"/>
        <v>0</v>
      </c>
      <c r="BO177" s="263"/>
      <c r="BP177" s="263"/>
      <c r="BQ177" s="263"/>
      <c r="BR177" s="264"/>
      <c r="BS177" s="235">
        <f t="shared" ref="BS177:BS178" si="513">SUM(BT177:BY177)</f>
        <v>0</v>
      </c>
      <c r="BT177" s="263"/>
      <c r="BU177" s="194">
        <f t="shared" si="507"/>
        <v>0</v>
      </c>
      <c r="BV177" s="263"/>
      <c r="BW177" s="263"/>
      <c r="BX177" s="263"/>
      <c r="BY177" s="264"/>
      <c r="BZ177" s="251"/>
      <c r="CA177" s="159"/>
      <c r="CB177" s="44"/>
      <c r="CC177" s="44"/>
      <c r="CD177" s="44"/>
      <c r="CE177" s="44"/>
      <c r="CF177" s="44"/>
      <c r="CG177" s="44"/>
      <c r="CH177" s="44"/>
      <c r="CI177" s="44"/>
      <c r="CJ177" s="44"/>
      <c r="CK177" s="44"/>
      <c r="CL177" s="44"/>
      <c r="CM177" s="44"/>
      <c r="CN177" s="44"/>
      <c r="CO177" s="44"/>
      <c r="CP177" s="44"/>
      <c r="CQ177" s="44"/>
      <c r="CR177" s="44"/>
      <c r="CS177" s="44"/>
      <c r="CT177" s="44"/>
      <c r="CU177" s="44"/>
      <c r="CV177" s="44"/>
      <c r="CW177" s="44"/>
      <c r="CX177" s="44"/>
      <c r="CY177" s="44"/>
      <c r="CZ177" s="44"/>
      <c r="DA177" s="44"/>
      <c r="DB177" s="44"/>
      <c r="DC177" s="44"/>
      <c r="DD177" s="44"/>
      <c r="DE177" s="44"/>
      <c r="DF177" s="44"/>
      <c r="DG177" s="44"/>
      <c r="DH177" s="44"/>
      <c r="DI177" s="44"/>
      <c r="DJ177" s="44"/>
      <c r="DK177" s="44"/>
      <c r="DL177" s="44"/>
      <c r="DM177" s="44"/>
    </row>
    <row r="178" spans="1:241" hidden="1" outlineLevel="2">
      <c r="A178" s="145"/>
      <c r="B178" s="33"/>
      <c r="C178" s="50"/>
      <c r="D178" s="51"/>
      <c r="E178" s="34"/>
      <c r="F178" s="56"/>
      <c r="G178" s="34"/>
      <c r="H178" s="34"/>
      <c r="I178" s="34"/>
      <c r="J178" s="53"/>
      <c r="K178" s="34"/>
      <c r="L178" s="36"/>
      <c r="M178" s="36"/>
      <c r="N178" s="36"/>
      <c r="O178" s="49"/>
      <c r="P178" s="49"/>
      <c r="Q178" s="36">
        <f t="shared" si="508"/>
        <v>0</v>
      </c>
      <c r="R178" s="33"/>
      <c r="S178" s="33"/>
      <c r="T178" s="33"/>
      <c r="U178" s="145"/>
      <c r="V178" s="192">
        <f t="shared" si="491"/>
        <v>0</v>
      </c>
      <c r="W178" s="193">
        <f t="shared" si="493"/>
        <v>0</v>
      </c>
      <c r="X178" s="192">
        <f t="shared" si="493"/>
        <v>0</v>
      </c>
      <c r="Y178" s="192">
        <f t="shared" si="493"/>
        <v>0</v>
      </c>
      <c r="Z178" s="192">
        <f t="shared" si="493"/>
        <v>0</v>
      </c>
      <c r="AA178" s="211">
        <f t="shared" ref="AA178" si="514">SUM(AB178:AD178)</f>
        <v>0</v>
      </c>
      <c r="AB178" s="206"/>
      <c r="AC178" s="206"/>
      <c r="AD178" s="230"/>
      <c r="AE178" s="211">
        <f t="shared" si="509"/>
        <v>0</v>
      </c>
      <c r="AF178" s="206"/>
      <c r="AG178" s="206"/>
      <c r="AH178" s="230"/>
      <c r="AI178" s="211">
        <f t="shared" si="496"/>
        <v>0</v>
      </c>
      <c r="AJ178" s="206"/>
      <c r="AK178" s="206"/>
      <c r="AL178" s="230"/>
      <c r="AM178" s="211">
        <f t="shared" si="497"/>
        <v>0</v>
      </c>
      <c r="AN178" s="206"/>
      <c r="AO178" s="206"/>
      <c r="AP178" s="232"/>
      <c r="AQ178" s="193">
        <f t="shared" si="498"/>
        <v>0</v>
      </c>
      <c r="AR178" s="192">
        <f>SUM(BT178,BM178,BF178,AY178)</f>
        <v>0</v>
      </c>
      <c r="AS178" s="192">
        <f>IF(AR178*0.304=SUM(AZ178,BG178,BN178,BU178),AR178*0.304,"ЕСН")</f>
        <v>0</v>
      </c>
      <c r="AT178" s="192">
        <f t="shared" si="492"/>
        <v>0</v>
      </c>
      <c r="AU178" s="192">
        <f t="shared" si="492"/>
        <v>0</v>
      </c>
      <c r="AV178" s="192">
        <f t="shared" si="492"/>
        <v>0</v>
      </c>
      <c r="AW178" s="192">
        <f t="shared" si="492"/>
        <v>0</v>
      </c>
      <c r="AX178" s="235">
        <f t="shared" si="510"/>
        <v>0</v>
      </c>
      <c r="AY178" s="263"/>
      <c r="AZ178" s="194">
        <f t="shared" si="501"/>
        <v>0</v>
      </c>
      <c r="BA178" s="263"/>
      <c r="BB178" s="263"/>
      <c r="BC178" s="263"/>
      <c r="BD178" s="264"/>
      <c r="BE178" s="235">
        <f t="shared" si="511"/>
        <v>0</v>
      </c>
      <c r="BF178" s="263"/>
      <c r="BG178" s="194">
        <f t="shared" si="503"/>
        <v>0</v>
      </c>
      <c r="BH178" s="263"/>
      <c r="BI178" s="263"/>
      <c r="BJ178" s="263"/>
      <c r="BK178" s="264"/>
      <c r="BL178" s="235">
        <f t="shared" si="512"/>
        <v>0</v>
      </c>
      <c r="BM178" s="263"/>
      <c r="BN178" s="194">
        <f t="shared" si="505"/>
        <v>0</v>
      </c>
      <c r="BO178" s="263"/>
      <c r="BP178" s="263"/>
      <c r="BQ178" s="263"/>
      <c r="BR178" s="264"/>
      <c r="BS178" s="235">
        <f t="shared" si="513"/>
        <v>0</v>
      </c>
      <c r="BT178" s="263"/>
      <c r="BU178" s="194">
        <f t="shared" si="507"/>
        <v>0</v>
      </c>
      <c r="BV178" s="263"/>
      <c r="BW178" s="263"/>
      <c r="BX178" s="263"/>
      <c r="BY178" s="264"/>
      <c r="BZ178" s="251"/>
      <c r="CA178" s="159"/>
      <c r="CB178" s="44"/>
      <c r="CC178" s="44"/>
      <c r="CD178" s="44"/>
      <c r="CE178" s="44"/>
      <c r="CF178" s="44"/>
      <c r="CG178" s="44"/>
      <c r="CH178" s="44"/>
      <c r="CI178" s="44"/>
      <c r="CJ178" s="44"/>
      <c r="CK178" s="44"/>
      <c r="CL178" s="44"/>
      <c r="CM178" s="44"/>
      <c r="CN178" s="44"/>
      <c r="CO178" s="44"/>
      <c r="CP178" s="44"/>
      <c r="CQ178" s="44"/>
      <c r="CR178" s="44"/>
      <c r="CS178" s="44"/>
      <c r="CT178" s="44"/>
      <c r="CU178" s="44"/>
      <c r="CV178" s="44"/>
      <c r="CW178" s="44"/>
      <c r="CX178" s="44"/>
      <c r="CY178" s="44"/>
      <c r="CZ178" s="44"/>
      <c r="DA178" s="44"/>
      <c r="DB178" s="44"/>
      <c r="DC178" s="44"/>
      <c r="DD178" s="44"/>
      <c r="DE178" s="44"/>
      <c r="DF178" s="44"/>
      <c r="DG178" s="44"/>
      <c r="DH178" s="44"/>
      <c r="DI178" s="44"/>
      <c r="DJ178" s="44"/>
      <c r="DK178" s="44"/>
      <c r="DL178" s="44"/>
      <c r="DM178" s="44"/>
    </row>
    <row r="179" spans="1:241" hidden="1" outlineLevel="2">
      <c r="A179" s="49"/>
      <c r="B179" s="33"/>
      <c r="C179" s="50"/>
      <c r="D179" s="51"/>
      <c r="E179" s="34"/>
      <c r="F179" s="52"/>
      <c r="G179" s="34"/>
      <c r="H179" s="34"/>
      <c r="I179" s="34"/>
      <c r="J179" s="53"/>
      <c r="K179" s="34"/>
      <c r="L179" s="36"/>
      <c r="M179" s="36"/>
      <c r="N179" s="36"/>
      <c r="O179" s="36"/>
      <c r="P179" s="36"/>
      <c r="Q179" s="36"/>
      <c r="R179" s="33"/>
      <c r="S179" s="145"/>
      <c r="T179" s="145"/>
      <c r="U179" s="145"/>
      <c r="V179" s="154"/>
      <c r="W179" s="165"/>
      <c r="X179" s="36"/>
      <c r="Y179" s="36"/>
      <c r="Z179" s="154"/>
      <c r="AA179" s="210"/>
      <c r="AB179" s="36"/>
      <c r="AC179" s="36"/>
      <c r="AD179" s="221"/>
      <c r="AE179" s="210"/>
      <c r="AF179" s="36"/>
      <c r="AG179" s="36"/>
      <c r="AH179" s="221"/>
      <c r="AI179" s="210"/>
      <c r="AJ179" s="36"/>
      <c r="AK179" s="36"/>
      <c r="AL179" s="221"/>
      <c r="AM179" s="210"/>
      <c r="AN179" s="36"/>
      <c r="AO179" s="36"/>
      <c r="AP179" s="154"/>
      <c r="AQ179" s="165"/>
      <c r="AR179" s="36"/>
      <c r="AS179" s="36"/>
      <c r="AT179" s="36"/>
      <c r="AU179" s="36"/>
      <c r="AV179" s="36"/>
      <c r="AW179" s="154"/>
      <c r="AX179" s="235"/>
      <c r="AY179" s="54"/>
      <c r="AZ179" s="194"/>
      <c r="BA179" s="54"/>
      <c r="BB179" s="54"/>
      <c r="BC179" s="54"/>
      <c r="BD179" s="237"/>
      <c r="BE179" s="235"/>
      <c r="BF179" s="54"/>
      <c r="BG179" s="194"/>
      <c r="BH179" s="54"/>
      <c r="BI179" s="54"/>
      <c r="BJ179" s="54"/>
      <c r="BK179" s="237"/>
      <c r="BL179" s="236"/>
      <c r="BM179" s="54"/>
      <c r="BN179" s="54"/>
      <c r="BO179" s="54"/>
      <c r="BP179" s="54"/>
      <c r="BQ179" s="54"/>
      <c r="BR179" s="237"/>
      <c r="BS179" s="236"/>
      <c r="BT179" s="44"/>
      <c r="BU179" s="44"/>
      <c r="BV179" s="44"/>
      <c r="BW179" s="44"/>
      <c r="BX179" s="44"/>
      <c r="BY179" s="257"/>
      <c r="BZ179" s="252"/>
      <c r="CA179" s="159"/>
      <c r="CB179" s="44"/>
      <c r="CC179" s="44"/>
      <c r="CD179" s="44"/>
      <c r="CE179" s="44"/>
      <c r="CF179" s="44"/>
      <c r="CG179" s="44"/>
      <c r="CH179" s="44"/>
      <c r="CI179" s="44"/>
      <c r="CJ179" s="44"/>
      <c r="CK179" s="44"/>
      <c r="CL179" s="44"/>
      <c r="CM179" s="44"/>
      <c r="CN179" s="44"/>
      <c r="CO179" s="44"/>
      <c r="CP179" s="44"/>
      <c r="CQ179" s="44"/>
      <c r="CR179" s="44"/>
      <c r="CS179" s="44"/>
      <c r="CT179" s="44"/>
      <c r="CU179" s="44"/>
      <c r="CV179" s="44"/>
      <c r="CW179" s="44"/>
      <c r="CX179" s="44"/>
      <c r="CY179" s="44"/>
      <c r="CZ179" s="44"/>
      <c r="DA179" s="44"/>
      <c r="DB179" s="44"/>
      <c r="DC179" s="44"/>
      <c r="DD179" s="44"/>
      <c r="DE179" s="44"/>
      <c r="DF179" s="44"/>
      <c r="DG179" s="44"/>
      <c r="DH179" s="44"/>
      <c r="DI179" s="44"/>
      <c r="DJ179" s="44"/>
      <c r="DK179" s="44"/>
      <c r="DL179" s="44"/>
      <c r="DM179" s="44"/>
    </row>
    <row r="180" spans="1:241" s="48" customFormat="1" hidden="1" outlineLevel="1" collapsed="1">
      <c r="A180" s="176"/>
      <c r="B180" s="177"/>
      <c r="C180" s="178"/>
      <c r="D180" s="179"/>
      <c r="E180" s="180"/>
      <c r="F180" s="181"/>
      <c r="G180" s="182"/>
      <c r="H180" s="182"/>
      <c r="I180" s="182"/>
      <c r="J180" s="183"/>
      <c r="K180" s="181" t="str">
        <f>CONCATENATE(K181," ",S181,R181," ",K182," ",S182,R182," ",K183," ",S183,R183," ",K184," ",S184,R184," ",K185," ",S185,R185," "," ",K186," ",S186,R186," ",K187," ",S187,R187," ",K188," ",S188,R188," ")</f>
        <v xml:space="preserve">                 </v>
      </c>
      <c r="L180" s="181"/>
      <c r="M180" s="181"/>
      <c r="N180" s="181"/>
      <c r="O180" s="181"/>
      <c r="P180" s="181"/>
      <c r="Q180" s="181"/>
      <c r="R180" s="182"/>
      <c r="S180" s="182"/>
      <c r="T180" s="182"/>
      <c r="U180" s="184">
        <f>SUM(U181:U188)</f>
        <v>0</v>
      </c>
      <c r="V180" s="188">
        <f>IF(SUM(BT181:BY188,BM181:BR188,BF181:BK188,AY181:BD188,AN181:AP188,AJ181:AL188,AF181:AH188,AB181:AD188)=SUM(V181:V188),SUM(V181:V188),"ПРОВЕРЬ")</f>
        <v>0</v>
      </c>
      <c r="W180" s="189">
        <f>IF(SUM(AA180,AE180,AI180,AM180)=SUM(W181:W188),SUM(W181:W188),"ПРОВЕРЬ")</f>
        <v>0</v>
      </c>
      <c r="X180" s="188">
        <f>IF(SUM(AB180,AF180,AJ180,AN180)=SUM(X181:X188),SUM(X181:X188),"ПРОВЕРЬ")</f>
        <v>0</v>
      </c>
      <c r="Y180" s="188">
        <f t="shared" ref="Y180" si="515">IF(SUM(AC180,AG180,AK180,AO180)=SUM(Y181:Y188),SUM(Y181:Y188),"ПРОВЕРЬ")</f>
        <v>0</v>
      </c>
      <c r="Z180" s="222">
        <f>IF(SUM(AD180,AH180,AL180,AP180)=SUM(Z181:Z188),SUM(Z181:Z188),"ПРОВЕРЬ")</f>
        <v>0</v>
      </c>
      <c r="AA180" s="190">
        <f t="shared" ref="AA180:AB180" si="516">SUM(AA181:AA188)</f>
        <v>0</v>
      </c>
      <c r="AB180" s="184">
        <f t="shared" si="516"/>
        <v>0</v>
      </c>
      <c r="AC180" s="184">
        <f>SUM(AC181:AC188)</f>
        <v>0</v>
      </c>
      <c r="AD180" s="222">
        <f>SUM(AD181:AD188)</f>
        <v>0</v>
      </c>
      <c r="AE180" s="184">
        <f>SUM(AE181:AE188)</f>
        <v>0</v>
      </c>
      <c r="AF180" s="184">
        <f t="shared" ref="AF180" si="517">SUM(AF181:AF188)</f>
        <v>0</v>
      </c>
      <c r="AG180" s="184">
        <f>SUM(AG181:AG188)</f>
        <v>0</v>
      </c>
      <c r="AH180" s="222">
        <f>SUM(AH181:AH188)</f>
        <v>0</v>
      </c>
      <c r="AI180" s="184">
        <f t="shared" ref="AI180:AJ180" si="518">SUM(AI181:AI188)</f>
        <v>0</v>
      </c>
      <c r="AJ180" s="184">
        <f t="shared" si="518"/>
        <v>0</v>
      </c>
      <c r="AK180" s="184">
        <f>SUM(AK181:AK188)</f>
        <v>0</v>
      </c>
      <c r="AL180" s="222">
        <f>SUM(AL181:AL188)</f>
        <v>0</v>
      </c>
      <c r="AM180" s="184">
        <f>SUM(AM181:AM188)</f>
        <v>0</v>
      </c>
      <c r="AN180" s="184">
        <f t="shared" ref="AN180" si="519">SUM(AN181:AN188)</f>
        <v>0</v>
      </c>
      <c r="AO180" s="184">
        <f>SUM(AO181:AO188)</f>
        <v>0</v>
      </c>
      <c r="AP180" s="188">
        <f>SUM(AP181:AP188)</f>
        <v>0</v>
      </c>
      <c r="AQ180" s="189">
        <f t="shared" ref="AQ180:AR180" si="520">IF(SUM(AX180,BE180,BL180,BS180)=SUM(AQ181:AQ188),SUM(AQ181:AQ188),"ПРОВЕРЬ")</f>
        <v>0</v>
      </c>
      <c r="AR180" s="188">
        <f t="shared" si="520"/>
        <v>0</v>
      </c>
      <c r="AS180" s="188">
        <f>IF(SUM(AZ180,BG180,BN180,BU180)=SUM(AS181:AS188),SUM(AS181:AS188),"ПРОВЕРЬ")</f>
        <v>0</v>
      </c>
      <c r="AT180" s="188">
        <f>IF(SUM(BA180,BH180,BO180,BV180)=SUM(AT181:AT188),SUM(AT181:AT188),"ПРОВЕРЬ")</f>
        <v>0</v>
      </c>
      <c r="AU180" s="188">
        <f>IF(SUM(BB180,BI180,BP180,BW180)=SUM(AU181:AU188),SUM(AU181:AU188),"ПРОВЕРЬ")</f>
        <v>0</v>
      </c>
      <c r="AV180" s="188">
        <f t="shared" ref="AV180" si="521">IF(SUM(BC180,BJ180,BQ180,BX180)=SUM(AV181:AV188),SUM(AV181:AV188),"ПРОВЕРЬ")</f>
        <v>0</v>
      </c>
      <c r="AW180" s="188">
        <f>IF(SUM(BD180,BK180,BR180,BY180)=SUM(AW181:AW188),SUM(AW181:AW188),"ПРОВЕРЬ")</f>
        <v>0</v>
      </c>
      <c r="AX180" s="191">
        <f t="shared" ref="AX180:AZ180" si="522">SUM(AX181:AX188)</f>
        <v>0</v>
      </c>
      <c r="AY180" s="191">
        <f t="shared" si="522"/>
        <v>0</v>
      </c>
      <c r="AZ180" s="191">
        <f t="shared" si="522"/>
        <v>0</v>
      </c>
      <c r="BA180" s="191">
        <f>SUM(BA181:BA188)</f>
        <v>0</v>
      </c>
      <c r="BB180" s="191">
        <f t="shared" ref="BB180" si="523">SUM(BB181:BB188)</f>
        <v>0</v>
      </c>
      <c r="BC180" s="191">
        <f>SUM(BC181:BC188)</f>
        <v>0</v>
      </c>
      <c r="BD180" s="234">
        <f>SUM(BD181:BD188)</f>
        <v>0</v>
      </c>
      <c r="BE180" s="191">
        <f t="shared" ref="BE180:BF180" si="524">SUM(BE181:BE188)</f>
        <v>0</v>
      </c>
      <c r="BF180" s="191">
        <f t="shared" si="524"/>
        <v>0</v>
      </c>
      <c r="BG180" s="191">
        <f>SUM(BG181:BG188)</f>
        <v>0</v>
      </c>
      <c r="BH180" s="191">
        <f t="shared" ref="BH180:BI180" si="525">SUM(BH181:BH188)</f>
        <v>0</v>
      </c>
      <c r="BI180" s="191">
        <f t="shared" si="525"/>
        <v>0</v>
      </c>
      <c r="BJ180" s="191">
        <f>SUM(BJ181:BJ188)</f>
        <v>0</v>
      </c>
      <c r="BK180" s="234">
        <f>SUM(BK181:BK188)</f>
        <v>0</v>
      </c>
      <c r="BL180" s="184">
        <f t="shared" ref="BL180:BP180" si="526">SUM(BL181:BL188)</f>
        <v>0</v>
      </c>
      <c r="BM180" s="184">
        <f t="shared" si="526"/>
        <v>0</v>
      </c>
      <c r="BN180" s="184">
        <f t="shared" si="526"/>
        <v>0</v>
      </c>
      <c r="BO180" s="184">
        <f t="shared" si="526"/>
        <v>0</v>
      </c>
      <c r="BP180" s="184">
        <f t="shared" si="526"/>
        <v>0</v>
      </c>
      <c r="BQ180" s="184">
        <f>SUM(BQ181:BQ188)</f>
        <v>0</v>
      </c>
      <c r="BR180" s="222">
        <f>SUM(BR181:BR188)</f>
        <v>0</v>
      </c>
      <c r="BS180" s="184">
        <f t="shared" ref="BS180:BW180" si="527">SUM(BS181:BS188)</f>
        <v>0</v>
      </c>
      <c r="BT180" s="184">
        <f t="shared" si="527"/>
        <v>0</v>
      </c>
      <c r="BU180" s="184">
        <f t="shared" si="527"/>
        <v>0</v>
      </c>
      <c r="BV180" s="184">
        <f t="shared" si="527"/>
        <v>0</v>
      </c>
      <c r="BW180" s="184">
        <f t="shared" si="527"/>
        <v>0</v>
      </c>
      <c r="BX180" s="184">
        <f>SUM(BX181:BX188)</f>
        <v>0</v>
      </c>
      <c r="BY180" s="222">
        <f>SUM(BY181:BY188)</f>
        <v>0</v>
      </c>
      <c r="BZ180" s="266"/>
      <c r="CA180" s="160"/>
      <c r="CB180" s="46"/>
      <c r="CC180" s="46"/>
      <c r="CD180" s="46"/>
      <c r="CE180" s="46"/>
      <c r="CF180" s="46"/>
      <c r="CG180" s="46"/>
      <c r="CH180" s="46"/>
      <c r="CI180" s="46"/>
      <c r="CJ180" s="46"/>
      <c r="CK180" s="46"/>
      <c r="CL180" s="46"/>
      <c r="CM180" s="46"/>
      <c r="CN180" s="46"/>
      <c r="CO180" s="46"/>
      <c r="CP180" s="46"/>
      <c r="CQ180" s="46"/>
      <c r="CR180" s="46"/>
      <c r="CS180" s="46"/>
      <c r="CT180" s="46"/>
      <c r="CU180" s="46"/>
      <c r="CV180" s="46"/>
      <c r="CW180" s="46"/>
      <c r="CX180" s="46"/>
      <c r="CY180" s="46"/>
      <c r="CZ180" s="46"/>
      <c r="DA180" s="46"/>
      <c r="DB180" s="46"/>
      <c r="DC180" s="46"/>
      <c r="DD180" s="46"/>
      <c r="DE180" s="46"/>
      <c r="DF180" s="46"/>
      <c r="DG180" s="46"/>
      <c r="DH180" s="46"/>
      <c r="DI180" s="46"/>
      <c r="DJ180" s="46"/>
      <c r="DK180" s="46"/>
      <c r="DL180" s="46"/>
      <c r="DM180" s="46"/>
      <c r="DN180" s="47"/>
      <c r="DO180" s="47"/>
      <c r="DP180" s="47"/>
      <c r="DQ180" s="47"/>
      <c r="DR180" s="47"/>
      <c r="DS180" s="47"/>
      <c r="DT180" s="47"/>
      <c r="DU180" s="47"/>
      <c r="DV180" s="47"/>
      <c r="DW180" s="47"/>
      <c r="DX180" s="47"/>
      <c r="DY180" s="47"/>
      <c r="DZ180" s="47"/>
      <c r="EA180" s="47"/>
      <c r="EB180" s="47"/>
      <c r="EC180" s="47"/>
      <c r="ED180" s="47"/>
      <c r="EE180" s="47"/>
      <c r="EF180" s="47"/>
      <c r="EG180" s="47"/>
      <c r="EH180" s="47"/>
      <c r="EI180" s="47"/>
      <c r="EJ180" s="47"/>
      <c r="EK180" s="47"/>
      <c r="EL180" s="47"/>
      <c r="EM180" s="47"/>
      <c r="EN180" s="47"/>
      <c r="EO180" s="47"/>
      <c r="EP180" s="47"/>
      <c r="EQ180" s="47"/>
      <c r="ER180" s="47"/>
      <c r="ES180" s="47"/>
      <c r="ET180" s="47"/>
      <c r="EU180" s="47"/>
      <c r="EV180" s="47"/>
      <c r="EW180" s="47"/>
      <c r="EX180" s="47"/>
      <c r="EY180" s="47"/>
      <c r="EZ180" s="47"/>
      <c r="FA180" s="47"/>
      <c r="FB180" s="47"/>
      <c r="FC180" s="47"/>
      <c r="FD180" s="47"/>
      <c r="FE180" s="47"/>
      <c r="FF180" s="47"/>
      <c r="FG180" s="47"/>
      <c r="FH180" s="47"/>
      <c r="FI180" s="47"/>
      <c r="FJ180" s="47"/>
      <c r="FK180" s="47"/>
      <c r="FL180" s="47"/>
      <c r="FM180" s="47"/>
      <c r="FN180" s="47"/>
      <c r="FO180" s="47"/>
      <c r="FP180" s="47"/>
      <c r="FQ180" s="47"/>
      <c r="FR180" s="47"/>
      <c r="FS180" s="47"/>
      <c r="FT180" s="47"/>
      <c r="FU180" s="47"/>
      <c r="FV180" s="47"/>
      <c r="FW180" s="47"/>
      <c r="FX180" s="47"/>
      <c r="FY180" s="47"/>
      <c r="FZ180" s="47"/>
      <c r="GA180" s="47"/>
      <c r="GB180" s="47"/>
      <c r="GC180" s="47"/>
      <c r="GD180" s="47"/>
      <c r="GE180" s="47"/>
      <c r="GF180" s="47"/>
      <c r="GG180" s="47"/>
      <c r="GH180" s="47"/>
      <c r="GI180" s="47"/>
      <c r="GJ180" s="47"/>
      <c r="GK180" s="47"/>
      <c r="GL180" s="47"/>
      <c r="GM180" s="47"/>
      <c r="GN180" s="47"/>
      <c r="GO180" s="47"/>
      <c r="GP180" s="47"/>
      <c r="GQ180" s="47"/>
      <c r="GR180" s="47"/>
      <c r="GS180" s="47"/>
      <c r="GT180" s="47"/>
      <c r="GU180" s="47"/>
      <c r="GV180" s="47"/>
      <c r="GW180" s="47"/>
      <c r="GX180" s="47"/>
      <c r="GY180" s="47"/>
      <c r="GZ180" s="47"/>
      <c r="HA180" s="47"/>
      <c r="HB180" s="47"/>
      <c r="HC180" s="47"/>
      <c r="HD180" s="47"/>
      <c r="HE180" s="47"/>
      <c r="HF180" s="47"/>
      <c r="HG180" s="47"/>
      <c r="HH180" s="47"/>
      <c r="HI180" s="47"/>
      <c r="HJ180" s="47"/>
      <c r="HK180" s="47"/>
      <c r="HL180" s="47"/>
      <c r="HM180" s="47"/>
      <c r="HN180" s="47"/>
      <c r="HO180" s="47"/>
      <c r="HP180" s="47"/>
      <c r="HQ180" s="47"/>
      <c r="HR180" s="47"/>
      <c r="HS180" s="47"/>
      <c r="HT180" s="47"/>
      <c r="HU180" s="47"/>
      <c r="HV180" s="47"/>
      <c r="HW180" s="47"/>
      <c r="HX180" s="47"/>
      <c r="HY180" s="47"/>
      <c r="HZ180" s="47"/>
      <c r="IA180" s="47"/>
      <c r="IB180" s="47"/>
      <c r="IC180" s="47"/>
      <c r="ID180" s="47"/>
      <c r="IE180" s="47"/>
      <c r="IF180" s="47"/>
      <c r="IG180" s="47"/>
    </row>
    <row r="181" spans="1:241" hidden="1" outlineLevel="2">
      <c r="A181" s="145"/>
      <c r="B181" s="33"/>
      <c r="C181" s="50"/>
      <c r="D181" s="51"/>
      <c r="E181" s="34"/>
      <c r="F181" s="56"/>
      <c r="G181" s="34"/>
      <c r="H181" s="34"/>
      <c r="I181" s="34"/>
      <c r="J181" s="53"/>
      <c r="K181" s="34"/>
      <c r="L181" s="36"/>
      <c r="M181" s="36"/>
      <c r="N181" s="36"/>
      <c r="O181" s="49"/>
      <c r="P181" s="49"/>
      <c r="Q181" s="36">
        <f>_xlfn.DAYS(P181,O181)</f>
        <v>0</v>
      </c>
      <c r="R181" s="33"/>
      <c r="S181" s="33"/>
      <c r="T181" s="33"/>
      <c r="U181" s="145"/>
      <c r="V181" s="192">
        <f t="shared" ref="V181:V188" si="528">SUM(W181,AQ181)</f>
        <v>0</v>
      </c>
      <c r="W181" s="193">
        <f>SUM(AA181,AE181,AI181,AM181)</f>
        <v>0</v>
      </c>
      <c r="X181" s="192">
        <f>SUM(AB181,AF181,AJ181,AN181)</f>
        <v>0</v>
      </c>
      <c r="Y181" s="192">
        <f>SUM(AC181,AG181,AK181,AO181)</f>
        <v>0</v>
      </c>
      <c r="Z181" s="192">
        <f>SUM(AD181,AH181,AL181,AP181)</f>
        <v>0</v>
      </c>
      <c r="AA181" s="211">
        <f>SUM(AB181:AD181)</f>
        <v>0</v>
      </c>
      <c r="AB181" s="205"/>
      <c r="AC181" s="205"/>
      <c r="AD181" s="229"/>
      <c r="AE181" s="211">
        <f>SUM(AF181:AH181)</f>
        <v>0</v>
      </c>
      <c r="AF181" s="205"/>
      <c r="AG181" s="205"/>
      <c r="AH181" s="229"/>
      <c r="AI181" s="211">
        <f>SUM(AJ181:AL181)</f>
        <v>0</v>
      </c>
      <c r="AJ181" s="205"/>
      <c r="AK181" s="205"/>
      <c r="AL181" s="229"/>
      <c r="AM181" s="211">
        <f>SUM(AN181:AP181)</f>
        <v>0</v>
      </c>
      <c r="AN181" s="205"/>
      <c r="AO181" s="205"/>
      <c r="AP181" s="231"/>
      <c r="AQ181" s="193">
        <f>SUM(BS181,BL181,BE181,AX181)</f>
        <v>0</v>
      </c>
      <c r="AR181" s="192">
        <f>SUM(BT181,BM181,BF181,AY181)</f>
        <v>0</v>
      </c>
      <c r="AS181" s="192">
        <f>IF(AR181*0.304=SUM(AZ181,BG181,BN181,BU181),AR181*0.304,"проверь ЕСН")</f>
        <v>0</v>
      </c>
      <c r="AT181" s="192">
        <f t="shared" ref="AT181:AW188" si="529">SUM(BV181,BO181,BH181,BA181)</f>
        <v>0</v>
      </c>
      <c r="AU181" s="192">
        <f t="shared" si="529"/>
        <v>0</v>
      </c>
      <c r="AV181" s="192">
        <f t="shared" si="529"/>
        <v>0</v>
      </c>
      <c r="AW181" s="192">
        <f>SUM(BY181,BR181,BK181,BD181)</f>
        <v>0</v>
      </c>
      <c r="AX181" s="235">
        <f>SUM(AY181:BD181)</f>
        <v>0</v>
      </c>
      <c r="AY181" s="263"/>
      <c r="AZ181" s="194">
        <f>AY181*0.304</f>
        <v>0</v>
      </c>
      <c r="BA181" s="263"/>
      <c r="BB181" s="263"/>
      <c r="BC181" s="263"/>
      <c r="BD181" s="264"/>
      <c r="BE181" s="235">
        <f>SUM(BF181:BK181)</f>
        <v>0</v>
      </c>
      <c r="BF181" s="263"/>
      <c r="BG181" s="194">
        <f>BF181*0.304</f>
        <v>0</v>
      </c>
      <c r="BH181" s="263"/>
      <c r="BI181" s="263"/>
      <c r="BJ181" s="263"/>
      <c r="BK181" s="264"/>
      <c r="BL181" s="235">
        <f>SUM(BM181:BR181)</f>
        <v>0</v>
      </c>
      <c r="BM181" s="263"/>
      <c r="BN181" s="194">
        <f>BM181*0.304</f>
        <v>0</v>
      </c>
      <c r="BO181" s="263"/>
      <c r="BP181" s="263"/>
      <c r="BQ181" s="263"/>
      <c r="BR181" s="264"/>
      <c r="BS181" s="235">
        <f>SUM(BT181:BY181)</f>
        <v>0</v>
      </c>
      <c r="BT181" s="263"/>
      <c r="BU181" s="194">
        <f>BT181*0.304</f>
        <v>0</v>
      </c>
      <c r="BV181" s="263"/>
      <c r="BW181" s="263"/>
      <c r="BX181" s="263"/>
      <c r="BY181" s="264"/>
      <c r="BZ181" s="251"/>
      <c r="CA181" s="159"/>
      <c r="CB181" s="44"/>
      <c r="CC181" s="44"/>
      <c r="CD181" s="44"/>
      <c r="CE181" s="44"/>
      <c r="CF181" s="44"/>
      <c r="CG181" s="44"/>
      <c r="CH181" s="44"/>
      <c r="CI181" s="44"/>
      <c r="CJ181" s="44"/>
      <c r="CK181" s="44"/>
      <c r="CL181" s="44"/>
      <c r="CM181" s="44"/>
      <c r="CN181" s="44"/>
      <c r="CO181" s="44"/>
      <c r="CP181" s="44"/>
      <c r="CQ181" s="44"/>
      <c r="CR181" s="44"/>
      <c r="CS181" s="44"/>
      <c r="CT181" s="44"/>
      <c r="CU181" s="44"/>
      <c r="CV181" s="44"/>
      <c r="CW181" s="44"/>
      <c r="CX181" s="44"/>
      <c r="CY181" s="44"/>
      <c r="CZ181" s="44"/>
      <c r="DA181" s="44"/>
      <c r="DB181" s="44"/>
      <c r="DC181" s="44"/>
      <c r="DD181" s="44"/>
      <c r="DE181" s="44"/>
      <c r="DF181" s="44"/>
      <c r="DG181" s="44"/>
      <c r="DH181" s="44"/>
      <c r="DI181" s="44"/>
      <c r="DJ181" s="44"/>
      <c r="DK181" s="44"/>
      <c r="DL181" s="44"/>
      <c r="DM181" s="44"/>
    </row>
    <row r="182" spans="1:241" hidden="1" outlineLevel="2">
      <c r="A182" s="49"/>
      <c r="B182" s="33"/>
      <c r="C182" s="50"/>
      <c r="D182" s="51"/>
      <c r="E182" s="34"/>
      <c r="F182" s="56"/>
      <c r="G182" s="34"/>
      <c r="H182" s="34"/>
      <c r="I182" s="34"/>
      <c r="J182" s="53"/>
      <c r="K182" s="34"/>
      <c r="L182" s="36"/>
      <c r="M182" s="36"/>
      <c r="N182" s="36"/>
      <c r="O182" s="49"/>
      <c r="P182" s="49"/>
      <c r="Q182" s="36">
        <f>_xlfn.DAYS(P182,O182)</f>
        <v>0</v>
      </c>
      <c r="R182" s="33"/>
      <c r="S182" s="33"/>
      <c r="T182" s="33"/>
      <c r="U182" s="145"/>
      <c r="V182" s="192">
        <f t="shared" si="528"/>
        <v>0</v>
      </c>
      <c r="W182" s="193">
        <f t="shared" ref="W182:Z188" si="530">SUM(AA182,AE182,AI182,AM182)</f>
        <v>0</v>
      </c>
      <c r="X182" s="192">
        <f t="shared" si="530"/>
        <v>0</v>
      </c>
      <c r="Y182" s="192">
        <f t="shared" si="530"/>
        <v>0</v>
      </c>
      <c r="Z182" s="192">
        <f t="shared" si="530"/>
        <v>0</v>
      </c>
      <c r="AA182" s="211">
        <f t="shared" ref="AA182:AA186" si="531">SUM(AB182:AD182)</f>
        <v>0</v>
      </c>
      <c r="AB182" s="205"/>
      <c r="AC182" s="205"/>
      <c r="AD182" s="229"/>
      <c r="AE182" s="211">
        <f t="shared" ref="AE182" si="532">SUM(AF182:AH182)</f>
        <v>0</v>
      </c>
      <c r="AF182" s="205"/>
      <c r="AG182" s="205"/>
      <c r="AH182" s="229"/>
      <c r="AI182" s="211">
        <f t="shared" ref="AI182:AI188" si="533">SUM(AJ182:AL182)</f>
        <v>0</v>
      </c>
      <c r="AJ182" s="205"/>
      <c r="AK182" s="205"/>
      <c r="AL182" s="229"/>
      <c r="AM182" s="211">
        <f t="shared" ref="AM182:AM188" si="534">SUM(AN182:AP182)</f>
        <v>0</v>
      </c>
      <c r="AN182" s="205"/>
      <c r="AO182" s="205"/>
      <c r="AP182" s="231"/>
      <c r="AQ182" s="193">
        <f t="shared" ref="AQ182:AR188" si="535">SUM(BS182,BL182,BE182,AX182)</f>
        <v>0</v>
      </c>
      <c r="AR182" s="192">
        <f t="shared" si="535"/>
        <v>0</v>
      </c>
      <c r="AS182" s="192">
        <f t="shared" ref="AS182:AS187" si="536">IF(AR182*0.304=SUM(AZ182,BG182,BN182,BU182),AR182*0.304,"ЕСН")</f>
        <v>0</v>
      </c>
      <c r="AT182" s="192">
        <f t="shared" si="529"/>
        <v>0</v>
      </c>
      <c r="AU182" s="192">
        <f t="shared" si="529"/>
        <v>0</v>
      </c>
      <c r="AV182" s="192">
        <f t="shared" si="529"/>
        <v>0</v>
      </c>
      <c r="AW182" s="192">
        <f t="shared" si="529"/>
        <v>0</v>
      </c>
      <c r="AX182" s="235">
        <f t="shared" ref="AX182:AX185" si="537">SUM(AY182:BD182)</f>
        <v>0</v>
      </c>
      <c r="AY182" s="263"/>
      <c r="AZ182" s="194">
        <f t="shared" ref="AZ182:AZ188" si="538">AY182*0.304</f>
        <v>0</v>
      </c>
      <c r="BA182" s="263"/>
      <c r="BB182" s="263"/>
      <c r="BC182" s="263"/>
      <c r="BD182" s="264"/>
      <c r="BE182" s="235">
        <f t="shared" ref="BE182:BE185" si="539">SUM(BF182:BK182)</f>
        <v>0</v>
      </c>
      <c r="BF182" s="263"/>
      <c r="BG182" s="194">
        <f t="shared" ref="BG182:BG188" si="540">BF182*0.304</f>
        <v>0</v>
      </c>
      <c r="BH182" s="263"/>
      <c r="BI182" s="263"/>
      <c r="BJ182" s="263"/>
      <c r="BK182" s="264"/>
      <c r="BL182" s="235">
        <f t="shared" ref="BL182:BL185" si="541">SUM(BM182:BR182)</f>
        <v>0</v>
      </c>
      <c r="BM182" s="263"/>
      <c r="BN182" s="194">
        <f t="shared" ref="BN182:BN188" si="542">BM182*0.304</f>
        <v>0</v>
      </c>
      <c r="BO182" s="263"/>
      <c r="BP182" s="263"/>
      <c r="BQ182" s="263"/>
      <c r="BR182" s="264"/>
      <c r="BS182" s="235">
        <f t="shared" ref="BS182:BS185" si="543">SUM(BT182:BY182)</f>
        <v>0</v>
      </c>
      <c r="BT182" s="263"/>
      <c r="BU182" s="194">
        <f t="shared" ref="BU182:BU188" si="544">BT182*0.304</f>
        <v>0</v>
      </c>
      <c r="BV182" s="263"/>
      <c r="BW182" s="263"/>
      <c r="BX182" s="263"/>
      <c r="BY182" s="264"/>
      <c r="BZ182" s="251"/>
      <c r="CA182" s="159"/>
      <c r="CB182" s="44"/>
      <c r="CC182" s="44"/>
      <c r="CD182" s="44"/>
      <c r="CE182" s="44"/>
      <c r="CF182" s="44"/>
      <c r="CG182" s="44"/>
      <c r="CH182" s="44"/>
      <c r="CI182" s="44"/>
      <c r="CJ182" s="44"/>
      <c r="CK182" s="44"/>
      <c r="CL182" s="44"/>
      <c r="CM182" s="44"/>
      <c r="CN182" s="44"/>
      <c r="CO182" s="44"/>
      <c r="CP182" s="44"/>
      <c r="CQ182" s="44"/>
      <c r="CR182" s="44"/>
      <c r="CS182" s="44"/>
      <c r="CT182" s="44"/>
      <c r="CU182" s="44"/>
      <c r="CV182" s="44"/>
      <c r="CW182" s="44"/>
      <c r="CX182" s="44"/>
      <c r="CY182" s="44"/>
      <c r="CZ182" s="44"/>
      <c r="DA182" s="44"/>
      <c r="DB182" s="44"/>
      <c r="DC182" s="44"/>
      <c r="DD182" s="44"/>
      <c r="DE182" s="44"/>
      <c r="DF182" s="44"/>
      <c r="DG182" s="44"/>
      <c r="DH182" s="44"/>
      <c r="DI182" s="44"/>
      <c r="DJ182" s="44"/>
      <c r="DK182" s="44"/>
      <c r="DL182" s="44"/>
      <c r="DM182" s="44"/>
    </row>
    <row r="183" spans="1:241" hidden="1" outlineLevel="2">
      <c r="A183" s="187"/>
      <c r="B183" s="33"/>
      <c r="C183" s="50"/>
      <c r="D183" s="51"/>
      <c r="E183" s="34"/>
      <c r="F183" s="56"/>
      <c r="G183" s="34"/>
      <c r="H183" s="34"/>
      <c r="I183" s="34"/>
      <c r="J183" s="53"/>
      <c r="K183" s="34"/>
      <c r="L183" s="36"/>
      <c r="M183" s="36"/>
      <c r="N183" s="36"/>
      <c r="O183" s="49"/>
      <c r="P183" s="49"/>
      <c r="Q183" s="36">
        <f t="shared" ref="Q183:Q188" si="545">_xlfn.DAYS(P183,O183)</f>
        <v>0</v>
      </c>
      <c r="R183" s="33"/>
      <c r="S183" s="33"/>
      <c r="T183" s="33"/>
      <c r="U183" s="145"/>
      <c r="V183" s="192">
        <f t="shared" si="528"/>
        <v>0</v>
      </c>
      <c r="W183" s="193">
        <f t="shared" si="530"/>
        <v>0</v>
      </c>
      <c r="X183" s="192">
        <f t="shared" si="530"/>
        <v>0</v>
      </c>
      <c r="Y183" s="192">
        <f t="shared" si="530"/>
        <v>0</v>
      </c>
      <c r="Z183" s="192">
        <f t="shared" si="530"/>
        <v>0</v>
      </c>
      <c r="AA183" s="211">
        <f t="shared" si="531"/>
        <v>0</v>
      </c>
      <c r="AB183" s="205"/>
      <c r="AC183" s="205"/>
      <c r="AD183" s="229"/>
      <c r="AE183" s="211">
        <f>SUM(AF183:AH183)</f>
        <v>0</v>
      </c>
      <c r="AF183" s="205"/>
      <c r="AG183" s="205"/>
      <c r="AH183" s="229"/>
      <c r="AI183" s="211">
        <f t="shared" si="533"/>
        <v>0</v>
      </c>
      <c r="AJ183" s="205"/>
      <c r="AK183" s="205"/>
      <c r="AL183" s="229"/>
      <c r="AM183" s="211">
        <f t="shared" si="534"/>
        <v>0</v>
      </c>
      <c r="AN183" s="205"/>
      <c r="AO183" s="205"/>
      <c r="AP183" s="231"/>
      <c r="AQ183" s="193">
        <f t="shared" si="535"/>
        <v>0</v>
      </c>
      <c r="AR183" s="192">
        <f t="shared" si="535"/>
        <v>0</v>
      </c>
      <c r="AS183" s="192">
        <f t="shared" si="536"/>
        <v>0</v>
      </c>
      <c r="AT183" s="192">
        <f t="shared" si="529"/>
        <v>0</v>
      </c>
      <c r="AU183" s="192">
        <f t="shared" si="529"/>
        <v>0</v>
      </c>
      <c r="AV183" s="192">
        <f t="shared" si="529"/>
        <v>0</v>
      </c>
      <c r="AW183" s="192">
        <f t="shared" si="529"/>
        <v>0</v>
      </c>
      <c r="AX183" s="235">
        <f t="shared" si="537"/>
        <v>0</v>
      </c>
      <c r="AY183" s="263"/>
      <c r="AZ183" s="194">
        <f t="shared" si="538"/>
        <v>0</v>
      </c>
      <c r="BA183" s="263"/>
      <c r="BB183" s="263"/>
      <c r="BC183" s="263"/>
      <c r="BD183" s="264"/>
      <c r="BE183" s="235">
        <f t="shared" si="539"/>
        <v>0</v>
      </c>
      <c r="BF183" s="263"/>
      <c r="BG183" s="194">
        <f t="shared" si="540"/>
        <v>0</v>
      </c>
      <c r="BH183" s="263"/>
      <c r="BI183" s="263"/>
      <c r="BJ183" s="263"/>
      <c r="BK183" s="264"/>
      <c r="BL183" s="235">
        <f t="shared" si="541"/>
        <v>0</v>
      </c>
      <c r="BM183" s="263"/>
      <c r="BN183" s="194">
        <f t="shared" si="542"/>
        <v>0</v>
      </c>
      <c r="BO183" s="263"/>
      <c r="BP183" s="263"/>
      <c r="BQ183" s="263"/>
      <c r="BR183" s="264"/>
      <c r="BS183" s="235">
        <f t="shared" si="543"/>
        <v>0</v>
      </c>
      <c r="BT183" s="263"/>
      <c r="BU183" s="194">
        <f t="shared" si="544"/>
        <v>0</v>
      </c>
      <c r="BV183" s="263"/>
      <c r="BW183" s="263"/>
      <c r="BX183" s="263"/>
      <c r="BY183" s="264"/>
      <c r="BZ183" s="251"/>
      <c r="CA183" s="159"/>
      <c r="CB183" s="44"/>
      <c r="CC183" s="44"/>
      <c r="CD183" s="44"/>
      <c r="CE183" s="44"/>
      <c r="CF183" s="44"/>
      <c r="CG183" s="44"/>
      <c r="CH183" s="44"/>
      <c r="CI183" s="44"/>
      <c r="CJ183" s="44"/>
      <c r="CK183" s="44"/>
      <c r="CL183" s="44"/>
      <c r="CM183" s="44"/>
      <c r="CN183" s="44"/>
      <c r="CO183" s="44"/>
      <c r="CP183" s="44"/>
      <c r="CQ183" s="44"/>
      <c r="CR183" s="44"/>
      <c r="CS183" s="44"/>
      <c r="CT183" s="44"/>
      <c r="CU183" s="44"/>
      <c r="CV183" s="44"/>
      <c r="CW183" s="44"/>
      <c r="CX183" s="44"/>
      <c r="CY183" s="44"/>
      <c r="CZ183" s="44"/>
      <c r="DA183" s="44"/>
      <c r="DB183" s="44"/>
      <c r="DC183" s="44"/>
      <c r="DD183" s="44"/>
      <c r="DE183" s="44"/>
      <c r="DF183" s="44"/>
      <c r="DG183" s="44"/>
      <c r="DH183" s="44"/>
      <c r="DI183" s="44"/>
      <c r="DJ183" s="44"/>
      <c r="DK183" s="44"/>
      <c r="DL183" s="44"/>
      <c r="DM183" s="44"/>
    </row>
    <row r="184" spans="1:241" hidden="1" outlineLevel="2">
      <c r="A184" s="187"/>
      <c r="B184" s="33"/>
      <c r="C184" s="50"/>
      <c r="D184" s="51"/>
      <c r="E184" s="34"/>
      <c r="F184" s="56"/>
      <c r="G184" s="34"/>
      <c r="H184" s="34"/>
      <c r="I184" s="34"/>
      <c r="J184" s="53"/>
      <c r="K184" s="34"/>
      <c r="L184" s="36"/>
      <c r="M184" s="36"/>
      <c r="N184" s="36"/>
      <c r="O184" s="49"/>
      <c r="P184" s="49"/>
      <c r="Q184" s="36">
        <f t="shared" si="545"/>
        <v>0</v>
      </c>
      <c r="R184" s="33"/>
      <c r="S184" s="33"/>
      <c r="T184" s="33"/>
      <c r="U184" s="145"/>
      <c r="V184" s="192">
        <f t="shared" si="528"/>
        <v>0</v>
      </c>
      <c r="W184" s="193">
        <f t="shared" si="530"/>
        <v>0</v>
      </c>
      <c r="X184" s="192">
        <f t="shared" si="530"/>
        <v>0</v>
      </c>
      <c r="Y184" s="192">
        <f t="shared" si="530"/>
        <v>0</v>
      </c>
      <c r="Z184" s="192">
        <f t="shared" si="530"/>
        <v>0</v>
      </c>
      <c r="AA184" s="211">
        <f t="shared" si="531"/>
        <v>0</v>
      </c>
      <c r="AB184" s="205"/>
      <c r="AC184" s="205"/>
      <c r="AD184" s="229"/>
      <c r="AE184" s="211">
        <f t="shared" ref="AE184:AE188" si="546">SUM(AF184:AH184)</f>
        <v>0</v>
      </c>
      <c r="AF184" s="205"/>
      <c r="AG184" s="205"/>
      <c r="AH184" s="229"/>
      <c r="AI184" s="211">
        <f t="shared" si="533"/>
        <v>0</v>
      </c>
      <c r="AJ184" s="205"/>
      <c r="AK184" s="205"/>
      <c r="AL184" s="229"/>
      <c r="AM184" s="211">
        <f t="shared" si="534"/>
        <v>0</v>
      </c>
      <c r="AN184" s="205"/>
      <c r="AO184" s="205"/>
      <c r="AP184" s="231"/>
      <c r="AQ184" s="193">
        <f t="shared" si="535"/>
        <v>0</v>
      </c>
      <c r="AR184" s="192">
        <f t="shared" si="535"/>
        <v>0</v>
      </c>
      <c r="AS184" s="192">
        <f t="shared" si="536"/>
        <v>0</v>
      </c>
      <c r="AT184" s="192">
        <f t="shared" si="529"/>
        <v>0</v>
      </c>
      <c r="AU184" s="192">
        <f t="shared" si="529"/>
        <v>0</v>
      </c>
      <c r="AV184" s="192">
        <f t="shared" si="529"/>
        <v>0</v>
      </c>
      <c r="AW184" s="192">
        <f t="shared" si="529"/>
        <v>0</v>
      </c>
      <c r="AX184" s="235">
        <f t="shared" si="537"/>
        <v>0</v>
      </c>
      <c r="AY184" s="263"/>
      <c r="AZ184" s="194">
        <f t="shared" si="538"/>
        <v>0</v>
      </c>
      <c r="BA184" s="263"/>
      <c r="BB184" s="263"/>
      <c r="BC184" s="263"/>
      <c r="BD184" s="264"/>
      <c r="BE184" s="235">
        <f t="shared" si="539"/>
        <v>0</v>
      </c>
      <c r="BF184" s="263"/>
      <c r="BG184" s="194">
        <f t="shared" si="540"/>
        <v>0</v>
      </c>
      <c r="BH184" s="263"/>
      <c r="BI184" s="263"/>
      <c r="BJ184" s="263"/>
      <c r="BK184" s="264"/>
      <c r="BL184" s="235">
        <f t="shared" si="541"/>
        <v>0</v>
      </c>
      <c r="BM184" s="263"/>
      <c r="BN184" s="194">
        <f t="shared" si="542"/>
        <v>0</v>
      </c>
      <c r="BO184" s="263"/>
      <c r="BP184" s="263"/>
      <c r="BQ184" s="263"/>
      <c r="BR184" s="264"/>
      <c r="BS184" s="235">
        <f t="shared" si="543"/>
        <v>0</v>
      </c>
      <c r="BT184" s="263"/>
      <c r="BU184" s="194">
        <f t="shared" si="544"/>
        <v>0</v>
      </c>
      <c r="BV184" s="263"/>
      <c r="BW184" s="263"/>
      <c r="BX184" s="263"/>
      <c r="BY184" s="264"/>
      <c r="BZ184" s="251"/>
      <c r="CA184" s="159"/>
      <c r="CB184" s="44"/>
      <c r="CC184" s="44"/>
      <c r="CD184" s="44"/>
      <c r="CE184" s="44"/>
      <c r="CF184" s="44"/>
      <c r="CG184" s="44"/>
      <c r="CH184" s="44"/>
      <c r="CI184" s="44"/>
      <c r="CJ184" s="44"/>
      <c r="CK184" s="44"/>
      <c r="CL184" s="44"/>
      <c r="CM184" s="44"/>
      <c r="CN184" s="44"/>
      <c r="CO184" s="44"/>
      <c r="CP184" s="44"/>
      <c r="CQ184" s="44"/>
      <c r="CR184" s="44"/>
      <c r="CS184" s="44"/>
      <c r="CT184" s="44"/>
      <c r="CU184" s="44"/>
      <c r="CV184" s="44"/>
      <c r="CW184" s="44"/>
      <c r="CX184" s="44"/>
      <c r="CY184" s="44"/>
      <c r="CZ184" s="44"/>
      <c r="DA184" s="44"/>
      <c r="DB184" s="44"/>
      <c r="DC184" s="44"/>
      <c r="DD184" s="44"/>
      <c r="DE184" s="44"/>
      <c r="DF184" s="44"/>
      <c r="DG184" s="44"/>
      <c r="DH184" s="44"/>
      <c r="DI184" s="44"/>
      <c r="DJ184" s="44"/>
      <c r="DK184" s="44"/>
      <c r="DL184" s="44"/>
      <c r="DM184" s="44"/>
    </row>
    <row r="185" spans="1:241" hidden="1" outlineLevel="2">
      <c r="A185" s="145"/>
      <c r="B185" s="33"/>
      <c r="C185" s="50"/>
      <c r="D185" s="51"/>
      <c r="E185" s="34"/>
      <c r="F185" s="56"/>
      <c r="G185" s="34"/>
      <c r="H185" s="34"/>
      <c r="I185" s="34"/>
      <c r="J185" s="53"/>
      <c r="K185" s="34"/>
      <c r="L185" s="36"/>
      <c r="M185" s="36"/>
      <c r="N185" s="36"/>
      <c r="O185" s="49"/>
      <c r="P185" s="49"/>
      <c r="Q185" s="36">
        <f t="shared" si="545"/>
        <v>0</v>
      </c>
      <c r="R185" s="33"/>
      <c r="S185" s="33"/>
      <c r="T185" s="33"/>
      <c r="U185" s="145"/>
      <c r="V185" s="192">
        <f t="shared" si="528"/>
        <v>0</v>
      </c>
      <c r="W185" s="193">
        <f t="shared" si="530"/>
        <v>0</v>
      </c>
      <c r="X185" s="192">
        <f t="shared" si="530"/>
        <v>0</v>
      </c>
      <c r="Y185" s="192">
        <f t="shared" si="530"/>
        <v>0</v>
      </c>
      <c r="Z185" s="192">
        <f t="shared" si="530"/>
        <v>0</v>
      </c>
      <c r="AA185" s="211">
        <f t="shared" si="531"/>
        <v>0</v>
      </c>
      <c r="AB185" s="205"/>
      <c r="AC185" s="205"/>
      <c r="AD185" s="229"/>
      <c r="AE185" s="211">
        <f t="shared" si="546"/>
        <v>0</v>
      </c>
      <c r="AF185" s="205"/>
      <c r="AG185" s="205"/>
      <c r="AH185" s="229"/>
      <c r="AI185" s="211">
        <f t="shared" si="533"/>
        <v>0</v>
      </c>
      <c r="AJ185" s="205"/>
      <c r="AK185" s="205"/>
      <c r="AL185" s="229"/>
      <c r="AM185" s="211">
        <f t="shared" si="534"/>
        <v>0</v>
      </c>
      <c r="AN185" s="205"/>
      <c r="AO185" s="205"/>
      <c r="AP185" s="231"/>
      <c r="AQ185" s="193">
        <f t="shared" si="535"/>
        <v>0</v>
      </c>
      <c r="AR185" s="192">
        <f t="shared" si="535"/>
        <v>0</v>
      </c>
      <c r="AS185" s="192">
        <f t="shared" si="536"/>
        <v>0</v>
      </c>
      <c r="AT185" s="192">
        <f t="shared" si="529"/>
        <v>0</v>
      </c>
      <c r="AU185" s="192">
        <f t="shared" si="529"/>
        <v>0</v>
      </c>
      <c r="AV185" s="192">
        <f t="shared" si="529"/>
        <v>0</v>
      </c>
      <c r="AW185" s="192">
        <f t="shared" si="529"/>
        <v>0</v>
      </c>
      <c r="AX185" s="235">
        <f t="shared" si="537"/>
        <v>0</v>
      </c>
      <c r="AY185" s="263"/>
      <c r="AZ185" s="194">
        <f t="shared" si="538"/>
        <v>0</v>
      </c>
      <c r="BA185" s="263"/>
      <c r="BB185" s="263"/>
      <c r="BC185" s="263"/>
      <c r="BD185" s="264"/>
      <c r="BE185" s="235">
        <f t="shared" si="539"/>
        <v>0</v>
      </c>
      <c r="BF185" s="263"/>
      <c r="BG185" s="194">
        <f t="shared" si="540"/>
        <v>0</v>
      </c>
      <c r="BH185" s="263"/>
      <c r="BI185" s="263"/>
      <c r="BJ185" s="263"/>
      <c r="BK185" s="264"/>
      <c r="BL185" s="235">
        <f t="shared" si="541"/>
        <v>0</v>
      </c>
      <c r="BM185" s="263"/>
      <c r="BN185" s="194">
        <f t="shared" si="542"/>
        <v>0</v>
      </c>
      <c r="BO185" s="263"/>
      <c r="BP185" s="263"/>
      <c r="BQ185" s="263"/>
      <c r="BR185" s="264"/>
      <c r="BS185" s="235">
        <f t="shared" si="543"/>
        <v>0</v>
      </c>
      <c r="BT185" s="263"/>
      <c r="BU185" s="194">
        <f t="shared" si="544"/>
        <v>0</v>
      </c>
      <c r="BV185" s="263"/>
      <c r="BW185" s="263"/>
      <c r="BX185" s="263"/>
      <c r="BY185" s="264"/>
      <c r="BZ185" s="251"/>
      <c r="CA185" s="159"/>
      <c r="CB185" s="44"/>
      <c r="CC185" s="44"/>
      <c r="CD185" s="44"/>
      <c r="CE185" s="44"/>
      <c r="CF185" s="44"/>
      <c r="CG185" s="44"/>
      <c r="CH185" s="44"/>
      <c r="CI185" s="44"/>
      <c r="CJ185" s="44"/>
      <c r="CK185" s="44"/>
      <c r="CL185" s="44"/>
      <c r="CM185" s="44"/>
      <c r="CN185" s="44"/>
      <c r="CO185" s="44"/>
      <c r="CP185" s="44"/>
      <c r="CQ185" s="44"/>
      <c r="CR185" s="44"/>
      <c r="CS185" s="44"/>
      <c r="CT185" s="44"/>
      <c r="CU185" s="44"/>
      <c r="CV185" s="44"/>
      <c r="CW185" s="44"/>
      <c r="CX185" s="44"/>
      <c r="CY185" s="44"/>
      <c r="CZ185" s="44"/>
      <c r="DA185" s="44"/>
      <c r="DB185" s="44"/>
      <c r="DC185" s="44"/>
      <c r="DD185" s="44"/>
      <c r="DE185" s="44"/>
      <c r="DF185" s="44"/>
      <c r="DG185" s="44"/>
      <c r="DH185" s="44"/>
      <c r="DI185" s="44"/>
      <c r="DJ185" s="44"/>
      <c r="DK185" s="44"/>
      <c r="DL185" s="44"/>
      <c r="DM185" s="44"/>
    </row>
    <row r="186" spans="1:241" hidden="1" outlineLevel="2">
      <c r="A186" s="145"/>
      <c r="B186" s="33"/>
      <c r="C186" s="50"/>
      <c r="D186" s="51"/>
      <c r="E186" s="34"/>
      <c r="F186" s="56"/>
      <c r="G186" s="34"/>
      <c r="H186" s="34"/>
      <c r="I186" s="34"/>
      <c r="J186" s="53"/>
      <c r="K186" s="34"/>
      <c r="L186" s="36"/>
      <c r="M186" s="36"/>
      <c r="N186" s="36"/>
      <c r="O186" s="49"/>
      <c r="P186" s="49"/>
      <c r="Q186" s="36">
        <f t="shared" si="545"/>
        <v>0</v>
      </c>
      <c r="R186" s="33"/>
      <c r="S186" s="33"/>
      <c r="T186" s="33"/>
      <c r="U186" s="145"/>
      <c r="V186" s="192">
        <f t="shared" si="528"/>
        <v>0</v>
      </c>
      <c r="W186" s="193">
        <f t="shared" si="530"/>
        <v>0</v>
      </c>
      <c r="X186" s="192">
        <f t="shared" si="530"/>
        <v>0</v>
      </c>
      <c r="Y186" s="192">
        <f t="shared" si="530"/>
        <v>0</v>
      </c>
      <c r="Z186" s="192">
        <f t="shared" si="530"/>
        <v>0</v>
      </c>
      <c r="AA186" s="211">
        <f t="shared" si="531"/>
        <v>0</v>
      </c>
      <c r="AB186" s="206"/>
      <c r="AC186" s="206"/>
      <c r="AD186" s="230"/>
      <c r="AE186" s="211">
        <f t="shared" si="546"/>
        <v>0</v>
      </c>
      <c r="AF186" s="206"/>
      <c r="AG186" s="206"/>
      <c r="AH186" s="230"/>
      <c r="AI186" s="211">
        <f t="shared" si="533"/>
        <v>0</v>
      </c>
      <c r="AJ186" s="206"/>
      <c r="AK186" s="206"/>
      <c r="AL186" s="230"/>
      <c r="AM186" s="211">
        <f t="shared" si="534"/>
        <v>0</v>
      </c>
      <c r="AN186" s="206"/>
      <c r="AO186" s="206"/>
      <c r="AP186" s="232"/>
      <c r="AQ186" s="193">
        <f t="shared" si="535"/>
        <v>0</v>
      </c>
      <c r="AR186" s="192">
        <f t="shared" si="535"/>
        <v>0</v>
      </c>
      <c r="AS186" s="192">
        <f t="shared" si="536"/>
        <v>0</v>
      </c>
      <c r="AT186" s="192">
        <f t="shared" si="529"/>
        <v>0</v>
      </c>
      <c r="AU186" s="192">
        <f t="shared" si="529"/>
        <v>0</v>
      </c>
      <c r="AV186" s="192">
        <f t="shared" si="529"/>
        <v>0</v>
      </c>
      <c r="AW186" s="192">
        <f t="shared" si="529"/>
        <v>0</v>
      </c>
      <c r="AX186" s="235">
        <f>SUM(AY186:BD186)</f>
        <v>0</v>
      </c>
      <c r="AY186" s="263"/>
      <c r="AZ186" s="194">
        <f t="shared" si="538"/>
        <v>0</v>
      </c>
      <c r="BA186" s="263"/>
      <c r="BB186" s="263"/>
      <c r="BC186" s="263"/>
      <c r="BD186" s="264"/>
      <c r="BE186" s="235">
        <f>SUM(BF186:BK186)</f>
        <v>0</v>
      </c>
      <c r="BF186" s="263"/>
      <c r="BG186" s="194">
        <f t="shared" si="540"/>
        <v>0</v>
      </c>
      <c r="BH186" s="263"/>
      <c r="BI186" s="263"/>
      <c r="BJ186" s="263"/>
      <c r="BK186" s="264"/>
      <c r="BL186" s="235">
        <f>SUM(BM186:BR186)</f>
        <v>0</v>
      </c>
      <c r="BM186" s="263"/>
      <c r="BN186" s="194">
        <f t="shared" si="542"/>
        <v>0</v>
      </c>
      <c r="BO186" s="263"/>
      <c r="BP186" s="263"/>
      <c r="BQ186" s="263"/>
      <c r="BR186" s="264"/>
      <c r="BS186" s="235">
        <f>SUM(BT186:BY186)</f>
        <v>0</v>
      </c>
      <c r="BT186" s="263"/>
      <c r="BU186" s="194">
        <f t="shared" si="544"/>
        <v>0</v>
      </c>
      <c r="BV186" s="263"/>
      <c r="BW186" s="263"/>
      <c r="BX186" s="263"/>
      <c r="BY186" s="264"/>
      <c r="BZ186" s="251"/>
      <c r="CA186" s="159"/>
      <c r="CB186" s="44"/>
      <c r="CC186" s="44"/>
      <c r="CD186" s="44"/>
      <c r="CE186" s="44"/>
      <c r="CF186" s="44"/>
      <c r="CG186" s="44"/>
      <c r="CH186" s="44"/>
      <c r="CI186" s="44"/>
      <c r="CJ186" s="44"/>
      <c r="CK186" s="44"/>
      <c r="CL186" s="44"/>
      <c r="CM186" s="44"/>
      <c r="CN186" s="44"/>
      <c r="CO186" s="44"/>
      <c r="CP186" s="44"/>
      <c r="CQ186" s="44"/>
      <c r="CR186" s="44"/>
      <c r="CS186" s="44"/>
      <c r="CT186" s="44"/>
      <c r="CU186" s="44"/>
      <c r="CV186" s="44"/>
      <c r="CW186" s="44"/>
      <c r="CX186" s="44"/>
      <c r="CY186" s="44"/>
      <c r="CZ186" s="44"/>
      <c r="DA186" s="44"/>
      <c r="DB186" s="44"/>
      <c r="DC186" s="44"/>
      <c r="DD186" s="44"/>
      <c r="DE186" s="44"/>
      <c r="DF186" s="44"/>
      <c r="DG186" s="44"/>
      <c r="DH186" s="44"/>
      <c r="DI186" s="44"/>
      <c r="DJ186" s="44"/>
      <c r="DK186" s="44"/>
      <c r="DL186" s="44"/>
      <c r="DM186" s="44"/>
    </row>
    <row r="187" spans="1:241" hidden="1" outlineLevel="2">
      <c r="A187" s="145"/>
      <c r="B187" s="33"/>
      <c r="C187" s="50"/>
      <c r="D187" s="51"/>
      <c r="E187" s="34"/>
      <c r="F187" s="56"/>
      <c r="G187" s="34"/>
      <c r="H187" s="34"/>
      <c r="I187" s="34"/>
      <c r="J187" s="53"/>
      <c r="K187" s="34"/>
      <c r="L187" s="36"/>
      <c r="M187" s="36"/>
      <c r="N187" s="36"/>
      <c r="O187" s="49"/>
      <c r="P187" s="49"/>
      <c r="Q187" s="36">
        <f t="shared" si="545"/>
        <v>0</v>
      </c>
      <c r="R187" s="33"/>
      <c r="S187" s="33"/>
      <c r="T187" s="33"/>
      <c r="U187" s="145"/>
      <c r="V187" s="192">
        <f t="shared" si="528"/>
        <v>0</v>
      </c>
      <c r="W187" s="193">
        <f t="shared" si="530"/>
        <v>0</v>
      </c>
      <c r="X187" s="192">
        <f t="shared" si="530"/>
        <v>0</v>
      </c>
      <c r="Y187" s="192">
        <f t="shared" si="530"/>
        <v>0</v>
      </c>
      <c r="Z187" s="192">
        <f t="shared" si="530"/>
        <v>0</v>
      </c>
      <c r="AA187" s="211">
        <f>SUM(AB187:AD187)</f>
        <v>0</v>
      </c>
      <c r="AB187" s="206"/>
      <c r="AC187" s="206"/>
      <c r="AD187" s="230"/>
      <c r="AE187" s="211">
        <f t="shared" si="546"/>
        <v>0</v>
      </c>
      <c r="AF187" s="206"/>
      <c r="AG187" s="206"/>
      <c r="AH187" s="230"/>
      <c r="AI187" s="211">
        <f t="shared" si="533"/>
        <v>0</v>
      </c>
      <c r="AJ187" s="206"/>
      <c r="AK187" s="206"/>
      <c r="AL187" s="230"/>
      <c r="AM187" s="211">
        <f t="shared" si="534"/>
        <v>0</v>
      </c>
      <c r="AN187" s="206"/>
      <c r="AO187" s="206"/>
      <c r="AP187" s="232"/>
      <c r="AQ187" s="193">
        <f t="shared" si="535"/>
        <v>0</v>
      </c>
      <c r="AR187" s="192">
        <f t="shared" si="535"/>
        <v>0</v>
      </c>
      <c r="AS187" s="192">
        <f t="shared" si="536"/>
        <v>0</v>
      </c>
      <c r="AT187" s="192">
        <f t="shared" si="529"/>
        <v>0</v>
      </c>
      <c r="AU187" s="192">
        <f t="shared" si="529"/>
        <v>0</v>
      </c>
      <c r="AV187" s="192">
        <f t="shared" si="529"/>
        <v>0</v>
      </c>
      <c r="AW187" s="192">
        <f t="shared" si="529"/>
        <v>0</v>
      </c>
      <c r="AX187" s="235">
        <f t="shared" ref="AX187:AX188" si="547">SUM(AY187:BD187)</f>
        <v>0</v>
      </c>
      <c r="AY187" s="263"/>
      <c r="AZ187" s="194">
        <f t="shared" si="538"/>
        <v>0</v>
      </c>
      <c r="BA187" s="263"/>
      <c r="BB187" s="263"/>
      <c r="BC187" s="263"/>
      <c r="BD187" s="264"/>
      <c r="BE187" s="235">
        <f t="shared" ref="BE187:BE188" si="548">SUM(BF187:BK187)</f>
        <v>0</v>
      </c>
      <c r="BF187" s="263"/>
      <c r="BG187" s="194">
        <f t="shared" si="540"/>
        <v>0</v>
      </c>
      <c r="BH187" s="263"/>
      <c r="BI187" s="263"/>
      <c r="BJ187" s="263"/>
      <c r="BK187" s="264"/>
      <c r="BL187" s="235">
        <f t="shared" ref="BL187:BL188" si="549">SUM(BM187:BR187)</f>
        <v>0</v>
      </c>
      <c r="BM187" s="263"/>
      <c r="BN187" s="194">
        <f t="shared" si="542"/>
        <v>0</v>
      </c>
      <c r="BO187" s="263"/>
      <c r="BP187" s="263"/>
      <c r="BQ187" s="263"/>
      <c r="BR187" s="264"/>
      <c r="BS187" s="235">
        <f t="shared" ref="BS187:BS188" si="550">SUM(BT187:BY187)</f>
        <v>0</v>
      </c>
      <c r="BT187" s="263"/>
      <c r="BU187" s="194">
        <f t="shared" si="544"/>
        <v>0</v>
      </c>
      <c r="BV187" s="263"/>
      <c r="BW187" s="263"/>
      <c r="BX187" s="263"/>
      <c r="BY187" s="264"/>
      <c r="BZ187" s="251"/>
      <c r="CA187" s="159"/>
      <c r="CB187" s="44"/>
      <c r="CC187" s="44"/>
      <c r="CD187" s="44"/>
      <c r="CE187" s="44"/>
      <c r="CF187" s="44"/>
      <c r="CG187" s="44"/>
      <c r="CH187" s="44"/>
      <c r="CI187" s="44"/>
      <c r="CJ187" s="44"/>
      <c r="CK187" s="44"/>
      <c r="CL187" s="44"/>
      <c r="CM187" s="44"/>
      <c r="CN187" s="44"/>
      <c r="CO187" s="44"/>
      <c r="CP187" s="44"/>
      <c r="CQ187" s="44"/>
      <c r="CR187" s="44"/>
      <c r="CS187" s="44"/>
      <c r="CT187" s="44"/>
      <c r="CU187" s="44"/>
      <c r="CV187" s="44"/>
      <c r="CW187" s="44"/>
      <c r="CX187" s="44"/>
      <c r="CY187" s="44"/>
      <c r="CZ187" s="44"/>
      <c r="DA187" s="44"/>
      <c r="DB187" s="44"/>
      <c r="DC187" s="44"/>
      <c r="DD187" s="44"/>
      <c r="DE187" s="44"/>
      <c r="DF187" s="44"/>
      <c r="DG187" s="44"/>
      <c r="DH187" s="44"/>
      <c r="DI187" s="44"/>
      <c r="DJ187" s="44"/>
      <c r="DK187" s="44"/>
      <c r="DL187" s="44"/>
      <c r="DM187" s="44"/>
    </row>
    <row r="188" spans="1:241" hidden="1" outlineLevel="2">
      <c r="A188" s="145"/>
      <c r="B188" s="33"/>
      <c r="C188" s="50"/>
      <c r="D188" s="51"/>
      <c r="E188" s="34"/>
      <c r="F188" s="56"/>
      <c r="G188" s="34"/>
      <c r="H188" s="34"/>
      <c r="I188" s="34"/>
      <c r="J188" s="53"/>
      <c r="K188" s="34"/>
      <c r="L188" s="36"/>
      <c r="M188" s="36"/>
      <c r="N188" s="36"/>
      <c r="O188" s="49"/>
      <c r="P188" s="49"/>
      <c r="Q188" s="36">
        <f t="shared" si="545"/>
        <v>0</v>
      </c>
      <c r="R188" s="33"/>
      <c r="S188" s="33"/>
      <c r="T188" s="33"/>
      <c r="U188" s="145"/>
      <c r="V188" s="192">
        <f t="shared" si="528"/>
        <v>0</v>
      </c>
      <c r="W188" s="193">
        <f t="shared" si="530"/>
        <v>0</v>
      </c>
      <c r="X188" s="192">
        <f t="shared" si="530"/>
        <v>0</v>
      </c>
      <c r="Y188" s="192">
        <f t="shared" si="530"/>
        <v>0</v>
      </c>
      <c r="Z188" s="192">
        <f t="shared" si="530"/>
        <v>0</v>
      </c>
      <c r="AA188" s="211">
        <f t="shared" ref="AA188" si="551">SUM(AB188:AD188)</f>
        <v>0</v>
      </c>
      <c r="AB188" s="206"/>
      <c r="AC188" s="206"/>
      <c r="AD188" s="230"/>
      <c r="AE188" s="211">
        <f t="shared" si="546"/>
        <v>0</v>
      </c>
      <c r="AF188" s="206"/>
      <c r="AG188" s="206"/>
      <c r="AH188" s="230"/>
      <c r="AI188" s="211">
        <f t="shared" si="533"/>
        <v>0</v>
      </c>
      <c r="AJ188" s="206"/>
      <c r="AK188" s="206"/>
      <c r="AL188" s="230"/>
      <c r="AM188" s="211">
        <f t="shared" si="534"/>
        <v>0</v>
      </c>
      <c r="AN188" s="206"/>
      <c r="AO188" s="206"/>
      <c r="AP188" s="232"/>
      <c r="AQ188" s="193">
        <f t="shared" si="535"/>
        <v>0</v>
      </c>
      <c r="AR188" s="192">
        <f>SUM(BT188,BM188,BF188,AY188)</f>
        <v>0</v>
      </c>
      <c r="AS188" s="192">
        <f>IF(AR188*0.304=SUM(AZ188,BG188,BN188,BU188),AR188*0.304,"ЕСН")</f>
        <v>0</v>
      </c>
      <c r="AT188" s="192">
        <f t="shared" si="529"/>
        <v>0</v>
      </c>
      <c r="AU188" s="192">
        <f t="shared" si="529"/>
        <v>0</v>
      </c>
      <c r="AV188" s="192">
        <f t="shared" si="529"/>
        <v>0</v>
      </c>
      <c r="AW188" s="192">
        <f t="shared" si="529"/>
        <v>0</v>
      </c>
      <c r="AX188" s="235">
        <f t="shared" si="547"/>
        <v>0</v>
      </c>
      <c r="AY188" s="263"/>
      <c r="AZ188" s="194">
        <f t="shared" si="538"/>
        <v>0</v>
      </c>
      <c r="BA188" s="263"/>
      <c r="BB188" s="263"/>
      <c r="BC188" s="263"/>
      <c r="BD188" s="264"/>
      <c r="BE188" s="235">
        <f t="shared" si="548"/>
        <v>0</v>
      </c>
      <c r="BF188" s="263"/>
      <c r="BG188" s="194">
        <f t="shared" si="540"/>
        <v>0</v>
      </c>
      <c r="BH188" s="263"/>
      <c r="BI188" s="263"/>
      <c r="BJ188" s="263"/>
      <c r="BK188" s="264"/>
      <c r="BL188" s="235">
        <f t="shared" si="549"/>
        <v>0</v>
      </c>
      <c r="BM188" s="263"/>
      <c r="BN188" s="194">
        <f t="shared" si="542"/>
        <v>0</v>
      </c>
      <c r="BO188" s="263"/>
      <c r="BP188" s="263"/>
      <c r="BQ188" s="263"/>
      <c r="BR188" s="264"/>
      <c r="BS188" s="235">
        <f t="shared" si="550"/>
        <v>0</v>
      </c>
      <c r="BT188" s="263"/>
      <c r="BU188" s="194">
        <f t="shared" si="544"/>
        <v>0</v>
      </c>
      <c r="BV188" s="263"/>
      <c r="BW188" s="263"/>
      <c r="BX188" s="263"/>
      <c r="BY188" s="264"/>
      <c r="BZ188" s="251"/>
      <c r="CA188" s="159"/>
      <c r="CB188" s="44"/>
      <c r="CC188" s="44"/>
      <c r="CD188" s="44"/>
      <c r="CE188" s="44"/>
      <c r="CF188" s="44"/>
      <c r="CG188" s="44"/>
      <c r="CH188" s="44"/>
      <c r="CI188" s="44"/>
      <c r="CJ188" s="44"/>
      <c r="CK188" s="44"/>
      <c r="CL188" s="44"/>
      <c r="CM188" s="44"/>
      <c r="CN188" s="44"/>
      <c r="CO188" s="44"/>
      <c r="CP188" s="44"/>
      <c r="CQ188" s="44"/>
      <c r="CR188" s="44"/>
      <c r="CS188" s="44"/>
      <c r="CT188" s="44"/>
      <c r="CU188" s="44"/>
      <c r="CV188" s="44"/>
      <c r="CW188" s="44"/>
      <c r="CX188" s="44"/>
      <c r="CY188" s="44"/>
      <c r="CZ188" s="44"/>
      <c r="DA188" s="44"/>
      <c r="DB188" s="44"/>
      <c r="DC188" s="44"/>
      <c r="DD188" s="44"/>
      <c r="DE188" s="44"/>
      <c r="DF188" s="44"/>
      <c r="DG188" s="44"/>
      <c r="DH188" s="44"/>
      <c r="DI188" s="44"/>
      <c r="DJ188" s="44"/>
      <c r="DK188" s="44"/>
      <c r="DL188" s="44"/>
      <c r="DM188" s="44"/>
    </row>
    <row r="189" spans="1:241" hidden="1" outlineLevel="2">
      <c r="A189" s="49"/>
      <c r="B189" s="33"/>
      <c r="C189" s="50"/>
      <c r="D189" s="51"/>
      <c r="E189" s="34"/>
      <c r="F189" s="52"/>
      <c r="G189" s="34"/>
      <c r="H189" s="34"/>
      <c r="I189" s="34"/>
      <c r="J189" s="53"/>
      <c r="K189" s="34"/>
      <c r="L189" s="36"/>
      <c r="M189" s="36"/>
      <c r="N189" s="36"/>
      <c r="O189" s="36"/>
      <c r="P189" s="36"/>
      <c r="Q189" s="36"/>
      <c r="R189" s="33"/>
      <c r="S189" s="145"/>
      <c r="T189" s="145"/>
      <c r="U189" s="145"/>
      <c r="V189" s="154"/>
      <c r="W189" s="165"/>
      <c r="X189" s="36"/>
      <c r="Y189" s="36"/>
      <c r="Z189" s="154"/>
      <c r="AA189" s="210"/>
      <c r="AB189" s="36"/>
      <c r="AC189" s="36"/>
      <c r="AD189" s="221"/>
      <c r="AE189" s="210"/>
      <c r="AF189" s="36"/>
      <c r="AG189" s="36"/>
      <c r="AH189" s="221"/>
      <c r="AI189" s="210"/>
      <c r="AJ189" s="36"/>
      <c r="AK189" s="36"/>
      <c r="AL189" s="221"/>
      <c r="AM189" s="210"/>
      <c r="AN189" s="36"/>
      <c r="AO189" s="36"/>
      <c r="AP189" s="154"/>
      <c r="AQ189" s="165"/>
      <c r="AR189" s="36"/>
      <c r="AS189" s="36"/>
      <c r="AT189" s="36"/>
      <c r="AU189" s="36"/>
      <c r="AV189" s="36"/>
      <c r="AW189" s="154"/>
      <c r="AX189" s="235"/>
      <c r="AY189" s="54"/>
      <c r="AZ189" s="194"/>
      <c r="BA189" s="54"/>
      <c r="BB189" s="54"/>
      <c r="BC189" s="54"/>
      <c r="BD189" s="237"/>
      <c r="BE189" s="235"/>
      <c r="BF189" s="54"/>
      <c r="BG189" s="194"/>
      <c r="BH189" s="54"/>
      <c r="BI189" s="54"/>
      <c r="BJ189" s="54"/>
      <c r="BK189" s="237"/>
      <c r="BL189" s="236"/>
      <c r="BM189" s="54"/>
      <c r="BN189" s="54"/>
      <c r="BO189" s="54"/>
      <c r="BP189" s="54"/>
      <c r="BQ189" s="54"/>
      <c r="BR189" s="237"/>
      <c r="BS189" s="236"/>
      <c r="BT189" s="44"/>
      <c r="BU189" s="44"/>
      <c r="BV189" s="44"/>
      <c r="BW189" s="44"/>
      <c r="BX189" s="44"/>
      <c r="BY189" s="257"/>
      <c r="BZ189" s="252"/>
      <c r="CA189" s="159"/>
      <c r="CB189" s="44"/>
      <c r="CC189" s="44"/>
      <c r="CD189" s="44"/>
      <c r="CE189" s="44"/>
      <c r="CF189" s="44"/>
      <c r="CG189" s="44"/>
      <c r="CH189" s="44"/>
      <c r="CI189" s="44"/>
      <c r="CJ189" s="44"/>
      <c r="CK189" s="44"/>
      <c r="CL189" s="44"/>
      <c r="CM189" s="44"/>
      <c r="CN189" s="44"/>
      <c r="CO189" s="44"/>
      <c r="CP189" s="44"/>
      <c r="CQ189" s="44"/>
      <c r="CR189" s="44"/>
      <c r="CS189" s="44"/>
      <c r="CT189" s="44"/>
      <c r="CU189" s="44"/>
      <c r="CV189" s="44"/>
      <c r="CW189" s="44"/>
      <c r="CX189" s="44"/>
      <c r="CY189" s="44"/>
      <c r="CZ189" s="44"/>
      <c r="DA189" s="44"/>
      <c r="DB189" s="44"/>
      <c r="DC189" s="44"/>
      <c r="DD189" s="44"/>
      <c r="DE189" s="44"/>
      <c r="DF189" s="44"/>
      <c r="DG189" s="44"/>
      <c r="DH189" s="44"/>
      <c r="DI189" s="44"/>
      <c r="DJ189" s="44"/>
      <c r="DK189" s="44"/>
      <c r="DL189" s="44"/>
      <c r="DM189" s="44"/>
    </row>
    <row r="190" spans="1:241" s="48" customFormat="1" hidden="1" outlineLevel="1" collapsed="1">
      <c r="A190" s="176"/>
      <c r="B190" s="177"/>
      <c r="C190" s="178"/>
      <c r="D190" s="179"/>
      <c r="E190" s="180"/>
      <c r="F190" s="181"/>
      <c r="G190" s="182"/>
      <c r="H190" s="182"/>
      <c r="I190" s="182"/>
      <c r="J190" s="183"/>
      <c r="K190" s="181" t="str">
        <f>CONCATENATE(K191," ",S191,R191," ",K192," ",S192,R192," ",K193," ",S193,R193," ",K194," ",S194,R194," ",K195," ",S195,R195," "," ",K196," ",S196,R196," ",K197," ",S197,R197," ",K198," ",S198,R198," ")</f>
        <v xml:space="preserve">                 </v>
      </c>
      <c r="L190" s="181"/>
      <c r="M190" s="181"/>
      <c r="N190" s="181"/>
      <c r="O190" s="181"/>
      <c r="P190" s="181"/>
      <c r="Q190" s="181"/>
      <c r="R190" s="182"/>
      <c r="S190" s="182"/>
      <c r="T190" s="182"/>
      <c r="U190" s="184">
        <f>SUM(U191:U198)</f>
        <v>0</v>
      </c>
      <c r="V190" s="188">
        <f>IF(SUM(BT191:BY198,BM191:BR198,BF191:BK198,AY191:BD198,AN191:AP198,AJ191:AL198,AF191:AH198,AB191:AD198)=SUM(V191:V198),SUM(V191:V198),"ПРОВЕРЬ")</f>
        <v>0</v>
      </c>
      <c r="W190" s="189">
        <f>IF(SUM(AA190,AE190,AI190,AM190)=SUM(W191:W198),SUM(W191:W198),"ПРОВЕРЬ")</f>
        <v>0</v>
      </c>
      <c r="X190" s="188">
        <f>IF(SUM(AB190,AF190,AJ190,AN190)=SUM(X191:X198),SUM(X191:X198),"ПРОВЕРЬ")</f>
        <v>0</v>
      </c>
      <c r="Y190" s="188">
        <f t="shared" ref="Y190" si="552">IF(SUM(AC190,AG190,AK190,AO190)=SUM(Y191:Y198),SUM(Y191:Y198),"ПРОВЕРЬ")</f>
        <v>0</v>
      </c>
      <c r="Z190" s="222">
        <f>IF(SUM(AD190,AH190,AL190,AP190)=SUM(Z191:Z198),SUM(Z191:Z198),"ПРОВЕРЬ")</f>
        <v>0</v>
      </c>
      <c r="AA190" s="190">
        <f t="shared" ref="AA190:AB190" si="553">SUM(AA191:AA198)</f>
        <v>0</v>
      </c>
      <c r="AB190" s="184">
        <f t="shared" si="553"/>
        <v>0</v>
      </c>
      <c r="AC190" s="184">
        <f>SUM(AC191:AC198)</f>
        <v>0</v>
      </c>
      <c r="AD190" s="222">
        <f>SUM(AD191:AD198)</f>
        <v>0</v>
      </c>
      <c r="AE190" s="184">
        <f>SUM(AE191:AE198)</f>
        <v>0</v>
      </c>
      <c r="AF190" s="184">
        <f t="shared" ref="AF190" si="554">SUM(AF191:AF198)</f>
        <v>0</v>
      </c>
      <c r="AG190" s="184">
        <f>SUM(AG191:AG198)</f>
        <v>0</v>
      </c>
      <c r="AH190" s="222">
        <f>SUM(AH191:AH198)</f>
        <v>0</v>
      </c>
      <c r="AI190" s="184">
        <f t="shared" ref="AI190:AJ190" si="555">SUM(AI191:AI198)</f>
        <v>0</v>
      </c>
      <c r="AJ190" s="184">
        <f t="shared" si="555"/>
        <v>0</v>
      </c>
      <c r="AK190" s="184">
        <f>SUM(AK191:AK198)</f>
        <v>0</v>
      </c>
      <c r="AL190" s="222">
        <f>SUM(AL191:AL198)</f>
        <v>0</v>
      </c>
      <c r="AM190" s="184">
        <f>SUM(AM191:AM198)</f>
        <v>0</v>
      </c>
      <c r="AN190" s="184">
        <f t="shared" ref="AN190" si="556">SUM(AN191:AN198)</f>
        <v>0</v>
      </c>
      <c r="AO190" s="184">
        <f>SUM(AO191:AO198)</f>
        <v>0</v>
      </c>
      <c r="AP190" s="188">
        <f>SUM(AP191:AP198)</f>
        <v>0</v>
      </c>
      <c r="AQ190" s="189">
        <f t="shared" ref="AQ190:AR190" si="557">IF(SUM(AX190,BE190,BL190,BS190)=SUM(AQ191:AQ198),SUM(AQ191:AQ198),"ПРОВЕРЬ")</f>
        <v>0</v>
      </c>
      <c r="AR190" s="188">
        <f t="shared" si="557"/>
        <v>0</v>
      </c>
      <c r="AS190" s="188">
        <f>IF(SUM(AZ190,BG190,BN190,BU190)=SUM(AS191:AS198),SUM(AS191:AS198),"ПРОВЕРЬ")</f>
        <v>0</v>
      </c>
      <c r="AT190" s="188">
        <f>IF(SUM(BA190,BH190,BO190,BV190)=SUM(AT191:AT198),SUM(AT191:AT198),"ПРОВЕРЬ")</f>
        <v>0</v>
      </c>
      <c r="AU190" s="188">
        <f>IF(SUM(BB190,BI190,BP190,BW190)=SUM(AU191:AU198),SUM(AU191:AU198),"ПРОВЕРЬ")</f>
        <v>0</v>
      </c>
      <c r="AV190" s="188">
        <f t="shared" ref="AV190" si="558">IF(SUM(BC190,BJ190,BQ190,BX190)=SUM(AV191:AV198),SUM(AV191:AV198),"ПРОВЕРЬ")</f>
        <v>0</v>
      </c>
      <c r="AW190" s="188">
        <f>IF(SUM(BD190,BK190,BR190,BY190)=SUM(AW191:AW198),SUM(AW191:AW198),"ПРОВЕРЬ")</f>
        <v>0</v>
      </c>
      <c r="AX190" s="191">
        <f t="shared" ref="AX190:AZ190" si="559">SUM(AX191:AX198)</f>
        <v>0</v>
      </c>
      <c r="AY190" s="191">
        <f t="shared" si="559"/>
        <v>0</v>
      </c>
      <c r="AZ190" s="191">
        <f t="shared" si="559"/>
        <v>0</v>
      </c>
      <c r="BA190" s="191">
        <f>SUM(BA191:BA198)</f>
        <v>0</v>
      </c>
      <c r="BB190" s="191">
        <f t="shared" ref="BB190" si="560">SUM(BB191:BB198)</f>
        <v>0</v>
      </c>
      <c r="BC190" s="191">
        <f>SUM(BC191:BC198)</f>
        <v>0</v>
      </c>
      <c r="BD190" s="234">
        <f>SUM(BD191:BD198)</f>
        <v>0</v>
      </c>
      <c r="BE190" s="191">
        <f t="shared" ref="BE190:BF190" si="561">SUM(BE191:BE198)</f>
        <v>0</v>
      </c>
      <c r="BF190" s="191">
        <f t="shared" si="561"/>
        <v>0</v>
      </c>
      <c r="BG190" s="191">
        <f>SUM(BG191:BG198)</f>
        <v>0</v>
      </c>
      <c r="BH190" s="191">
        <f t="shared" ref="BH190:BI190" si="562">SUM(BH191:BH198)</f>
        <v>0</v>
      </c>
      <c r="BI190" s="191">
        <f t="shared" si="562"/>
        <v>0</v>
      </c>
      <c r="BJ190" s="191">
        <f>SUM(BJ191:BJ198)</f>
        <v>0</v>
      </c>
      <c r="BK190" s="234">
        <f>SUM(BK191:BK198)</f>
        <v>0</v>
      </c>
      <c r="BL190" s="184">
        <f t="shared" ref="BL190:BP190" si="563">SUM(BL191:BL198)</f>
        <v>0</v>
      </c>
      <c r="BM190" s="184">
        <f t="shared" si="563"/>
        <v>0</v>
      </c>
      <c r="BN190" s="184">
        <f t="shared" si="563"/>
        <v>0</v>
      </c>
      <c r="BO190" s="184">
        <f t="shared" si="563"/>
        <v>0</v>
      </c>
      <c r="BP190" s="184">
        <f t="shared" si="563"/>
        <v>0</v>
      </c>
      <c r="BQ190" s="184">
        <f>SUM(BQ191:BQ198)</f>
        <v>0</v>
      </c>
      <c r="BR190" s="222">
        <f>SUM(BR191:BR198)</f>
        <v>0</v>
      </c>
      <c r="BS190" s="184">
        <f t="shared" ref="BS190:BW190" si="564">SUM(BS191:BS198)</f>
        <v>0</v>
      </c>
      <c r="BT190" s="184">
        <f t="shared" si="564"/>
        <v>0</v>
      </c>
      <c r="BU190" s="184">
        <f t="shared" si="564"/>
        <v>0</v>
      </c>
      <c r="BV190" s="184">
        <f t="shared" si="564"/>
        <v>0</v>
      </c>
      <c r="BW190" s="184">
        <f t="shared" si="564"/>
        <v>0</v>
      </c>
      <c r="BX190" s="184">
        <f>SUM(BX191:BX198)</f>
        <v>0</v>
      </c>
      <c r="BY190" s="222">
        <f>SUM(BY191:BY198)</f>
        <v>0</v>
      </c>
      <c r="BZ190" s="266"/>
      <c r="CA190" s="160"/>
      <c r="CB190" s="46"/>
      <c r="CC190" s="46"/>
      <c r="CD190" s="46"/>
      <c r="CE190" s="46"/>
      <c r="CF190" s="46"/>
      <c r="CG190" s="46"/>
      <c r="CH190" s="46"/>
      <c r="CI190" s="46"/>
      <c r="CJ190" s="46"/>
      <c r="CK190" s="46"/>
      <c r="CL190" s="46"/>
      <c r="CM190" s="46"/>
      <c r="CN190" s="46"/>
      <c r="CO190" s="46"/>
      <c r="CP190" s="46"/>
      <c r="CQ190" s="46"/>
      <c r="CR190" s="46"/>
      <c r="CS190" s="46"/>
      <c r="CT190" s="46"/>
      <c r="CU190" s="46"/>
      <c r="CV190" s="46"/>
      <c r="CW190" s="46"/>
      <c r="CX190" s="46"/>
      <c r="CY190" s="46"/>
      <c r="CZ190" s="46"/>
      <c r="DA190" s="46"/>
      <c r="DB190" s="46"/>
      <c r="DC190" s="46"/>
      <c r="DD190" s="46"/>
      <c r="DE190" s="46"/>
      <c r="DF190" s="46"/>
      <c r="DG190" s="46"/>
      <c r="DH190" s="46"/>
      <c r="DI190" s="46"/>
      <c r="DJ190" s="46"/>
      <c r="DK190" s="46"/>
      <c r="DL190" s="46"/>
      <c r="DM190" s="46"/>
      <c r="DN190" s="47"/>
      <c r="DO190" s="47"/>
      <c r="DP190" s="47"/>
      <c r="DQ190" s="47"/>
      <c r="DR190" s="47"/>
      <c r="DS190" s="47"/>
      <c r="DT190" s="47"/>
      <c r="DU190" s="47"/>
      <c r="DV190" s="47"/>
      <c r="DW190" s="47"/>
      <c r="DX190" s="47"/>
      <c r="DY190" s="47"/>
      <c r="DZ190" s="47"/>
      <c r="EA190" s="47"/>
      <c r="EB190" s="47"/>
      <c r="EC190" s="47"/>
      <c r="ED190" s="47"/>
      <c r="EE190" s="47"/>
      <c r="EF190" s="47"/>
      <c r="EG190" s="47"/>
      <c r="EH190" s="47"/>
      <c r="EI190" s="47"/>
      <c r="EJ190" s="47"/>
      <c r="EK190" s="47"/>
      <c r="EL190" s="47"/>
      <c r="EM190" s="47"/>
      <c r="EN190" s="47"/>
      <c r="EO190" s="47"/>
      <c r="EP190" s="47"/>
      <c r="EQ190" s="47"/>
      <c r="ER190" s="47"/>
      <c r="ES190" s="47"/>
      <c r="ET190" s="47"/>
      <c r="EU190" s="47"/>
      <c r="EV190" s="47"/>
      <c r="EW190" s="47"/>
      <c r="EX190" s="47"/>
      <c r="EY190" s="47"/>
      <c r="EZ190" s="47"/>
      <c r="FA190" s="47"/>
      <c r="FB190" s="47"/>
      <c r="FC190" s="47"/>
      <c r="FD190" s="47"/>
      <c r="FE190" s="47"/>
      <c r="FF190" s="47"/>
      <c r="FG190" s="47"/>
      <c r="FH190" s="47"/>
      <c r="FI190" s="47"/>
      <c r="FJ190" s="47"/>
      <c r="FK190" s="47"/>
      <c r="FL190" s="47"/>
      <c r="FM190" s="47"/>
      <c r="FN190" s="47"/>
      <c r="FO190" s="47"/>
      <c r="FP190" s="47"/>
      <c r="FQ190" s="47"/>
      <c r="FR190" s="47"/>
      <c r="FS190" s="47"/>
      <c r="FT190" s="47"/>
      <c r="FU190" s="47"/>
      <c r="FV190" s="47"/>
      <c r="FW190" s="47"/>
      <c r="FX190" s="47"/>
      <c r="FY190" s="47"/>
      <c r="FZ190" s="47"/>
      <c r="GA190" s="47"/>
      <c r="GB190" s="47"/>
      <c r="GC190" s="47"/>
      <c r="GD190" s="47"/>
      <c r="GE190" s="47"/>
      <c r="GF190" s="47"/>
      <c r="GG190" s="47"/>
      <c r="GH190" s="47"/>
      <c r="GI190" s="47"/>
      <c r="GJ190" s="47"/>
      <c r="GK190" s="47"/>
      <c r="GL190" s="47"/>
      <c r="GM190" s="47"/>
      <c r="GN190" s="47"/>
      <c r="GO190" s="47"/>
      <c r="GP190" s="47"/>
      <c r="GQ190" s="47"/>
      <c r="GR190" s="47"/>
      <c r="GS190" s="47"/>
      <c r="GT190" s="47"/>
      <c r="GU190" s="47"/>
      <c r="GV190" s="47"/>
      <c r="GW190" s="47"/>
      <c r="GX190" s="47"/>
      <c r="GY190" s="47"/>
      <c r="GZ190" s="47"/>
      <c r="HA190" s="47"/>
      <c r="HB190" s="47"/>
      <c r="HC190" s="47"/>
      <c r="HD190" s="47"/>
      <c r="HE190" s="47"/>
      <c r="HF190" s="47"/>
      <c r="HG190" s="47"/>
      <c r="HH190" s="47"/>
      <c r="HI190" s="47"/>
      <c r="HJ190" s="47"/>
      <c r="HK190" s="47"/>
      <c r="HL190" s="47"/>
      <c r="HM190" s="47"/>
      <c r="HN190" s="47"/>
      <c r="HO190" s="47"/>
      <c r="HP190" s="47"/>
      <c r="HQ190" s="47"/>
      <c r="HR190" s="47"/>
      <c r="HS190" s="47"/>
      <c r="HT190" s="47"/>
      <c r="HU190" s="47"/>
      <c r="HV190" s="47"/>
      <c r="HW190" s="47"/>
      <c r="HX190" s="47"/>
      <c r="HY190" s="47"/>
      <c r="HZ190" s="47"/>
      <c r="IA190" s="47"/>
      <c r="IB190" s="47"/>
      <c r="IC190" s="47"/>
      <c r="ID190" s="47"/>
      <c r="IE190" s="47"/>
      <c r="IF190" s="47"/>
      <c r="IG190" s="47"/>
    </row>
    <row r="191" spans="1:241" hidden="1" outlineLevel="2">
      <c r="A191" s="145"/>
      <c r="B191" s="33"/>
      <c r="C191" s="50"/>
      <c r="D191" s="51"/>
      <c r="E191" s="34"/>
      <c r="F191" s="56"/>
      <c r="G191" s="34"/>
      <c r="H191" s="34"/>
      <c r="I191" s="34"/>
      <c r="J191" s="53"/>
      <c r="K191" s="34"/>
      <c r="L191" s="36"/>
      <c r="M191" s="36"/>
      <c r="N191" s="36"/>
      <c r="O191" s="49"/>
      <c r="P191" s="49"/>
      <c r="Q191" s="36">
        <f>_xlfn.DAYS(P191,O191)</f>
        <v>0</v>
      </c>
      <c r="R191" s="33"/>
      <c r="S191" s="33"/>
      <c r="T191" s="33"/>
      <c r="U191" s="145"/>
      <c r="V191" s="192">
        <f t="shared" ref="V191:V198" si="565">SUM(W191,AQ191)</f>
        <v>0</v>
      </c>
      <c r="W191" s="193">
        <f>SUM(AA191,AE191,AI191,AM191)</f>
        <v>0</v>
      </c>
      <c r="X191" s="192">
        <f>SUM(AB191,AF191,AJ191,AN191)</f>
        <v>0</v>
      </c>
      <c r="Y191" s="192">
        <f>SUM(AC191,AG191,AK191,AO191)</f>
        <v>0</v>
      </c>
      <c r="Z191" s="192">
        <f>SUM(AD191,AH191,AL191,AP191)</f>
        <v>0</v>
      </c>
      <c r="AA191" s="211">
        <f>SUM(AB191:AD191)</f>
        <v>0</v>
      </c>
      <c r="AB191" s="205"/>
      <c r="AC191" s="205"/>
      <c r="AD191" s="229"/>
      <c r="AE191" s="211">
        <f>SUM(AF191:AH191)</f>
        <v>0</v>
      </c>
      <c r="AF191" s="205"/>
      <c r="AG191" s="205"/>
      <c r="AH191" s="229"/>
      <c r="AI191" s="211">
        <f>SUM(AJ191:AL191)</f>
        <v>0</v>
      </c>
      <c r="AJ191" s="205"/>
      <c r="AK191" s="205"/>
      <c r="AL191" s="229"/>
      <c r="AM191" s="211">
        <f>SUM(AN191:AP191)</f>
        <v>0</v>
      </c>
      <c r="AN191" s="205"/>
      <c r="AO191" s="205"/>
      <c r="AP191" s="231"/>
      <c r="AQ191" s="193">
        <f>SUM(BS191,BL191,BE191,AX191)</f>
        <v>0</v>
      </c>
      <c r="AR191" s="192">
        <f>SUM(BT191,BM191,BF191,AY191)</f>
        <v>0</v>
      </c>
      <c r="AS191" s="192">
        <f>IF(AR191*0.304=SUM(AZ191,BG191,BN191,BU191),AR191*0.304,"проверь ЕСН")</f>
        <v>0</v>
      </c>
      <c r="AT191" s="192">
        <f t="shared" ref="AT191:AW198" si="566">SUM(BV191,BO191,BH191,BA191)</f>
        <v>0</v>
      </c>
      <c r="AU191" s="192">
        <f t="shared" si="566"/>
        <v>0</v>
      </c>
      <c r="AV191" s="192">
        <f t="shared" si="566"/>
        <v>0</v>
      </c>
      <c r="AW191" s="192">
        <f>SUM(BY191,BR191,BK191,BD191)</f>
        <v>0</v>
      </c>
      <c r="AX191" s="235">
        <f>SUM(AY191:BD191)</f>
        <v>0</v>
      </c>
      <c r="AY191" s="263"/>
      <c r="AZ191" s="194">
        <f>AY191*0.304</f>
        <v>0</v>
      </c>
      <c r="BA191" s="263"/>
      <c r="BB191" s="263"/>
      <c r="BC191" s="263"/>
      <c r="BD191" s="264"/>
      <c r="BE191" s="235">
        <f>SUM(BF191:BK191)</f>
        <v>0</v>
      </c>
      <c r="BF191" s="263"/>
      <c r="BG191" s="194">
        <f>BF191*0.304</f>
        <v>0</v>
      </c>
      <c r="BH191" s="263"/>
      <c r="BI191" s="263"/>
      <c r="BJ191" s="263"/>
      <c r="BK191" s="264"/>
      <c r="BL191" s="235">
        <f>SUM(BM191:BR191)</f>
        <v>0</v>
      </c>
      <c r="BM191" s="263"/>
      <c r="BN191" s="194">
        <f>BM191*0.304</f>
        <v>0</v>
      </c>
      <c r="BO191" s="263"/>
      <c r="BP191" s="263"/>
      <c r="BQ191" s="263"/>
      <c r="BR191" s="264"/>
      <c r="BS191" s="235">
        <f>SUM(BT191:BY191)</f>
        <v>0</v>
      </c>
      <c r="BT191" s="263"/>
      <c r="BU191" s="194">
        <f>BT191*0.304</f>
        <v>0</v>
      </c>
      <c r="BV191" s="263"/>
      <c r="BW191" s="263"/>
      <c r="BX191" s="263"/>
      <c r="BY191" s="264"/>
      <c r="BZ191" s="251"/>
      <c r="CA191" s="159"/>
      <c r="CB191" s="44"/>
      <c r="CC191" s="44"/>
      <c r="CD191" s="44"/>
      <c r="CE191" s="44"/>
      <c r="CF191" s="44"/>
      <c r="CG191" s="44"/>
      <c r="CH191" s="44"/>
      <c r="CI191" s="44"/>
      <c r="CJ191" s="44"/>
      <c r="CK191" s="44"/>
      <c r="CL191" s="44"/>
      <c r="CM191" s="44"/>
      <c r="CN191" s="44"/>
      <c r="CO191" s="44"/>
      <c r="CP191" s="44"/>
      <c r="CQ191" s="44"/>
      <c r="CR191" s="44"/>
      <c r="CS191" s="44"/>
      <c r="CT191" s="44"/>
      <c r="CU191" s="44"/>
      <c r="CV191" s="44"/>
      <c r="CW191" s="44"/>
      <c r="CX191" s="44"/>
      <c r="CY191" s="44"/>
      <c r="CZ191" s="44"/>
      <c r="DA191" s="44"/>
      <c r="DB191" s="44"/>
      <c r="DC191" s="44"/>
      <c r="DD191" s="44"/>
      <c r="DE191" s="44"/>
      <c r="DF191" s="44"/>
      <c r="DG191" s="44"/>
      <c r="DH191" s="44"/>
      <c r="DI191" s="44"/>
      <c r="DJ191" s="44"/>
      <c r="DK191" s="44"/>
      <c r="DL191" s="44"/>
      <c r="DM191" s="44"/>
    </row>
    <row r="192" spans="1:241" hidden="1" outlineLevel="2">
      <c r="A192" s="49"/>
      <c r="B192" s="33"/>
      <c r="C192" s="50"/>
      <c r="D192" s="51"/>
      <c r="E192" s="34"/>
      <c r="F192" s="56"/>
      <c r="G192" s="34"/>
      <c r="H192" s="34"/>
      <c r="I192" s="34"/>
      <c r="J192" s="53"/>
      <c r="K192" s="34"/>
      <c r="L192" s="36"/>
      <c r="M192" s="36"/>
      <c r="N192" s="36"/>
      <c r="O192" s="49"/>
      <c r="P192" s="49"/>
      <c r="Q192" s="36">
        <f>_xlfn.DAYS(P192,O192)</f>
        <v>0</v>
      </c>
      <c r="R192" s="33"/>
      <c r="S192" s="33"/>
      <c r="T192" s="33"/>
      <c r="U192" s="145"/>
      <c r="V192" s="192">
        <f t="shared" si="565"/>
        <v>0</v>
      </c>
      <c r="W192" s="193">
        <f t="shared" ref="W192:Z198" si="567">SUM(AA192,AE192,AI192,AM192)</f>
        <v>0</v>
      </c>
      <c r="X192" s="192">
        <f t="shared" si="567"/>
        <v>0</v>
      </c>
      <c r="Y192" s="192">
        <f t="shared" si="567"/>
        <v>0</v>
      </c>
      <c r="Z192" s="192">
        <f t="shared" si="567"/>
        <v>0</v>
      </c>
      <c r="AA192" s="211">
        <f t="shared" ref="AA192:AA196" si="568">SUM(AB192:AD192)</f>
        <v>0</v>
      </c>
      <c r="AB192" s="205"/>
      <c r="AC192" s="205"/>
      <c r="AD192" s="229"/>
      <c r="AE192" s="211">
        <f t="shared" ref="AE192" si="569">SUM(AF192:AH192)</f>
        <v>0</v>
      </c>
      <c r="AF192" s="205"/>
      <c r="AG192" s="205"/>
      <c r="AH192" s="229"/>
      <c r="AI192" s="211">
        <f t="shared" ref="AI192:AI198" si="570">SUM(AJ192:AL192)</f>
        <v>0</v>
      </c>
      <c r="AJ192" s="205"/>
      <c r="AK192" s="205"/>
      <c r="AL192" s="229"/>
      <c r="AM192" s="211">
        <f t="shared" ref="AM192:AM198" si="571">SUM(AN192:AP192)</f>
        <v>0</v>
      </c>
      <c r="AN192" s="205"/>
      <c r="AO192" s="205"/>
      <c r="AP192" s="231"/>
      <c r="AQ192" s="193">
        <f t="shared" ref="AQ192:AR198" si="572">SUM(BS192,BL192,BE192,AX192)</f>
        <v>0</v>
      </c>
      <c r="AR192" s="192">
        <f t="shared" si="572"/>
        <v>0</v>
      </c>
      <c r="AS192" s="192">
        <f t="shared" ref="AS192:AS197" si="573">IF(AR192*0.304=SUM(AZ192,BG192,BN192,BU192),AR192*0.304,"ЕСН")</f>
        <v>0</v>
      </c>
      <c r="AT192" s="192">
        <f t="shared" si="566"/>
        <v>0</v>
      </c>
      <c r="AU192" s="192">
        <f t="shared" si="566"/>
        <v>0</v>
      </c>
      <c r="AV192" s="192">
        <f t="shared" si="566"/>
        <v>0</v>
      </c>
      <c r="AW192" s="192">
        <f t="shared" si="566"/>
        <v>0</v>
      </c>
      <c r="AX192" s="235">
        <f t="shared" ref="AX192:AX195" si="574">SUM(AY192:BD192)</f>
        <v>0</v>
      </c>
      <c r="AY192" s="263"/>
      <c r="AZ192" s="194">
        <f t="shared" ref="AZ192:AZ198" si="575">AY192*0.304</f>
        <v>0</v>
      </c>
      <c r="BA192" s="263"/>
      <c r="BB192" s="263"/>
      <c r="BC192" s="263"/>
      <c r="BD192" s="264"/>
      <c r="BE192" s="235">
        <f t="shared" ref="BE192:BE195" si="576">SUM(BF192:BK192)</f>
        <v>0</v>
      </c>
      <c r="BF192" s="263"/>
      <c r="BG192" s="194">
        <f t="shared" ref="BG192:BG198" si="577">BF192*0.304</f>
        <v>0</v>
      </c>
      <c r="BH192" s="263"/>
      <c r="BI192" s="263"/>
      <c r="BJ192" s="263"/>
      <c r="BK192" s="264"/>
      <c r="BL192" s="235">
        <f t="shared" ref="BL192:BL195" si="578">SUM(BM192:BR192)</f>
        <v>0</v>
      </c>
      <c r="BM192" s="263"/>
      <c r="BN192" s="194">
        <f t="shared" ref="BN192:BN198" si="579">BM192*0.304</f>
        <v>0</v>
      </c>
      <c r="BO192" s="263"/>
      <c r="BP192" s="263"/>
      <c r="BQ192" s="263"/>
      <c r="BR192" s="264"/>
      <c r="BS192" s="235">
        <f t="shared" ref="BS192:BS195" si="580">SUM(BT192:BY192)</f>
        <v>0</v>
      </c>
      <c r="BT192" s="263"/>
      <c r="BU192" s="194">
        <f t="shared" ref="BU192:BU198" si="581">BT192*0.304</f>
        <v>0</v>
      </c>
      <c r="BV192" s="263"/>
      <c r="BW192" s="263"/>
      <c r="BX192" s="263"/>
      <c r="BY192" s="264"/>
      <c r="BZ192" s="251"/>
      <c r="CA192" s="159"/>
      <c r="CB192" s="44"/>
      <c r="CC192" s="44"/>
      <c r="CD192" s="44"/>
      <c r="CE192" s="44"/>
      <c r="CF192" s="44"/>
      <c r="CG192" s="44"/>
      <c r="CH192" s="44"/>
      <c r="CI192" s="44"/>
      <c r="CJ192" s="44"/>
      <c r="CK192" s="44"/>
      <c r="CL192" s="44"/>
      <c r="CM192" s="44"/>
      <c r="CN192" s="44"/>
      <c r="CO192" s="44"/>
      <c r="CP192" s="44"/>
      <c r="CQ192" s="44"/>
      <c r="CR192" s="44"/>
      <c r="CS192" s="44"/>
      <c r="CT192" s="44"/>
      <c r="CU192" s="44"/>
      <c r="CV192" s="44"/>
      <c r="CW192" s="44"/>
      <c r="CX192" s="44"/>
      <c r="CY192" s="44"/>
      <c r="CZ192" s="44"/>
      <c r="DA192" s="44"/>
      <c r="DB192" s="44"/>
      <c r="DC192" s="44"/>
      <c r="DD192" s="44"/>
      <c r="DE192" s="44"/>
      <c r="DF192" s="44"/>
      <c r="DG192" s="44"/>
      <c r="DH192" s="44"/>
      <c r="DI192" s="44"/>
      <c r="DJ192" s="44"/>
      <c r="DK192" s="44"/>
      <c r="DL192" s="44"/>
      <c r="DM192" s="44"/>
    </row>
    <row r="193" spans="1:241" hidden="1" outlineLevel="2">
      <c r="A193" s="187"/>
      <c r="B193" s="33"/>
      <c r="C193" s="50"/>
      <c r="D193" s="51"/>
      <c r="E193" s="34"/>
      <c r="F193" s="56"/>
      <c r="G193" s="34"/>
      <c r="H193" s="34"/>
      <c r="I193" s="34"/>
      <c r="J193" s="53"/>
      <c r="K193" s="34"/>
      <c r="L193" s="36"/>
      <c r="M193" s="36"/>
      <c r="N193" s="36"/>
      <c r="O193" s="49"/>
      <c r="P193" s="49"/>
      <c r="Q193" s="36">
        <f t="shared" ref="Q193:Q198" si="582">_xlfn.DAYS(P193,O193)</f>
        <v>0</v>
      </c>
      <c r="R193" s="33"/>
      <c r="S193" s="33"/>
      <c r="T193" s="33"/>
      <c r="U193" s="145"/>
      <c r="V193" s="192">
        <f t="shared" si="565"/>
        <v>0</v>
      </c>
      <c r="W193" s="193">
        <f t="shared" si="567"/>
        <v>0</v>
      </c>
      <c r="X193" s="192">
        <f t="shared" si="567"/>
        <v>0</v>
      </c>
      <c r="Y193" s="192">
        <f t="shared" si="567"/>
        <v>0</v>
      </c>
      <c r="Z193" s="192">
        <f t="shared" si="567"/>
        <v>0</v>
      </c>
      <c r="AA193" s="211">
        <f t="shared" si="568"/>
        <v>0</v>
      </c>
      <c r="AB193" s="205"/>
      <c r="AC193" s="205"/>
      <c r="AD193" s="229"/>
      <c r="AE193" s="211">
        <f>SUM(AF193:AH193)</f>
        <v>0</v>
      </c>
      <c r="AF193" s="205"/>
      <c r="AG193" s="205"/>
      <c r="AH193" s="229"/>
      <c r="AI193" s="211">
        <f t="shared" si="570"/>
        <v>0</v>
      </c>
      <c r="AJ193" s="205"/>
      <c r="AK193" s="205"/>
      <c r="AL193" s="229"/>
      <c r="AM193" s="211">
        <f t="shared" si="571"/>
        <v>0</v>
      </c>
      <c r="AN193" s="205"/>
      <c r="AO193" s="205"/>
      <c r="AP193" s="231"/>
      <c r="AQ193" s="193">
        <f t="shared" si="572"/>
        <v>0</v>
      </c>
      <c r="AR193" s="192">
        <f t="shared" si="572"/>
        <v>0</v>
      </c>
      <c r="AS193" s="192">
        <f t="shared" si="573"/>
        <v>0</v>
      </c>
      <c r="AT193" s="192">
        <f t="shared" si="566"/>
        <v>0</v>
      </c>
      <c r="AU193" s="192">
        <f t="shared" si="566"/>
        <v>0</v>
      </c>
      <c r="AV193" s="192">
        <f t="shared" si="566"/>
        <v>0</v>
      </c>
      <c r="AW193" s="192">
        <f t="shared" si="566"/>
        <v>0</v>
      </c>
      <c r="AX193" s="235">
        <f t="shared" si="574"/>
        <v>0</v>
      </c>
      <c r="AY193" s="263"/>
      <c r="AZ193" s="194">
        <f t="shared" si="575"/>
        <v>0</v>
      </c>
      <c r="BA193" s="263"/>
      <c r="BB193" s="263"/>
      <c r="BC193" s="263"/>
      <c r="BD193" s="264"/>
      <c r="BE193" s="235">
        <f t="shared" si="576"/>
        <v>0</v>
      </c>
      <c r="BF193" s="263"/>
      <c r="BG193" s="194">
        <f t="shared" si="577"/>
        <v>0</v>
      </c>
      <c r="BH193" s="263"/>
      <c r="BI193" s="263"/>
      <c r="BJ193" s="263"/>
      <c r="BK193" s="264"/>
      <c r="BL193" s="235">
        <f t="shared" si="578"/>
        <v>0</v>
      </c>
      <c r="BM193" s="263"/>
      <c r="BN193" s="194">
        <f t="shared" si="579"/>
        <v>0</v>
      </c>
      <c r="BO193" s="263"/>
      <c r="BP193" s="263"/>
      <c r="BQ193" s="263"/>
      <c r="BR193" s="264"/>
      <c r="BS193" s="235">
        <f t="shared" si="580"/>
        <v>0</v>
      </c>
      <c r="BT193" s="263"/>
      <c r="BU193" s="194">
        <f t="shared" si="581"/>
        <v>0</v>
      </c>
      <c r="BV193" s="263"/>
      <c r="BW193" s="263"/>
      <c r="BX193" s="263"/>
      <c r="BY193" s="264"/>
      <c r="BZ193" s="251"/>
      <c r="CA193" s="159"/>
      <c r="CB193" s="44"/>
      <c r="CC193" s="44"/>
      <c r="CD193" s="44"/>
      <c r="CE193" s="44"/>
      <c r="CF193" s="44"/>
      <c r="CG193" s="44"/>
      <c r="CH193" s="44"/>
      <c r="CI193" s="44"/>
      <c r="CJ193" s="44"/>
      <c r="CK193" s="44"/>
      <c r="CL193" s="44"/>
      <c r="CM193" s="44"/>
      <c r="CN193" s="44"/>
      <c r="CO193" s="44"/>
      <c r="CP193" s="44"/>
      <c r="CQ193" s="44"/>
      <c r="CR193" s="44"/>
      <c r="CS193" s="44"/>
      <c r="CT193" s="44"/>
      <c r="CU193" s="44"/>
      <c r="CV193" s="44"/>
      <c r="CW193" s="44"/>
      <c r="CX193" s="44"/>
      <c r="CY193" s="44"/>
      <c r="CZ193" s="44"/>
      <c r="DA193" s="44"/>
      <c r="DB193" s="44"/>
      <c r="DC193" s="44"/>
      <c r="DD193" s="44"/>
      <c r="DE193" s="44"/>
      <c r="DF193" s="44"/>
      <c r="DG193" s="44"/>
      <c r="DH193" s="44"/>
      <c r="DI193" s="44"/>
      <c r="DJ193" s="44"/>
      <c r="DK193" s="44"/>
      <c r="DL193" s="44"/>
      <c r="DM193" s="44"/>
    </row>
    <row r="194" spans="1:241" hidden="1" outlineLevel="2">
      <c r="A194" s="187"/>
      <c r="B194" s="33"/>
      <c r="C194" s="50"/>
      <c r="D194" s="51"/>
      <c r="E194" s="34"/>
      <c r="F194" s="56"/>
      <c r="G194" s="34"/>
      <c r="H194" s="34"/>
      <c r="I194" s="34"/>
      <c r="J194" s="53"/>
      <c r="K194" s="34"/>
      <c r="L194" s="36"/>
      <c r="M194" s="36"/>
      <c r="N194" s="36"/>
      <c r="O194" s="49"/>
      <c r="P194" s="49"/>
      <c r="Q194" s="36">
        <f t="shared" si="582"/>
        <v>0</v>
      </c>
      <c r="R194" s="33"/>
      <c r="S194" s="33"/>
      <c r="T194" s="33"/>
      <c r="U194" s="145"/>
      <c r="V194" s="192">
        <f t="shared" si="565"/>
        <v>0</v>
      </c>
      <c r="W194" s="193">
        <f t="shared" si="567"/>
        <v>0</v>
      </c>
      <c r="X194" s="192">
        <f t="shared" si="567"/>
        <v>0</v>
      </c>
      <c r="Y194" s="192">
        <f t="shared" si="567"/>
        <v>0</v>
      </c>
      <c r="Z194" s="192">
        <f t="shared" si="567"/>
        <v>0</v>
      </c>
      <c r="AA194" s="211">
        <f t="shared" si="568"/>
        <v>0</v>
      </c>
      <c r="AB194" s="205"/>
      <c r="AC194" s="205"/>
      <c r="AD194" s="229"/>
      <c r="AE194" s="211">
        <f t="shared" ref="AE194:AE198" si="583">SUM(AF194:AH194)</f>
        <v>0</v>
      </c>
      <c r="AF194" s="205"/>
      <c r="AG194" s="205"/>
      <c r="AH194" s="229"/>
      <c r="AI194" s="211">
        <f t="shared" si="570"/>
        <v>0</v>
      </c>
      <c r="AJ194" s="205"/>
      <c r="AK194" s="205"/>
      <c r="AL194" s="229"/>
      <c r="AM194" s="211">
        <f t="shared" si="571"/>
        <v>0</v>
      </c>
      <c r="AN194" s="205"/>
      <c r="AO194" s="205"/>
      <c r="AP194" s="231"/>
      <c r="AQ194" s="193">
        <f t="shared" si="572"/>
        <v>0</v>
      </c>
      <c r="AR194" s="192">
        <f t="shared" si="572"/>
        <v>0</v>
      </c>
      <c r="AS194" s="192">
        <f t="shared" si="573"/>
        <v>0</v>
      </c>
      <c r="AT194" s="192">
        <f t="shared" si="566"/>
        <v>0</v>
      </c>
      <c r="AU194" s="192">
        <f t="shared" si="566"/>
        <v>0</v>
      </c>
      <c r="AV194" s="192">
        <f t="shared" si="566"/>
        <v>0</v>
      </c>
      <c r="AW194" s="192">
        <f t="shared" si="566"/>
        <v>0</v>
      </c>
      <c r="AX194" s="235">
        <f t="shared" si="574"/>
        <v>0</v>
      </c>
      <c r="AY194" s="263"/>
      <c r="AZ194" s="194">
        <f t="shared" si="575"/>
        <v>0</v>
      </c>
      <c r="BA194" s="263"/>
      <c r="BB194" s="263"/>
      <c r="BC194" s="263"/>
      <c r="BD194" s="264"/>
      <c r="BE194" s="235">
        <f t="shared" si="576"/>
        <v>0</v>
      </c>
      <c r="BF194" s="263"/>
      <c r="BG194" s="194">
        <f t="shared" si="577"/>
        <v>0</v>
      </c>
      <c r="BH194" s="263"/>
      <c r="BI194" s="263"/>
      <c r="BJ194" s="263"/>
      <c r="BK194" s="264"/>
      <c r="BL194" s="235">
        <f t="shared" si="578"/>
        <v>0</v>
      </c>
      <c r="BM194" s="263"/>
      <c r="BN194" s="194">
        <f t="shared" si="579"/>
        <v>0</v>
      </c>
      <c r="BO194" s="263"/>
      <c r="BP194" s="263"/>
      <c r="BQ194" s="263"/>
      <c r="BR194" s="264"/>
      <c r="BS194" s="235">
        <f t="shared" si="580"/>
        <v>0</v>
      </c>
      <c r="BT194" s="263"/>
      <c r="BU194" s="194">
        <f t="shared" si="581"/>
        <v>0</v>
      </c>
      <c r="BV194" s="263"/>
      <c r="BW194" s="263"/>
      <c r="BX194" s="263"/>
      <c r="BY194" s="264"/>
      <c r="BZ194" s="251"/>
      <c r="CA194" s="159"/>
      <c r="CB194" s="44"/>
      <c r="CC194" s="44"/>
      <c r="CD194" s="44"/>
      <c r="CE194" s="44"/>
      <c r="CF194" s="44"/>
      <c r="CG194" s="44"/>
      <c r="CH194" s="44"/>
      <c r="CI194" s="44"/>
      <c r="CJ194" s="44"/>
      <c r="CK194" s="44"/>
      <c r="CL194" s="44"/>
      <c r="CM194" s="44"/>
      <c r="CN194" s="44"/>
      <c r="CO194" s="44"/>
      <c r="CP194" s="44"/>
      <c r="CQ194" s="44"/>
      <c r="CR194" s="44"/>
      <c r="CS194" s="44"/>
      <c r="CT194" s="44"/>
      <c r="CU194" s="44"/>
      <c r="CV194" s="44"/>
      <c r="CW194" s="44"/>
      <c r="CX194" s="44"/>
      <c r="CY194" s="44"/>
      <c r="CZ194" s="44"/>
      <c r="DA194" s="44"/>
      <c r="DB194" s="44"/>
      <c r="DC194" s="44"/>
      <c r="DD194" s="44"/>
      <c r="DE194" s="44"/>
      <c r="DF194" s="44"/>
      <c r="DG194" s="44"/>
      <c r="DH194" s="44"/>
      <c r="DI194" s="44"/>
      <c r="DJ194" s="44"/>
      <c r="DK194" s="44"/>
      <c r="DL194" s="44"/>
      <c r="DM194" s="44"/>
    </row>
    <row r="195" spans="1:241" hidden="1" outlineLevel="2">
      <c r="A195" s="145"/>
      <c r="B195" s="33"/>
      <c r="C195" s="50"/>
      <c r="D195" s="51"/>
      <c r="E195" s="34"/>
      <c r="F195" s="56"/>
      <c r="G195" s="34"/>
      <c r="H195" s="34"/>
      <c r="I195" s="34"/>
      <c r="J195" s="53"/>
      <c r="K195" s="34"/>
      <c r="L195" s="36"/>
      <c r="M195" s="36"/>
      <c r="N195" s="36"/>
      <c r="O195" s="49"/>
      <c r="P195" s="49"/>
      <c r="Q195" s="36">
        <f t="shared" si="582"/>
        <v>0</v>
      </c>
      <c r="R195" s="33"/>
      <c r="S195" s="33"/>
      <c r="T195" s="33"/>
      <c r="U195" s="145"/>
      <c r="V195" s="192">
        <f t="shared" si="565"/>
        <v>0</v>
      </c>
      <c r="W195" s="193">
        <f t="shared" si="567"/>
        <v>0</v>
      </c>
      <c r="X195" s="192">
        <f t="shared" si="567"/>
        <v>0</v>
      </c>
      <c r="Y195" s="192">
        <f t="shared" si="567"/>
        <v>0</v>
      </c>
      <c r="Z195" s="192">
        <f t="shared" si="567"/>
        <v>0</v>
      </c>
      <c r="AA195" s="211">
        <f t="shared" si="568"/>
        <v>0</v>
      </c>
      <c r="AB195" s="205"/>
      <c r="AC195" s="205"/>
      <c r="AD195" s="229"/>
      <c r="AE195" s="211">
        <f t="shared" si="583"/>
        <v>0</v>
      </c>
      <c r="AF195" s="205"/>
      <c r="AG195" s="205"/>
      <c r="AH195" s="229"/>
      <c r="AI195" s="211">
        <f t="shared" si="570"/>
        <v>0</v>
      </c>
      <c r="AJ195" s="205"/>
      <c r="AK195" s="205"/>
      <c r="AL195" s="229"/>
      <c r="AM195" s="211">
        <f t="shared" si="571"/>
        <v>0</v>
      </c>
      <c r="AN195" s="205"/>
      <c r="AO195" s="205"/>
      <c r="AP195" s="231"/>
      <c r="AQ195" s="193">
        <f t="shared" si="572"/>
        <v>0</v>
      </c>
      <c r="AR195" s="192">
        <f t="shared" si="572"/>
        <v>0</v>
      </c>
      <c r="AS195" s="192">
        <f t="shared" si="573"/>
        <v>0</v>
      </c>
      <c r="AT195" s="192">
        <f t="shared" si="566"/>
        <v>0</v>
      </c>
      <c r="AU195" s="192">
        <f t="shared" si="566"/>
        <v>0</v>
      </c>
      <c r="AV195" s="192">
        <f t="shared" si="566"/>
        <v>0</v>
      </c>
      <c r="AW195" s="192">
        <f t="shared" si="566"/>
        <v>0</v>
      </c>
      <c r="AX195" s="235">
        <f t="shared" si="574"/>
        <v>0</v>
      </c>
      <c r="AY195" s="263"/>
      <c r="AZ195" s="194">
        <f t="shared" si="575"/>
        <v>0</v>
      </c>
      <c r="BA195" s="263"/>
      <c r="BB195" s="263"/>
      <c r="BC195" s="263"/>
      <c r="BD195" s="264"/>
      <c r="BE195" s="235">
        <f t="shared" si="576"/>
        <v>0</v>
      </c>
      <c r="BF195" s="263"/>
      <c r="BG195" s="194">
        <f t="shared" si="577"/>
        <v>0</v>
      </c>
      <c r="BH195" s="263"/>
      <c r="BI195" s="263"/>
      <c r="BJ195" s="263"/>
      <c r="BK195" s="264"/>
      <c r="BL195" s="235">
        <f t="shared" si="578"/>
        <v>0</v>
      </c>
      <c r="BM195" s="263"/>
      <c r="BN195" s="194">
        <f t="shared" si="579"/>
        <v>0</v>
      </c>
      <c r="BO195" s="263"/>
      <c r="BP195" s="263"/>
      <c r="BQ195" s="263"/>
      <c r="BR195" s="264"/>
      <c r="BS195" s="235">
        <f t="shared" si="580"/>
        <v>0</v>
      </c>
      <c r="BT195" s="263"/>
      <c r="BU195" s="194">
        <f t="shared" si="581"/>
        <v>0</v>
      </c>
      <c r="BV195" s="263"/>
      <c r="BW195" s="263"/>
      <c r="BX195" s="263"/>
      <c r="BY195" s="264"/>
      <c r="BZ195" s="251"/>
      <c r="CA195" s="159"/>
      <c r="CB195" s="44"/>
      <c r="CC195" s="44"/>
      <c r="CD195" s="44"/>
      <c r="CE195" s="44"/>
      <c r="CF195" s="44"/>
      <c r="CG195" s="44"/>
      <c r="CH195" s="44"/>
      <c r="CI195" s="44"/>
      <c r="CJ195" s="44"/>
      <c r="CK195" s="44"/>
      <c r="CL195" s="44"/>
      <c r="CM195" s="44"/>
      <c r="CN195" s="44"/>
      <c r="CO195" s="44"/>
      <c r="CP195" s="44"/>
      <c r="CQ195" s="44"/>
      <c r="CR195" s="44"/>
      <c r="CS195" s="44"/>
      <c r="CT195" s="44"/>
      <c r="CU195" s="44"/>
      <c r="CV195" s="44"/>
      <c r="CW195" s="44"/>
      <c r="CX195" s="44"/>
      <c r="CY195" s="44"/>
      <c r="CZ195" s="44"/>
      <c r="DA195" s="44"/>
      <c r="DB195" s="44"/>
      <c r="DC195" s="44"/>
      <c r="DD195" s="44"/>
      <c r="DE195" s="44"/>
      <c r="DF195" s="44"/>
      <c r="DG195" s="44"/>
      <c r="DH195" s="44"/>
      <c r="DI195" s="44"/>
      <c r="DJ195" s="44"/>
      <c r="DK195" s="44"/>
      <c r="DL195" s="44"/>
      <c r="DM195" s="44"/>
    </row>
    <row r="196" spans="1:241" hidden="1" outlineLevel="2">
      <c r="A196" s="145"/>
      <c r="B196" s="33"/>
      <c r="C196" s="50"/>
      <c r="D196" s="51"/>
      <c r="E196" s="34"/>
      <c r="F196" s="56"/>
      <c r="G196" s="34"/>
      <c r="H196" s="34"/>
      <c r="I196" s="34"/>
      <c r="J196" s="53"/>
      <c r="K196" s="34"/>
      <c r="L196" s="36"/>
      <c r="M196" s="36"/>
      <c r="N196" s="36"/>
      <c r="O196" s="49"/>
      <c r="P196" s="49"/>
      <c r="Q196" s="36">
        <f t="shared" si="582"/>
        <v>0</v>
      </c>
      <c r="R196" s="33"/>
      <c r="S196" s="33"/>
      <c r="T196" s="33"/>
      <c r="U196" s="145"/>
      <c r="V196" s="192">
        <f t="shared" si="565"/>
        <v>0</v>
      </c>
      <c r="W196" s="193">
        <f t="shared" si="567"/>
        <v>0</v>
      </c>
      <c r="X196" s="192">
        <f t="shared" si="567"/>
        <v>0</v>
      </c>
      <c r="Y196" s="192">
        <f t="shared" si="567"/>
        <v>0</v>
      </c>
      <c r="Z196" s="192">
        <f t="shared" si="567"/>
        <v>0</v>
      </c>
      <c r="AA196" s="211">
        <f t="shared" si="568"/>
        <v>0</v>
      </c>
      <c r="AB196" s="206"/>
      <c r="AC196" s="206"/>
      <c r="AD196" s="230"/>
      <c r="AE196" s="211">
        <f t="shared" si="583"/>
        <v>0</v>
      </c>
      <c r="AF196" s="206"/>
      <c r="AG196" s="206"/>
      <c r="AH196" s="230"/>
      <c r="AI196" s="211">
        <f t="shared" si="570"/>
        <v>0</v>
      </c>
      <c r="AJ196" s="206"/>
      <c r="AK196" s="206"/>
      <c r="AL196" s="230"/>
      <c r="AM196" s="211">
        <f t="shared" si="571"/>
        <v>0</v>
      </c>
      <c r="AN196" s="206"/>
      <c r="AO196" s="206"/>
      <c r="AP196" s="232"/>
      <c r="AQ196" s="193">
        <f t="shared" si="572"/>
        <v>0</v>
      </c>
      <c r="AR196" s="192">
        <f t="shared" si="572"/>
        <v>0</v>
      </c>
      <c r="AS196" s="192">
        <f t="shared" si="573"/>
        <v>0</v>
      </c>
      <c r="AT196" s="192">
        <f t="shared" si="566"/>
        <v>0</v>
      </c>
      <c r="AU196" s="192">
        <f t="shared" si="566"/>
        <v>0</v>
      </c>
      <c r="AV196" s="192">
        <f t="shared" si="566"/>
        <v>0</v>
      </c>
      <c r="AW196" s="192">
        <f t="shared" si="566"/>
        <v>0</v>
      </c>
      <c r="AX196" s="235">
        <f>SUM(AY196:BD196)</f>
        <v>0</v>
      </c>
      <c r="AY196" s="263"/>
      <c r="AZ196" s="194">
        <f t="shared" si="575"/>
        <v>0</v>
      </c>
      <c r="BA196" s="263"/>
      <c r="BB196" s="263"/>
      <c r="BC196" s="263"/>
      <c r="BD196" s="264"/>
      <c r="BE196" s="235">
        <f>SUM(BF196:BK196)</f>
        <v>0</v>
      </c>
      <c r="BF196" s="263"/>
      <c r="BG196" s="194">
        <f t="shared" si="577"/>
        <v>0</v>
      </c>
      <c r="BH196" s="263"/>
      <c r="BI196" s="263"/>
      <c r="BJ196" s="263"/>
      <c r="BK196" s="264"/>
      <c r="BL196" s="235">
        <f>SUM(BM196:BR196)</f>
        <v>0</v>
      </c>
      <c r="BM196" s="263"/>
      <c r="BN196" s="194">
        <f t="shared" si="579"/>
        <v>0</v>
      </c>
      <c r="BO196" s="263"/>
      <c r="BP196" s="263"/>
      <c r="BQ196" s="263"/>
      <c r="BR196" s="264"/>
      <c r="BS196" s="235">
        <f>SUM(BT196:BY196)</f>
        <v>0</v>
      </c>
      <c r="BT196" s="263"/>
      <c r="BU196" s="194">
        <f t="shared" si="581"/>
        <v>0</v>
      </c>
      <c r="BV196" s="263"/>
      <c r="BW196" s="263"/>
      <c r="BX196" s="263"/>
      <c r="BY196" s="264"/>
      <c r="BZ196" s="251"/>
      <c r="CA196" s="159"/>
      <c r="CB196" s="44"/>
      <c r="CC196" s="44"/>
      <c r="CD196" s="44"/>
      <c r="CE196" s="44"/>
      <c r="CF196" s="44"/>
      <c r="CG196" s="44"/>
      <c r="CH196" s="44"/>
      <c r="CI196" s="44"/>
      <c r="CJ196" s="44"/>
      <c r="CK196" s="44"/>
      <c r="CL196" s="44"/>
      <c r="CM196" s="44"/>
      <c r="CN196" s="44"/>
      <c r="CO196" s="44"/>
      <c r="CP196" s="44"/>
      <c r="CQ196" s="44"/>
      <c r="CR196" s="44"/>
      <c r="CS196" s="44"/>
      <c r="CT196" s="44"/>
      <c r="CU196" s="44"/>
      <c r="CV196" s="44"/>
      <c r="CW196" s="44"/>
      <c r="CX196" s="44"/>
      <c r="CY196" s="44"/>
      <c r="CZ196" s="44"/>
      <c r="DA196" s="44"/>
      <c r="DB196" s="44"/>
      <c r="DC196" s="44"/>
      <c r="DD196" s="44"/>
      <c r="DE196" s="44"/>
      <c r="DF196" s="44"/>
      <c r="DG196" s="44"/>
      <c r="DH196" s="44"/>
      <c r="DI196" s="44"/>
      <c r="DJ196" s="44"/>
      <c r="DK196" s="44"/>
      <c r="DL196" s="44"/>
      <c r="DM196" s="44"/>
    </row>
    <row r="197" spans="1:241" hidden="1" outlineLevel="2">
      <c r="A197" s="145"/>
      <c r="B197" s="33"/>
      <c r="C197" s="50"/>
      <c r="D197" s="51"/>
      <c r="E197" s="34"/>
      <c r="F197" s="56"/>
      <c r="G197" s="34"/>
      <c r="H197" s="34"/>
      <c r="I197" s="34"/>
      <c r="J197" s="53"/>
      <c r="K197" s="34"/>
      <c r="L197" s="36"/>
      <c r="M197" s="36"/>
      <c r="N197" s="36"/>
      <c r="O197" s="49"/>
      <c r="P197" s="49"/>
      <c r="Q197" s="36">
        <f t="shared" si="582"/>
        <v>0</v>
      </c>
      <c r="R197" s="33"/>
      <c r="S197" s="33"/>
      <c r="T197" s="33"/>
      <c r="U197" s="145"/>
      <c r="V197" s="192">
        <f t="shared" si="565"/>
        <v>0</v>
      </c>
      <c r="W197" s="193">
        <f t="shared" si="567"/>
        <v>0</v>
      </c>
      <c r="X197" s="192">
        <f t="shared" si="567"/>
        <v>0</v>
      </c>
      <c r="Y197" s="192">
        <f t="shared" si="567"/>
        <v>0</v>
      </c>
      <c r="Z197" s="192">
        <f t="shared" si="567"/>
        <v>0</v>
      </c>
      <c r="AA197" s="211">
        <f>SUM(AB197:AD197)</f>
        <v>0</v>
      </c>
      <c r="AB197" s="206"/>
      <c r="AC197" s="206"/>
      <c r="AD197" s="230"/>
      <c r="AE197" s="211">
        <f t="shared" si="583"/>
        <v>0</v>
      </c>
      <c r="AF197" s="206"/>
      <c r="AG197" s="206"/>
      <c r="AH197" s="230"/>
      <c r="AI197" s="211">
        <f t="shared" si="570"/>
        <v>0</v>
      </c>
      <c r="AJ197" s="206"/>
      <c r="AK197" s="206"/>
      <c r="AL197" s="230"/>
      <c r="AM197" s="211">
        <f t="shared" si="571"/>
        <v>0</v>
      </c>
      <c r="AN197" s="206"/>
      <c r="AO197" s="206"/>
      <c r="AP197" s="232"/>
      <c r="AQ197" s="193">
        <f t="shared" si="572"/>
        <v>0</v>
      </c>
      <c r="AR197" s="192">
        <f t="shared" si="572"/>
        <v>0</v>
      </c>
      <c r="AS197" s="192">
        <f t="shared" si="573"/>
        <v>0</v>
      </c>
      <c r="AT197" s="192">
        <f t="shared" si="566"/>
        <v>0</v>
      </c>
      <c r="AU197" s="192">
        <f t="shared" si="566"/>
        <v>0</v>
      </c>
      <c r="AV197" s="192">
        <f t="shared" si="566"/>
        <v>0</v>
      </c>
      <c r="AW197" s="192">
        <f t="shared" si="566"/>
        <v>0</v>
      </c>
      <c r="AX197" s="235">
        <f t="shared" ref="AX197:AX198" si="584">SUM(AY197:BD197)</f>
        <v>0</v>
      </c>
      <c r="AY197" s="263"/>
      <c r="AZ197" s="194">
        <f t="shared" si="575"/>
        <v>0</v>
      </c>
      <c r="BA197" s="263"/>
      <c r="BB197" s="263"/>
      <c r="BC197" s="263"/>
      <c r="BD197" s="264"/>
      <c r="BE197" s="235">
        <f t="shared" ref="BE197:BE198" si="585">SUM(BF197:BK197)</f>
        <v>0</v>
      </c>
      <c r="BF197" s="263"/>
      <c r="BG197" s="194">
        <f t="shared" si="577"/>
        <v>0</v>
      </c>
      <c r="BH197" s="263"/>
      <c r="BI197" s="263"/>
      <c r="BJ197" s="263"/>
      <c r="BK197" s="264"/>
      <c r="BL197" s="235">
        <f t="shared" ref="BL197:BL198" si="586">SUM(BM197:BR197)</f>
        <v>0</v>
      </c>
      <c r="BM197" s="263"/>
      <c r="BN197" s="194">
        <f t="shared" si="579"/>
        <v>0</v>
      </c>
      <c r="BO197" s="263"/>
      <c r="BP197" s="263"/>
      <c r="BQ197" s="263"/>
      <c r="BR197" s="264"/>
      <c r="BS197" s="235">
        <f t="shared" ref="BS197:BS198" si="587">SUM(BT197:BY197)</f>
        <v>0</v>
      </c>
      <c r="BT197" s="263"/>
      <c r="BU197" s="194">
        <f t="shared" si="581"/>
        <v>0</v>
      </c>
      <c r="BV197" s="263"/>
      <c r="BW197" s="263"/>
      <c r="BX197" s="263"/>
      <c r="BY197" s="264"/>
      <c r="BZ197" s="251"/>
      <c r="CA197" s="159"/>
      <c r="CB197" s="44"/>
      <c r="CC197" s="44"/>
      <c r="CD197" s="44"/>
      <c r="CE197" s="44"/>
      <c r="CF197" s="44"/>
      <c r="CG197" s="44"/>
      <c r="CH197" s="44"/>
      <c r="CI197" s="44"/>
      <c r="CJ197" s="44"/>
      <c r="CK197" s="44"/>
      <c r="CL197" s="44"/>
      <c r="CM197" s="44"/>
      <c r="CN197" s="44"/>
      <c r="CO197" s="44"/>
      <c r="CP197" s="44"/>
      <c r="CQ197" s="44"/>
      <c r="CR197" s="44"/>
      <c r="CS197" s="44"/>
      <c r="CT197" s="44"/>
      <c r="CU197" s="44"/>
      <c r="CV197" s="44"/>
      <c r="CW197" s="44"/>
      <c r="CX197" s="44"/>
      <c r="CY197" s="44"/>
      <c r="CZ197" s="44"/>
      <c r="DA197" s="44"/>
      <c r="DB197" s="44"/>
      <c r="DC197" s="44"/>
      <c r="DD197" s="44"/>
      <c r="DE197" s="44"/>
      <c r="DF197" s="44"/>
      <c r="DG197" s="44"/>
      <c r="DH197" s="44"/>
      <c r="DI197" s="44"/>
      <c r="DJ197" s="44"/>
      <c r="DK197" s="44"/>
      <c r="DL197" s="44"/>
      <c r="DM197" s="44"/>
    </row>
    <row r="198" spans="1:241" hidden="1" outlineLevel="2">
      <c r="A198" s="145"/>
      <c r="B198" s="33"/>
      <c r="C198" s="50"/>
      <c r="D198" s="51"/>
      <c r="E198" s="34"/>
      <c r="F198" s="56"/>
      <c r="G198" s="34"/>
      <c r="H198" s="34"/>
      <c r="I198" s="34"/>
      <c r="J198" s="53"/>
      <c r="K198" s="34"/>
      <c r="L198" s="36"/>
      <c r="M198" s="36"/>
      <c r="N198" s="36"/>
      <c r="O198" s="49"/>
      <c r="P198" s="49"/>
      <c r="Q198" s="36">
        <f t="shared" si="582"/>
        <v>0</v>
      </c>
      <c r="R198" s="33"/>
      <c r="S198" s="33"/>
      <c r="T198" s="33"/>
      <c r="U198" s="145"/>
      <c r="V198" s="192">
        <f t="shared" si="565"/>
        <v>0</v>
      </c>
      <c r="W198" s="193">
        <f t="shared" si="567"/>
        <v>0</v>
      </c>
      <c r="X198" s="192">
        <f t="shared" si="567"/>
        <v>0</v>
      </c>
      <c r="Y198" s="192">
        <f t="shared" si="567"/>
        <v>0</v>
      </c>
      <c r="Z198" s="192">
        <f t="shared" si="567"/>
        <v>0</v>
      </c>
      <c r="AA198" s="211">
        <f t="shared" ref="AA198" si="588">SUM(AB198:AD198)</f>
        <v>0</v>
      </c>
      <c r="AB198" s="206"/>
      <c r="AC198" s="206"/>
      <c r="AD198" s="230"/>
      <c r="AE198" s="211">
        <f t="shared" si="583"/>
        <v>0</v>
      </c>
      <c r="AF198" s="206"/>
      <c r="AG198" s="206"/>
      <c r="AH198" s="230"/>
      <c r="AI198" s="211">
        <f t="shared" si="570"/>
        <v>0</v>
      </c>
      <c r="AJ198" s="206"/>
      <c r="AK198" s="206"/>
      <c r="AL198" s="230"/>
      <c r="AM198" s="211">
        <f t="shared" si="571"/>
        <v>0</v>
      </c>
      <c r="AN198" s="206"/>
      <c r="AO198" s="206"/>
      <c r="AP198" s="232"/>
      <c r="AQ198" s="193">
        <f t="shared" si="572"/>
        <v>0</v>
      </c>
      <c r="AR198" s="192">
        <f>SUM(BT198,BM198,BF198,AY198)</f>
        <v>0</v>
      </c>
      <c r="AS198" s="192">
        <f>IF(AR198*0.304=SUM(AZ198,BG198,BN198,BU198),AR198*0.304,"ЕСН")</f>
        <v>0</v>
      </c>
      <c r="AT198" s="192">
        <f t="shared" si="566"/>
        <v>0</v>
      </c>
      <c r="AU198" s="192">
        <f t="shared" si="566"/>
        <v>0</v>
      </c>
      <c r="AV198" s="192">
        <f t="shared" si="566"/>
        <v>0</v>
      </c>
      <c r="AW198" s="192">
        <f t="shared" si="566"/>
        <v>0</v>
      </c>
      <c r="AX198" s="235">
        <f t="shared" si="584"/>
        <v>0</v>
      </c>
      <c r="AY198" s="263"/>
      <c r="AZ198" s="194">
        <f t="shared" si="575"/>
        <v>0</v>
      </c>
      <c r="BA198" s="263"/>
      <c r="BB198" s="263"/>
      <c r="BC198" s="263"/>
      <c r="BD198" s="264"/>
      <c r="BE198" s="235">
        <f t="shared" si="585"/>
        <v>0</v>
      </c>
      <c r="BF198" s="263"/>
      <c r="BG198" s="194">
        <f t="shared" si="577"/>
        <v>0</v>
      </c>
      <c r="BH198" s="263"/>
      <c r="BI198" s="263"/>
      <c r="BJ198" s="263"/>
      <c r="BK198" s="264"/>
      <c r="BL198" s="235">
        <f t="shared" si="586"/>
        <v>0</v>
      </c>
      <c r="BM198" s="263"/>
      <c r="BN198" s="194">
        <f t="shared" si="579"/>
        <v>0</v>
      </c>
      <c r="BO198" s="263"/>
      <c r="BP198" s="263"/>
      <c r="BQ198" s="263"/>
      <c r="BR198" s="264"/>
      <c r="BS198" s="235">
        <f t="shared" si="587"/>
        <v>0</v>
      </c>
      <c r="BT198" s="263"/>
      <c r="BU198" s="194">
        <f t="shared" si="581"/>
        <v>0</v>
      </c>
      <c r="BV198" s="263"/>
      <c r="BW198" s="263"/>
      <c r="BX198" s="263"/>
      <c r="BY198" s="264"/>
      <c r="BZ198" s="251"/>
      <c r="CA198" s="159"/>
      <c r="CB198" s="44"/>
      <c r="CC198" s="44"/>
      <c r="CD198" s="44"/>
      <c r="CE198" s="44"/>
      <c r="CF198" s="44"/>
      <c r="CG198" s="44"/>
      <c r="CH198" s="44"/>
      <c r="CI198" s="44"/>
      <c r="CJ198" s="44"/>
      <c r="CK198" s="44"/>
      <c r="CL198" s="44"/>
      <c r="CM198" s="44"/>
      <c r="CN198" s="44"/>
      <c r="CO198" s="44"/>
      <c r="CP198" s="44"/>
      <c r="CQ198" s="44"/>
      <c r="CR198" s="44"/>
      <c r="CS198" s="44"/>
      <c r="CT198" s="44"/>
      <c r="CU198" s="44"/>
      <c r="CV198" s="44"/>
      <c r="CW198" s="44"/>
      <c r="CX198" s="44"/>
      <c r="CY198" s="44"/>
      <c r="CZ198" s="44"/>
      <c r="DA198" s="44"/>
      <c r="DB198" s="44"/>
      <c r="DC198" s="44"/>
      <c r="DD198" s="44"/>
      <c r="DE198" s="44"/>
      <c r="DF198" s="44"/>
      <c r="DG198" s="44"/>
      <c r="DH198" s="44"/>
      <c r="DI198" s="44"/>
      <c r="DJ198" s="44"/>
      <c r="DK198" s="44"/>
      <c r="DL198" s="44"/>
      <c r="DM198" s="44"/>
    </row>
    <row r="199" spans="1:241" hidden="1" outlineLevel="2">
      <c r="A199" s="49"/>
      <c r="B199" s="33"/>
      <c r="C199" s="50"/>
      <c r="D199" s="51"/>
      <c r="E199" s="34"/>
      <c r="F199" s="52"/>
      <c r="G199" s="34"/>
      <c r="H199" s="34"/>
      <c r="I199" s="34"/>
      <c r="J199" s="53"/>
      <c r="K199" s="34"/>
      <c r="L199" s="36"/>
      <c r="M199" s="36"/>
      <c r="N199" s="36"/>
      <c r="O199" s="36"/>
      <c r="P199" s="36"/>
      <c r="Q199" s="36"/>
      <c r="R199" s="33"/>
      <c r="S199" s="145"/>
      <c r="T199" s="145"/>
      <c r="U199" s="145"/>
      <c r="V199" s="154"/>
      <c r="W199" s="165"/>
      <c r="X199" s="36"/>
      <c r="Y199" s="36"/>
      <c r="Z199" s="154"/>
      <c r="AA199" s="210"/>
      <c r="AB199" s="36"/>
      <c r="AC199" s="36"/>
      <c r="AD199" s="221"/>
      <c r="AE199" s="210"/>
      <c r="AF199" s="36"/>
      <c r="AG199" s="36"/>
      <c r="AH199" s="221"/>
      <c r="AI199" s="210"/>
      <c r="AJ199" s="36"/>
      <c r="AK199" s="36"/>
      <c r="AL199" s="221"/>
      <c r="AM199" s="210"/>
      <c r="AN199" s="36"/>
      <c r="AO199" s="36"/>
      <c r="AP199" s="154"/>
      <c r="AQ199" s="165"/>
      <c r="AR199" s="36"/>
      <c r="AS199" s="36"/>
      <c r="AT199" s="36"/>
      <c r="AU199" s="36"/>
      <c r="AV199" s="36"/>
      <c r="AW199" s="154"/>
      <c r="AX199" s="235"/>
      <c r="AY199" s="54"/>
      <c r="AZ199" s="194"/>
      <c r="BA199" s="54"/>
      <c r="BB199" s="54"/>
      <c r="BC199" s="54"/>
      <c r="BD199" s="237"/>
      <c r="BE199" s="235"/>
      <c r="BF199" s="54"/>
      <c r="BG199" s="194"/>
      <c r="BH199" s="54"/>
      <c r="BI199" s="54"/>
      <c r="BJ199" s="54"/>
      <c r="BK199" s="237"/>
      <c r="BL199" s="236"/>
      <c r="BM199" s="54"/>
      <c r="BN199" s="54"/>
      <c r="BO199" s="54"/>
      <c r="BP199" s="54"/>
      <c r="BQ199" s="54"/>
      <c r="BR199" s="237"/>
      <c r="BS199" s="236"/>
      <c r="BT199" s="44"/>
      <c r="BU199" s="44"/>
      <c r="BV199" s="44"/>
      <c r="BW199" s="44"/>
      <c r="BX199" s="44"/>
      <c r="BY199" s="257"/>
      <c r="BZ199" s="252"/>
      <c r="CA199" s="159"/>
      <c r="CB199" s="44"/>
      <c r="CC199" s="44"/>
      <c r="CD199" s="44"/>
      <c r="CE199" s="44"/>
      <c r="CF199" s="44"/>
      <c r="CG199" s="44"/>
      <c r="CH199" s="44"/>
      <c r="CI199" s="44"/>
      <c r="CJ199" s="44"/>
      <c r="CK199" s="44"/>
      <c r="CL199" s="44"/>
      <c r="CM199" s="44"/>
      <c r="CN199" s="44"/>
      <c r="CO199" s="44"/>
      <c r="CP199" s="44"/>
      <c r="CQ199" s="44"/>
      <c r="CR199" s="44"/>
      <c r="CS199" s="44"/>
      <c r="CT199" s="44"/>
      <c r="CU199" s="44"/>
      <c r="CV199" s="44"/>
      <c r="CW199" s="44"/>
      <c r="CX199" s="44"/>
      <c r="CY199" s="44"/>
      <c r="CZ199" s="44"/>
      <c r="DA199" s="44"/>
      <c r="DB199" s="44"/>
      <c r="DC199" s="44"/>
      <c r="DD199" s="44"/>
      <c r="DE199" s="44"/>
      <c r="DF199" s="44"/>
      <c r="DG199" s="44"/>
      <c r="DH199" s="44"/>
      <c r="DI199" s="44"/>
      <c r="DJ199" s="44"/>
      <c r="DK199" s="44"/>
      <c r="DL199" s="44"/>
      <c r="DM199" s="44"/>
    </row>
    <row r="200" spans="1:241" ht="21" thickBot="1">
      <c r="A200" s="298"/>
      <c r="B200" s="299"/>
      <c r="C200" s="300"/>
      <c r="D200" s="301"/>
      <c r="E200" s="302"/>
      <c r="F200" s="303"/>
      <c r="G200" s="302"/>
      <c r="H200" s="302"/>
      <c r="I200" s="302"/>
      <c r="J200" s="304"/>
      <c r="K200" s="302"/>
      <c r="L200" s="305"/>
      <c r="M200" s="305"/>
      <c r="N200" s="305"/>
      <c r="O200" s="305"/>
      <c r="P200" s="305"/>
      <c r="Q200" s="305"/>
      <c r="R200" s="299"/>
      <c r="S200" s="306"/>
      <c r="T200" s="306"/>
      <c r="U200" s="306"/>
      <c r="V200" s="305"/>
      <c r="W200" s="305"/>
      <c r="X200" s="305"/>
      <c r="Y200" s="305"/>
      <c r="Z200" s="305"/>
      <c r="AA200" s="305"/>
      <c r="AB200" s="305"/>
      <c r="AC200" s="305"/>
      <c r="AD200" s="305"/>
      <c r="AE200" s="305"/>
      <c r="AF200" s="305"/>
      <c r="AG200" s="305"/>
      <c r="AH200" s="305"/>
      <c r="AI200" s="305"/>
      <c r="AJ200" s="305"/>
      <c r="AK200" s="305"/>
      <c r="AL200" s="305"/>
      <c r="AM200" s="305"/>
      <c r="AN200" s="305"/>
      <c r="AO200" s="305"/>
      <c r="AP200" s="305"/>
      <c r="AQ200" s="305"/>
      <c r="AR200" s="305"/>
      <c r="AS200" s="305"/>
      <c r="AT200" s="305"/>
      <c r="AU200" s="305"/>
      <c r="AV200" s="305"/>
      <c r="AW200" s="305"/>
      <c r="AX200" s="273"/>
      <c r="AY200" s="307"/>
      <c r="AZ200" s="273"/>
      <c r="BA200" s="307"/>
      <c r="BB200" s="307"/>
      <c r="BC200" s="307"/>
      <c r="BD200" s="307"/>
      <c r="BE200" s="273"/>
      <c r="BF200" s="307"/>
      <c r="BG200" s="273"/>
      <c r="BH200" s="307"/>
      <c r="BI200" s="307"/>
      <c r="BJ200" s="307"/>
      <c r="BK200" s="307"/>
      <c r="BL200" s="307"/>
      <c r="BM200" s="307"/>
      <c r="BN200" s="307"/>
      <c r="BO200" s="307"/>
      <c r="BP200" s="307"/>
      <c r="BQ200" s="307"/>
      <c r="BR200" s="307"/>
      <c r="BS200" s="307"/>
      <c r="BT200" s="308"/>
      <c r="BU200" s="308"/>
      <c r="BV200" s="308"/>
      <c r="BW200" s="308"/>
      <c r="BX200" s="308"/>
      <c r="BY200" s="308"/>
      <c r="BZ200" s="159"/>
      <c r="CA200" s="159"/>
      <c r="CB200" s="44"/>
      <c r="CC200" s="44"/>
      <c r="CD200" s="44"/>
      <c r="CE200" s="44"/>
      <c r="CF200" s="44"/>
      <c r="CG200" s="44"/>
      <c r="CH200" s="44"/>
      <c r="CI200" s="44"/>
      <c r="CJ200" s="44"/>
      <c r="CK200" s="44"/>
      <c r="CL200" s="44"/>
      <c r="CM200" s="44"/>
      <c r="CN200" s="44"/>
      <c r="CO200" s="44"/>
      <c r="CP200" s="44"/>
      <c r="CQ200" s="44"/>
      <c r="CR200" s="44"/>
      <c r="CS200" s="44"/>
      <c r="CT200" s="44"/>
      <c r="CU200" s="44"/>
      <c r="CV200" s="44"/>
      <c r="CW200" s="44"/>
      <c r="CX200" s="44"/>
      <c r="CY200" s="44"/>
      <c r="CZ200" s="44"/>
      <c r="DA200" s="44"/>
      <c r="DB200" s="44"/>
      <c r="DC200" s="44"/>
      <c r="DD200" s="44"/>
      <c r="DE200" s="44"/>
      <c r="DF200" s="44"/>
      <c r="DG200" s="44"/>
      <c r="DH200" s="44"/>
      <c r="DI200" s="44"/>
      <c r="DJ200" s="44"/>
      <c r="DK200" s="44"/>
      <c r="DL200" s="44"/>
      <c r="DM200" s="44"/>
    </row>
    <row r="201" spans="1:241" s="45" customFormat="1" ht="21" collapsed="1" thickBot="1">
      <c r="A201" s="329" t="s">
        <v>162</v>
      </c>
      <c r="B201" s="330"/>
      <c r="C201" s="330"/>
      <c r="D201" s="330"/>
      <c r="E201" s="331"/>
      <c r="F201" s="332"/>
      <c r="G201" s="333"/>
      <c r="H201" s="333"/>
      <c r="I201" s="333"/>
      <c r="J201" s="331" t="s">
        <v>155</v>
      </c>
      <c r="K201" s="333"/>
      <c r="L201" s="333"/>
      <c r="M201" s="333"/>
      <c r="N201" s="333"/>
      <c r="O201" s="333"/>
      <c r="P201" s="333"/>
      <c r="Q201" s="333"/>
      <c r="R201" s="333"/>
      <c r="S201" s="333"/>
      <c r="T201" s="333"/>
      <c r="U201" s="334"/>
      <c r="V201" s="334"/>
      <c r="W201" s="335"/>
      <c r="X201" s="336"/>
      <c r="Y201" s="336"/>
      <c r="Z201" s="337"/>
      <c r="AA201" s="338"/>
      <c r="AB201" s="336"/>
      <c r="AC201" s="336"/>
      <c r="AD201" s="339"/>
      <c r="AE201" s="338"/>
      <c r="AF201" s="336"/>
      <c r="AG201" s="336"/>
      <c r="AH201" s="339"/>
      <c r="AI201" s="338"/>
      <c r="AJ201" s="336"/>
      <c r="AK201" s="336"/>
      <c r="AL201" s="339"/>
      <c r="AM201" s="338"/>
      <c r="AN201" s="336"/>
      <c r="AO201" s="336"/>
      <c r="AP201" s="337"/>
      <c r="AQ201" s="335"/>
      <c r="AR201" s="336"/>
      <c r="AS201" s="336"/>
      <c r="AT201" s="336"/>
      <c r="AU201" s="336"/>
      <c r="AV201" s="336"/>
      <c r="AW201" s="337"/>
      <c r="AX201" s="338"/>
      <c r="AY201" s="336"/>
      <c r="AZ201" s="336"/>
      <c r="BA201" s="336"/>
      <c r="BB201" s="336"/>
      <c r="BC201" s="336"/>
      <c r="BD201" s="339"/>
      <c r="BE201" s="338"/>
      <c r="BF201" s="336"/>
      <c r="BG201" s="336"/>
      <c r="BH201" s="336"/>
      <c r="BI201" s="336"/>
      <c r="BJ201" s="336"/>
      <c r="BK201" s="339"/>
      <c r="BL201" s="340"/>
      <c r="BM201" s="341"/>
      <c r="BN201" s="341"/>
      <c r="BO201" s="341"/>
      <c r="BP201" s="341"/>
      <c r="BQ201" s="341"/>
      <c r="BR201" s="342"/>
      <c r="BS201" s="340"/>
      <c r="BT201" s="343"/>
      <c r="BU201" s="343"/>
      <c r="BV201" s="343"/>
      <c r="BW201" s="343"/>
      <c r="BX201" s="343"/>
      <c r="BY201" s="344"/>
      <c r="BZ201" s="345"/>
      <c r="CA201" s="159"/>
      <c r="CB201" s="44"/>
      <c r="CC201" s="44"/>
      <c r="CD201" s="44"/>
      <c r="CE201" s="44"/>
      <c r="CF201" s="44"/>
      <c r="CG201" s="44"/>
      <c r="CH201" s="44"/>
      <c r="CI201" s="44"/>
      <c r="CJ201" s="44"/>
      <c r="CK201" s="44"/>
      <c r="CL201" s="44"/>
      <c r="CM201" s="44"/>
      <c r="CN201" s="44"/>
      <c r="CO201" s="44"/>
      <c r="CP201" s="44"/>
      <c r="CQ201" s="44"/>
      <c r="CR201" s="44"/>
      <c r="CS201" s="44"/>
      <c r="CT201" s="44"/>
      <c r="CU201" s="44"/>
      <c r="CV201" s="44"/>
      <c r="CW201" s="44"/>
      <c r="CX201" s="44"/>
      <c r="CY201" s="44"/>
      <c r="CZ201" s="44"/>
      <c r="DA201" s="44"/>
      <c r="DB201" s="44"/>
      <c r="DC201" s="44"/>
      <c r="DD201" s="44"/>
      <c r="DE201" s="44"/>
      <c r="DF201" s="44"/>
      <c r="DG201" s="44"/>
      <c r="DH201" s="44"/>
      <c r="DI201" s="44"/>
      <c r="DJ201" s="44"/>
      <c r="DK201" s="44"/>
      <c r="DL201" s="44"/>
      <c r="DM201" s="44"/>
      <c r="DN201" s="12"/>
      <c r="DO201" s="12"/>
      <c r="DP201" s="12"/>
      <c r="DQ201" s="12"/>
      <c r="DR201" s="12"/>
      <c r="DS201" s="12"/>
      <c r="DT201" s="12"/>
      <c r="DU201" s="12"/>
      <c r="DV201" s="12"/>
      <c r="DW201" s="12"/>
      <c r="DX201" s="12"/>
      <c r="DY201" s="12"/>
      <c r="DZ201" s="12"/>
      <c r="EA201" s="12"/>
      <c r="EB201" s="12"/>
      <c r="EC201" s="12"/>
      <c r="ED201" s="12"/>
      <c r="EE201" s="12"/>
      <c r="EF201" s="12"/>
      <c r="EG201" s="12"/>
      <c r="EH201" s="12"/>
      <c r="EI201" s="12"/>
      <c r="EJ201" s="12"/>
      <c r="EK201" s="12"/>
      <c r="EL201" s="12"/>
      <c r="EM201" s="12"/>
      <c r="EN201" s="12"/>
      <c r="EO201" s="12"/>
      <c r="EP201" s="12"/>
      <c r="EQ201" s="12"/>
      <c r="ER201" s="12"/>
      <c r="ES201" s="12"/>
      <c r="ET201" s="12"/>
      <c r="EU201" s="12"/>
      <c r="EV201" s="12"/>
      <c r="EW201" s="12"/>
      <c r="EX201" s="12"/>
      <c r="EY201" s="12"/>
      <c r="EZ201" s="12"/>
      <c r="FA201" s="12"/>
      <c r="FB201" s="12"/>
      <c r="FC201" s="12"/>
      <c r="FD201" s="12"/>
      <c r="FE201" s="12"/>
      <c r="FF201" s="12"/>
      <c r="FG201" s="12"/>
      <c r="FH201" s="12"/>
      <c r="FI201" s="12"/>
      <c r="FJ201" s="12"/>
      <c r="FK201" s="12"/>
      <c r="FL201" s="12"/>
      <c r="FM201" s="12"/>
      <c r="FN201" s="12"/>
      <c r="FO201" s="12"/>
      <c r="FP201" s="12"/>
      <c r="FQ201" s="12"/>
      <c r="FR201" s="12"/>
      <c r="FS201" s="12"/>
      <c r="FT201" s="12"/>
      <c r="FU201" s="12"/>
      <c r="FV201" s="12"/>
      <c r="FW201" s="12"/>
      <c r="FX201" s="12"/>
      <c r="FY201" s="12"/>
      <c r="FZ201" s="12"/>
      <c r="GA201" s="12"/>
      <c r="GB201" s="12"/>
      <c r="GC201" s="12"/>
      <c r="GD201" s="12"/>
      <c r="GE201" s="12"/>
      <c r="GF201" s="12"/>
      <c r="GG201" s="12"/>
      <c r="GH201" s="12"/>
      <c r="GI201" s="12"/>
      <c r="GJ201" s="12"/>
      <c r="GK201" s="12"/>
      <c r="GL201" s="12"/>
      <c r="GM201" s="12"/>
      <c r="GN201" s="12"/>
      <c r="GO201" s="12"/>
      <c r="GP201" s="12"/>
      <c r="GQ201" s="12"/>
      <c r="GR201" s="12"/>
      <c r="GS201" s="12"/>
      <c r="GT201" s="12"/>
      <c r="GU201" s="12"/>
      <c r="GV201" s="12"/>
      <c r="GW201" s="12"/>
      <c r="GX201" s="12"/>
      <c r="GY201" s="12"/>
      <c r="GZ201" s="12"/>
      <c r="HA201" s="12"/>
      <c r="HB201" s="12"/>
      <c r="HC201" s="12"/>
      <c r="HD201" s="12"/>
      <c r="HE201" s="12"/>
      <c r="HF201" s="12"/>
      <c r="HG201" s="12"/>
      <c r="HH201" s="12"/>
      <c r="HI201" s="12"/>
      <c r="HJ201" s="12"/>
      <c r="HK201" s="12"/>
      <c r="HL201" s="12"/>
      <c r="HM201" s="12"/>
      <c r="HN201" s="12"/>
      <c r="HO201" s="12"/>
      <c r="HP201" s="12"/>
      <c r="HQ201" s="12"/>
      <c r="HR201" s="12"/>
      <c r="HS201" s="12"/>
      <c r="HT201" s="12"/>
      <c r="HU201" s="12"/>
      <c r="HV201" s="12"/>
      <c r="HW201" s="12"/>
      <c r="HX201" s="12"/>
      <c r="HY201" s="12"/>
      <c r="HZ201" s="12"/>
      <c r="IA201" s="12"/>
      <c r="IB201" s="12"/>
      <c r="IC201" s="12"/>
      <c r="ID201" s="12"/>
      <c r="IE201" s="12"/>
      <c r="IF201" s="12"/>
      <c r="IG201" s="12"/>
    </row>
    <row r="202" spans="1:241" s="48" customFormat="1" hidden="1" outlineLevel="1" collapsed="1">
      <c r="A202" s="176"/>
      <c r="B202" s="177"/>
      <c r="C202" s="178"/>
      <c r="D202" s="179"/>
      <c r="E202" s="180"/>
      <c r="F202" s="181"/>
      <c r="G202" s="182"/>
      <c r="H202" s="182"/>
      <c r="I202" s="182"/>
      <c r="J202" s="183"/>
      <c r="K202" s="181" t="str">
        <f>CONCATENATE(K203," ",S203,R203," ",K204," ",S204,R204," ",K205," ",S205,R205," ",K206," ",S206,R206," ",K207," ",S207,R207," "," ",K208," ",S208,R208," ",K209," ",S209,R209," ",K210," ",S210,R210," ")</f>
        <v xml:space="preserve">                 </v>
      </c>
      <c r="L202" s="181"/>
      <c r="M202" s="181"/>
      <c r="N202" s="181"/>
      <c r="O202" s="181"/>
      <c r="P202" s="181"/>
      <c r="Q202" s="181"/>
      <c r="R202" s="182"/>
      <c r="S202" s="182"/>
      <c r="T202" s="182"/>
      <c r="U202" s="184">
        <f>SUM(U203:U210)</f>
        <v>0</v>
      </c>
      <c r="V202" s="188">
        <f>IF(SUM(BT203:BY210,BM203:BR210,BF203:BK210,AY203:BD210,AN203:AP210,AJ203:AL210,AF203:AH210,AB203:AD210)=SUM(V203:V210),SUM(V203:V210),"ПРОВЕРЬ")</f>
        <v>0</v>
      </c>
      <c r="W202" s="189">
        <f>IF(SUM(AA202,AE202,AI202,AM202)=SUM(W203:W210),SUM(W203:W210),"ПРОВЕРЬ")</f>
        <v>0</v>
      </c>
      <c r="X202" s="188">
        <f>IF(SUM(AB202,AF202,AJ202,AN202)=SUM(X203:X210),SUM(X203:X210),"ПРОВЕРЬ")</f>
        <v>0</v>
      </c>
      <c r="Y202" s="188">
        <f t="shared" ref="Y202" si="589">IF(SUM(AC202,AG202,AK202,AO202)=SUM(Y203:Y210),SUM(Y203:Y210),"ПРОВЕРЬ")</f>
        <v>0</v>
      </c>
      <c r="Z202" s="222">
        <f>IF(SUM(AD202,AH202,AL202,AP202)=SUM(Z203:Z210),SUM(Z203:Z210),"ПРОВЕРЬ")</f>
        <v>0</v>
      </c>
      <c r="AA202" s="190">
        <f t="shared" ref="AA202:AB202" si="590">SUM(AA203:AA210)</f>
        <v>0</v>
      </c>
      <c r="AB202" s="184">
        <f t="shared" si="590"/>
        <v>0</v>
      </c>
      <c r="AC202" s="184">
        <f>SUM(AC203:AC210)</f>
        <v>0</v>
      </c>
      <c r="AD202" s="222">
        <f>SUM(AD203:AD210)</f>
        <v>0</v>
      </c>
      <c r="AE202" s="184">
        <f>SUM(AE203:AE210)</f>
        <v>0</v>
      </c>
      <c r="AF202" s="184">
        <f t="shared" ref="AF202" si="591">SUM(AF203:AF210)</f>
        <v>0</v>
      </c>
      <c r="AG202" s="184">
        <f>SUM(AG203:AG210)</f>
        <v>0</v>
      </c>
      <c r="AH202" s="222">
        <f>SUM(AH203:AH210)</f>
        <v>0</v>
      </c>
      <c r="AI202" s="184">
        <f t="shared" ref="AI202:AJ202" si="592">SUM(AI203:AI210)</f>
        <v>0</v>
      </c>
      <c r="AJ202" s="184">
        <f t="shared" si="592"/>
        <v>0</v>
      </c>
      <c r="AK202" s="184">
        <f>SUM(AK203:AK210)</f>
        <v>0</v>
      </c>
      <c r="AL202" s="222">
        <f>SUM(AL203:AL210)</f>
        <v>0</v>
      </c>
      <c r="AM202" s="184">
        <f>SUM(AM203:AM210)</f>
        <v>0</v>
      </c>
      <c r="AN202" s="184">
        <f t="shared" ref="AN202" si="593">SUM(AN203:AN210)</f>
        <v>0</v>
      </c>
      <c r="AO202" s="184">
        <f>SUM(AO203:AO210)</f>
        <v>0</v>
      </c>
      <c r="AP202" s="188">
        <f>SUM(AP203:AP210)</f>
        <v>0</v>
      </c>
      <c r="AQ202" s="189">
        <f t="shared" ref="AQ202:AR202" si="594">IF(SUM(AX202,BE202,BL202,BS202)=SUM(AQ203:AQ210),SUM(AQ203:AQ210),"ПРОВЕРЬ")</f>
        <v>0</v>
      </c>
      <c r="AR202" s="188">
        <f t="shared" si="594"/>
        <v>0</v>
      </c>
      <c r="AS202" s="188">
        <f>IF(SUM(AZ202,BG202,BN202,BU202)=SUM(AS203:AS210),SUM(AS203:AS210),"ПРОВЕРЬ")</f>
        <v>0</v>
      </c>
      <c r="AT202" s="188">
        <f>IF(SUM(BA202,BH202,BO202,BV202)=SUM(AT203:AT210),SUM(AT203:AT210),"ПРОВЕРЬ")</f>
        <v>0</v>
      </c>
      <c r="AU202" s="188">
        <f>IF(SUM(BB202,BI202,BP202,BW202)=SUM(AU203:AU210),SUM(AU203:AU210),"ПРОВЕРЬ")</f>
        <v>0</v>
      </c>
      <c r="AV202" s="188">
        <f t="shared" ref="AV202" si="595">IF(SUM(BC202,BJ202,BQ202,BX202)=SUM(AV203:AV210),SUM(AV203:AV210),"ПРОВЕРЬ")</f>
        <v>0</v>
      </c>
      <c r="AW202" s="188">
        <f>IF(SUM(BD202,BK202,BR202,BY202)=SUM(AW203:AW210),SUM(AW203:AW210),"ПРОВЕРЬ")</f>
        <v>0</v>
      </c>
      <c r="AX202" s="191">
        <f t="shared" ref="AX202:AZ202" si="596">SUM(AX203:AX210)</f>
        <v>0</v>
      </c>
      <c r="AY202" s="191">
        <f t="shared" si="596"/>
        <v>0</v>
      </c>
      <c r="AZ202" s="191">
        <f t="shared" si="596"/>
        <v>0</v>
      </c>
      <c r="BA202" s="191">
        <f>SUM(BA203:BA210)</f>
        <v>0</v>
      </c>
      <c r="BB202" s="191">
        <f t="shared" ref="BB202" si="597">SUM(BB203:BB210)</f>
        <v>0</v>
      </c>
      <c r="BC202" s="191">
        <f>SUM(BC203:BC210)</f>
        <v>0</v>
      </c>
      <c r="BD202" s="234">
        <f>SUM(BD203:BD210)</f>
        <v>0</v>
      </c>
      <c r="BE202" s="191">
        <f t="shared" ref="BE202:BF202" si="598">SUM(BE203:BE210)</f>
        <v>0</v>
      </c>
      <c r="BF202" s="191">
        <f t="shared" si="598"/>
        <v>0</v>
      </c>
      <c r="BG202" s="191">
        <f>SUM(BG203:BG210)</f>
        <v>0</v>
      </c>
      <c r="BH202" s="191">
        <f t="shared" ref="BH202:BI202" si="599">SUM(BH203:BH210)</f>
        <v>0</v>
      </c>
      <c r="BI202" s="191">
        <f t="shared" si="599"/>
        <v>0</v>
      </c>
      <c r="BJ202" s="191">
        <f>SUM(BJ203:BJ210)</f>
        <v>0</v>
      </c>
      <c r="BK202" s="234">
        <f>SUM(BK203:BK210)</f>
        <v>0</v>
      </c>
      <c r="BL202" s="184">
        <f t="shared" ref="BL202:BP202" si="600">SUM(BL203:BL210)</f>
        <v>0</v>
      </c>
      <c r="BM202" s="184">
        <f t="shared" si="600"/>
        <v>0</v>
      </c>
      <c r="BN202" s="184">
        <f t="shared" si="600"/>
        <v>0</v>
      </c>
      <c r="BO202" s="184">
        <f t="shared" si="600"/>
        <v>0</v>
      </c>
      <c r="BP202" s="184">
        <f t="shared" si="600"/>
        <v>0</v>
      </c>
      <c r="BQ202" s="184">
        <f>SUM(BQ203:BQ210)</f>
        <v>0</v>
      </c>
      <c r="BR202" s="222">
        <f>SUM(BR203:BR210)</f>
        <v>0</v>
      </c>
      <c r="BS202" s="184">
        <f t="shared" ref="BS202:BW202" si="601">SUM(BS203:BS210)</f>
        <v>0</v>
      </c>
      <c r="BT202" s="184">
        <f t="shared" si="601"/>
        <v>0</v>
      </c>
      <c r="BU202" s="184">
        <f t="shared" si="601"/>
        <v>0</v>
      </c>
      <c r="BV202" s="184">
        <f t="shared" si="601"/>
        <v>0</v>
      </c>
      <c r="BW202" s="184">
        <f t="shared" si="601"/>
        <v>0</v>
      </c>
      <c r="BX202" s="184">
        <f>SUM(BX203:BX210)</f>
        <v>0</v>
      </c>
      <c r="BY202" s="222">
        <f>SUM(BY203:BY210)</f>
        <v>0</v>
      </c>
      <c r="BZ202" s="266"/>
      <c r="CA202" s="160"/>
      <c r="CB202" s="46"/>
      <c r="CC202" s="46"/>
      <c r="CD202" s="46"/>
      <c r="CE202" s="46"/>
      <c r="CF202" s="46"/>
      <c r="CG202" s="46"/>
      <c r="CH202" s="46"/>
      <c r="CI202" s="46"/>
      <c r="CJ202" s="46"/>
      <c r="CK202" s="46"/>
      <c r="CL202" s="46"/>
      <c r="CM202" s="46"/>
      <c r="CN202" s="46"/>
      <c r="CO202" s="46"/>
      <c r="CP202" s="46"/>
      <c r="CQ202" s="46"/>
      <c r="CR202" s="46"/>
      <c r="CS202" s="46"/>
      <c r="CT202" s="46"/>
      <c r="CU202" s="46"/>
      <c r="CV202" s="46"/>
      <c r="CW202" s="46"/>
      <c r="CX202" s="46"/>
      <c r="CY202" s="46"/>
      <c r="CZ202" s="46"/>
      <c r="DA202" s="46"/>
      <c r="DB202" s="46"/>
      <c r="DC202" s="46"/>
      <c r="DD202" s="46"/>
      <c r="DE202" s="46"/>
      <c r="DF202" s="46"/>
      <c r="DG202" s="46"/>
      <c r="DH202" s="46"/>
      <c r="DI202" s="46"/>
      <c r="DJ202" s="46"/>
      <c r="DK202" s="46"/>
      <c r="DL202" s="46"/>
      <c r="DM202" s="46"/>
      <c r="DN202" s="47"/>
      <c r="DO202" s="47"/>
      <c r="DP202" s="47"/>
      <c r="DQ202" s="47"/>
      <c r="DR202" s="47"/>
      <c r="DS202" s="47"/>
      <c r="DT202" s="47"/>
      <c r="DU202" s="47"/>
      <c r="DV202" s="47"/>
      <c r="DW202" s="47"/>
      <c r="DX202" s="47"/>
      <c r="DY202" s="47"/>
      <c r="DZ202" s="47"/>
      <c r="EA202" s="47"/>
      <c r="EB202" s="47"/>
      <c r="EC202" s="47"/>
      <c r="ED202" s="47"/>
      <c r="EE202" s="47"/>
      <c r="EF202" s="47"/>
      <c r="EG202" s="47"/>
      <c r="EH202" s="47"/>
      <c r="EI202" s="47"/>
      <c r="EJ202" s="47"/>
      <c r="EK202" s="47"/>
      <c r="EL202" s="47"/>
      <c r="EM202" s="47"/>
      <c r="EN202" s="47"/>
      <c r="EO202" s="47"/>
      <c r="EP202" s="47"/>
      <c r="EQ202" s="47"/>
      <c r="ER202" s="47"/>
      <c r="ES202" s="47"/>
      <c r="ET202" s="47"/>
      <c r="EU202" s="47"/>
      <c r="EV202" s="47"/>
      <c r="EW202" s="47"/>
      <c r="EX202" s="47"/>
      <c r="EY202" s="47"/>
      <c r="EZ202" s="47"/>
      <c r="FA202" s="47"/>
      <c r="FB202" s="47"/>
      <c r="FC202" s="47"/>
      <c r="FD202" s="47"/>
      <c r="FE202" s="47"/>
      <c r="FF202" s="47"/>
      <c r="FG202" s="47"/>
      <c r="FH202" s="47"/>
      <c r="FI202" s="47"/>
      <c r="FJ202" s="47"/>
      <c r="FK202" s="47"/>
      <c r="FL202" s="47"/>
      <c r="FM202" s="47"/>
      <c r="FN202" s="47"/>
      <c r="FO202" s="47"/>
      <c r="FP202" s="47"/>
      <c r="FQ202" s="47"/>
      <c r="FR202" s="47"/>
      <c r="FS202" s="47"/>
      <c r="FT202" s="47"/>
      <c r="FU202" s="47"/>
      <c r="FV202" s="47"/>
      <c r="FW202" s="47"/>
      <c r="FX202" s="47"/>
      <c r="FY202" s="47"/>
      <c r="FZ202" s="47"/>
      <c r="GA202" s="47"/>
      <c r="GB202" s="47"/>
      <c r="GC202" s="47"/>
      <c r="GD202" s="47"/>
      <c r="GE202" s="47"/>
      <c r="GF202" s="47"/>
      <c r="GG202" s="47"/>
      <c r="GH202" s="47"/>
      <c r="GI202" s="47"/>
      <c r="GJ202" s="47"/>
      <c r="GK202" s="47"/>
      <c r="GL202" s="47"/>
      <c r="GM202" s="47"/>
      <c r="GN202" s="47"/>
      <c r="GO202" s="47"/>
      <c r="GP202" s="47"/>
      <c r="GQ202" s="47"/>
      <c r="GR202" s="47"/>
      <c r="GS202" s="47"/>
      <c r="GT202" s="47"/>
      <c r="GU202" s="47"/>
      <c r="GV202" s="47"/>
      <c r="GW202" s="47"/>
      <c r="GX202" s="47"/>
      <c r="GY202" s="47"/>
      <c r="GZ202" s="47"/>
      <c r="HA202" s="47"/>
      <c r="HB202" s="47"/>
      <c r="HC202" s="47"/>
      <c r="HD202" s="47"/>
      <c r="HE202" s="47"/>
      <c r="HF202" s="47"/>
      <c r="HG202" s="47"/>
      <c r="HH202" s="47"/>
      <c r="HI202" s="47"/>
      <c r="HJ202" s="47"/>
      <c r="HK202" s="47"/>
      <c r="HL202" s="47"/>
      <c r="HM202" s="47"/>
      <c r="HN202" s="47"/>
      <c r="HO202" s="47"/>
      <c r="HP202" s="47"/>
      <c r="HQ202" s="47"/>
      <c r="HR202" s="47"/>
      <c r="HS202" s="47"/>
      <c r="HT202" s="47"/>
      <c r="HU202" s="47"/>
      <c r="HV202" s="47"/>
      <c r="HW202" s="47"/>
      <c r="HX202" s="47"/>
      <c r="HY202" s="47"/>
      <c r="HZ202" s="47"/>
      <c r="IA202" s="47"/>
      <c r="IB202" s="47"/>
      <c r="IC202" s="47"/>
      <c r="ID202" s="47"/>
      <c r="IE202" s="47"/>
      <c r="IF202" s="47"/>
      <c r="IG202" s="47"/>
    </row>
    <row r="203" spans="1:241" hidden="1" outlineLevel="2">
      <c r="A203" s="145"/>
      <c r="B203" s="33"/>
      <c r="C203" s="50"/>
      <c r="D203" s="51"/>
      <c r="E203" s="34"/>
      <c r="F203" s="56"/>
      <c r="G203" s="34"/>
      <c r="H203" s="34"/>
      <c r="I203" s="34"/>
      <c r="J203" s="53"/>
      <c r="K203" s="34"/>
      <c r="L203" s="36"/>
      <c r="M203" s="36"/>
      <c r="N203" s="36"/>
      <c r="O203" s="49"/>
      <c r="P203" s="49"/>
      <c r="Q203" s="36">
        <f>_xlfn.DAYS(P203,O203)</f>
        <v>0</v>
      </c>
      <c r="R203" s="33"/>
      <c r="S203" s="33"/>
      <c r="T203" s="33"/>
      <c r="U203" s="145"/>
      <c r="V203" s="192">
        <f t="shared" ref="V203:V210" si="602">SUM(W203,AQ203)</f>
        <v>0</v>
      </c>
      <c r="W203" s="193">
        <f>SUM(AA203,AE203,AI203,AM203)</f>
        <v>0</v>
      </c>
      <c r="X203" s="192">
        <f>SUM(AB203,AF203,AJ203,AN203)</f>
        <v>0</v>
      </c>
      <c r="Y203" s="192">
        <f>SUM(AC203,AG203,AK203,AO203)</f>
        <v>0</v>
      </c>
      <c r="Z203" s="192">
        <f>SUM(AD203,AH203,AL203,AP203)</f>
        <v>0</v>
      </c>
      <c r="AA203" s="211">
        <f>SUM(AB203:AD203)</f>
        <v>0</v>
      </c>
      <c r="AB203" s="205"/>
      <c r="AC203" s="205"/>
      <c r="AD203" s="229"/>
      <c r="AE203" s="211">
        <f>SUM(AF203:AH203)</f>
        <v>0</v>
      </c>
      <c r="AF203" s="205"/>
      <c r="AG203" s="205"/>
      <c r="AH203" s="229"/>
      <c r="AI203" s="211">
        <f>SUM(AJ203:AL203)</f>
        <v>0</v>
      </c>
      <c r="AJ203" s="205"/>
      <c r="AK203" s="205"/>
      <c r="AL203" s="229"/>
      <c r="AM203" s="211">
        <f>SUM(AN203:AP203)</f>
        <v>0</v>
      </c>
      <c r="AN203" s="205"/>
      <c r="AO203" s="205"/>
      <c r="AP203" s="231"/>
      <c r="AQ203" s="193">
        <f>SUM(BS203,BL203,BE203,AX203)</f>
        <v>0</v>
      </c>
      <c r="AR203" s="192">
        <f>SUM(BT203,BM203,BF203,AY203)</f>
        <v>0</v>
      </c>
      <c r="AS203" s="192">
        <f>IF(AR203*0.304=SUM(AZ203,BG203,BN203,BU203),AR203*0.304,"проверь ЕСН")</f>
        <v>0</v>
      </c>
      <c r="AT203" s="192">
        <f t="shared" ref="AT203:AW210" si="603">SUM(BV203,BO203,BH203,BA203)</f>
        <v>0</v>
      </c>
      <c r="AU203" s="192">
        <f t="shared" si="603"/>
        <v>0</v>
      </c>
      <c r="AV203" s="192">
        <f t="shared" si="603"/>
        <v>0</v>
      </c>
      <c r="AW203" s="192">
        <f>SUM(BY203,BR203,BK203,BD203)</f>
        <v>0</v>
      </c>
      <c r="AX203" s="235">
        <f>SUM(AY203:BD203)</f>
        <v>0</v>
      </c>
      <c r="AY203" s="263"/>
      <c r="AZ203" s="194">
        <f>AY203*0.304</f>
        <v>0</v>
      </c>
      <c r="BA203" s="263"/>
      <c r="BB203" s="263"/>
      <c r="BC203" s="263"/>
      <c r="BD203" s="264"/>
      <c r="BE203" s="235">
        <f>SUM(BF203:BK203)</f>
        <v>0</v>
      </c>
      <c r="BF203" s="263"/>
      <c r="BG203" s="194">
        <f>BF203*0.304</f>
        <v>0</v>
      </c>
      <c r="BH203" s="263"/>
      <c r="BI203" s="263"/>
      <c r="BJ203" s="263"/>
      <c r="BK203" s="264"/>
      <c r="BL203" s="235">
        <f>SUM(BM203:BR203)</f>
        <v>0</v>
      </c>
      <c r="BM203" s="263"/>
      <c r="BN203" s="194">
        <f>BM203*0.304</f>
        <v>0</v>
      </c>
      <c r="BO203" s="263"/>
      <c r="BP203" s="263"/>
      <c r="BQ203" s="263"/>
      <c r="BR203" s="264"/>
      <c r="BS203" s="235">
        <f>SUM(BT203:BY203)</f>
        <v>0</v>
      </c>
      <c r="BT203" s="263"/>
      <c r="BU203" s="194">
        <f>BT203*0.304</f>
        <v>0</v>
      </c>
      <c r="BV203" s="263"/>
      <c r="BW203" s="263"/>
      <c r="BX203" s="263"/>
      <c r="BY203" s="264"/>
      <c r="BZ203" s="251"/>
      <c r="CA203" s="159"/>
      <c r="CB203" s="44"/>
      <c r="CC203" s="44"/>
      <c r="CD203" s="44"/>
      <c r="CE203" s="44"/>
      <c r="CF203" s="44"/>
      <c r="CG203" s="44"/>
      <c r="CH203" s="44"/>
      <c r="CI203" s="44"/>
      <c r="CJ203" s="44"/>
      <c r="CK203" s="44"/>
      <c r="CL203" s="44"/>
      <c r="CM203" s="44"/>
      <c r="CN203" s="44"/>
      <c r="CO203" s="44"/>
      <c r="CP203" s="44"/>
      <c r="CQ203" s="44"/>
      <c r="CR203" s="44"/>
      <c r="CS203" s="44"/>
      <c r="CT203" s="44"/>
      <c r="CU203" s="44"/>
      <c r="CV203" s="44"/>
      <c r="CW203" s="44"/>
      <c r="CX203" s="44"/>
      <c r="CY203" s="44"/>
      <c r="CZ203" s="44"/>
      <c r="DA203" s="44"/>
      <c r="DB203" s="44"/>
      <c r="DC203" s="44"/>
      <c r="DD203" s="44"/>
      <c r="DE203" s="44"/>
      <c r="DF203" s="44"/>
      <c r="DG203" s="44"/>
      <c r="DH203" s="44"/>
      <c r="DI203" s="44"/>
      <c r="DJ203" s="44"/>
      <c r="DK203" s="44"/>
      <c r="DL203" s="44"/>
      <c r="DM203" s="44"/>
    </row>
    <row r="204" spans="1:241" hidden="1" outlineLevel="2">
      <c r="A204" s="49"/>
      <c r="B204" s="33"/>
      <c r="C204" s="50"/>
      <c r="D204" s="51"/>
      <c r="E204" s="34"/>
      <c r="F204" s="56"/>
      <c r="G204" s="34"/>
      <c r="H204" s="34"/>
      <c r="I204" s="34"/>
      <c r="J204" s="53"/>
      <c r="K204" s="34"/>
      <c r="L204" s="36"/>
      <c r="M204" s="36"/>
      <c r="N204" s="36"/>
      <c r="O204" s="49"/>
      <c r="P204" s="49"/>
      <c r="Q204" s="36">
        <f>_xlfn.DAYS(P204,O204)</f>
        <v>0</v>
      </c>
      <c r="R204" s="33"/>
      <c r="S204" s="33"/>
      <c r="T204" s="33"/>
      <c r="U204" s="145"/>
      <c r="V204" s="192">
        <f t="shared" si="602"/>
        <v>0</v>
      </c>
      <c r="W204" s="193">
        <f t="shared" ref="W204:Z210" si="604">SUM(AA204,AE204,AI204,AM204)</f>
        <v>0</v>
      </c>
      <c r="X204" s="192">
        <f t="shared" si="604"/>
        <v>0</v>
      </c>
      <c r="Y204" s="192">
        <f t="shared" si="604"/>
        <v>0</v>
      </c>
      <c r="Z204" s="192">
        <f t="shared" si="604"/>
        <v>0</v>
      </c>
      <c r="AA204" s="211">
        <f t="shared" ref="AA204:AA208" si="605">SUM(AB204:AD204)</f>
        <v>0</v>
      </c>
      <c r="AB204" s="205"/>
      <c r="AC204" s="205"/>
      <c r="AD204" s="229"/>
      <c r="AE204" s="211">
        <f t="shared" ref="AE204" si="606">SUM(AF204:AH204)</f>
        <v>0</v>
      </c>
      <c r="AF204" s="205"/>
      <c r="AG204" s="205"/>
      <c r="AH204" s="229"/>
      <c r="AI204" s="211">
        <f t="shared" ref="AI204:AI210" si="607">SUM(AJ204:AL204)</f>
        <v>0</v>
      </c>
      <c r="AJ204" s="205"/>
      <c r="AK204" s="205"/>
      <c r="AL204" s="229"/>
      <c r="AM204" s="211">
        <f t="shared" ref="AM204:AM210" si="608">SUM(AN204:AP204)</f>
        <v>0</v>
      </c>
      <c r="AN204" s="205"/>
      <c r="AO204" s="205"/>
      <c r="AP204" s="231"/>
      <c r="AQ204" s="193">
        <f t="shared" ref="AQ204:AR210" si="609">SUM(BS204,BL204,BE204,AX204)</f>
        <v>0</v>
      </c>
      <c r="AR204" s="192">
        <f t="shared" si="609"/>
        <v>0</v>
      </c>
      <c r="AS204" s="192">
        <f t="shared" ref="AS204:AS209" si="610">IF(AR204*0.304=SUM(AZ204,BG204,BN204,BU204),AR204*0.304,"ЕСН")</f>
        <v>0</v>
      </c>
      <c r="AT204" s="192">
        <f t="shared" si="603"/>
        <v>0</v>
      </c>
      <c r="AU204" s="192">
        <f t="shared" si="603"/>
        <v>0</v>
      </c>
      <c r="AV204" s="192">
        <f t="shared" si="603"/>
        <v>0</v>
      </c>
      <c r="AW204" s="192">
        <f t="shared" si="603"/>
        <v>0</v>
      </c>
      <c r="AX204" s="235">
        <f t="shared" ref="AX204:AX207" si="611">SUM(AY204:BD204)</f>
        <v>0</v>
      </c>
      <c r="AY204" s="263"/>
      <c r="AZ204" s="194">
        <f t="shared" ref="AZ204:AZ210" si="612">AY204*0.304</f>
        <v>0</v>
      </c>
      <c r="BA204" s="263"/>
      <c r="BB204" s="263"/>
      <c r="BC204" s="263"/>
      <c r="BD204" s="264"/>
      <c r="BE204" s="235">
        <f t="shared" ref="BE204:BE207" si="613">SUM(BF204:BK204)</f>
        <v>0</v>
      </c>
      <c r="BF204" s="263"/>
      <c r="BG204" s="194">
        <f t="shared" ref="BG204:BG210" si="614">BF204*0.304</f>
        <v>0</v>
      </c>
      <c r="BH204" s="263"/>
      <c r="BI204" s="263"/>
      <c r="BJ204" s="263"/>
      <c r="BK204" s="264"/>
      <c r="BL204" s="235">
        <f t="shared" ref="BL204:BL207" si="615">SUM(BM204:BR204)</f>
        <v>0</v>
      </c>
      <c r="BM204" s="263"/>
      <c r="BN204" s="194">
        <f t="shared" ref="BN204:BN210" si="616">BM204*0.304</f>
        <v>0</v>
      </c>
      <c r="BO204" s="263"/>
      <c r="BP204" s="263"/>
      <c r="BQ204" s="263"/>
      <c r="BR204" s="264"/>
      <c r="BS204" s="235">
        <f t="shared" ref="BS204:BS207" si="617">SUM(BT204:BY204)</f>
        <v>0</v>
      </c>
      <c r="BT204" s="263"/>
      <c r="BU204" s="194">
        <f t="shared" ref="BU204:BU210" si="618">BT204*0.304</f>
        <v>0</v>
      </c>
      <c r="BV204" s="263"/>
      <c r="BW204" s="263"/>
      <c r="BX204" s="263"/>
      <c r="BY204" s="264"/>
      <c r="BZ204" s="251"/>
      <c r="CA204" s="159"/>
      <c r="CB204" s="44"/>
      <c r="CC204" s="44"/>
      <c r="CD204" s="44"/>
      <c r="CE204" s="44"/>
      <c r="CF204" s="44"/>
      <c r="CG204" s="44"/>
      <c r="CH204" s="44"/>
      <c r="CI204" s="44"/>
      <c r="CJ204" s="44"/>
      <c r="CK204" s="44"/>
      <c r="CL204" s="44"/>
      <c r="CM204" s="44"/>
      <c r="CN204" s="44"/>
      <c r="CO204" s="44"/>
      <c r="CP204" s="44"/>
      <c r="CQ204" s="44"/>
      <c r="CR204" s="44"/>
      <c r="CS204" s="44"/>
      <c r="CT204" s="44"/>
      <c r="CU204" s="44"/>
      <c r="CV204" s="44"/>
      <c r="CW204" s="44"/>
      <c r="CX204" s="44"/>
      <c r="CY204" s="44"/>
      <c r="CZ204" s="44"/>
      <c r="DA204" s="44"/>
      <c r="DB204" s="44"/>
      <c r="DC204" s="44"/>
      <c r="DD204" s="44"/>
      <c r="DE204" s="44"/>
      <c r="DF204" s="44"/>
      <c r="DG204" s="44"/>
      <c r="DH204" s="44"/>
      <c r="DI204" s="44"/>
      <c r="DJ204" s="44"/>
      <c r="DK204" s="44"/>
      <c r="DL204" s="44"/>
      <c r="DM204" s="44"/>
    </row>
    <row r="205" spans="1:241" hidden="1" outlineLevel="2">
      <c r="A205" s="187"/>
      <c r="B205" s="33"/>
      <c r="C205" s="50"/>
      <c r="D205" s="51"/>
      <c r="E205" s="34"/>
      <c r="F205" s="56"/>
      <c r="G205" s="34"/>
      <c r="H205" s="34"/>
      <c r="I205" s="34"/>
      <c r="J205" s="53"/>
      <c r="K205" s="34"/>
      <c r="L205" s="36"/>
      <c r="M205" s="36"/>
      <c r="N205" s="36"/>
      <c r="O205" s="49"/>
      <c r="P205" s="49"/>
      <c r="Q205" s="36">
        <f t="shared" ref="Q205:Q210" si="619">_xlfn.DAYS(P205,O205)</f>
        <v>0</v>
      </c>
      <c r="R205" s="33"/>
      <c r="S205" s="33"/>
      <c r="T205" s="33"/>
      <c r="U205" s="145"/>
      <c r="V205" s="192">
        <f t="shared" si="602"/>
        <v>0</v>
      </c>
      <c r="W205" s="193">
        <f t="shared" si="604"/>
        <v>0</v>
      </c>
      <c r="X205" s="192">
        <f t="shared" si="604"/>
        <v>0</v>
      </c>
      <c r="Y205" s="192">
        <f t="shared" si="604"/>
        <v>0</v>
      </c>
      <c r="Z205" s="192">
        <f t="shared" si="604"/>
        <v>0</v>
      </c>
      <c r="AA205" s="211">
        <f t="shared" si="605"/>
        <v>0</v>
      </c>
      <c r="AB205" s="205"/>
      <c r="AC205" s="205"/>
      <c r="AD205" s="229"/>
      <c r="AE205" s="211">
        <f>SUM(AF205:AH205)</f>
        <v>0</v>
      </c>
      <c r="AF205" s="205"/>
      <c r="AG205" s="205"/>
      <c r="AH205" s="229"/>
      <c r="AI205" s="211">
        <f t="shared" si="607"/>
        <v>0</v>
      </c>
      <c r="AJ205" s="205"/>
      <c r="AK205" s="205"/>
      <c r="AL205" s="229"/>
      <c r="AM205" s="211">
        <f t="shared" si="608"/>
        <v>0</v>
      </c>
      <c r="AN205" s="205"/>
      <c r="AO205" s="205"/>
      <c r="AP205" s="231"/>
      <c r="AQ205" s="193">
        <f t="shared" si="609"/>
        <v>0</v>
      </c>
      <c r="AR205" s="192">
        <f t="shared" si="609"/>
        <v>0</v>
      </c>
      <c r="AS205" s="192">
        <f t="shared" si="610"/>
        <v>0</v>
      </c>
      <c r="AT205" s="192">
        <f t="shared" si="603"/>
        <v>0</v>
      </c>
      <c r="AU205" s="192">
        <f t="shared" si="603"/>
        <v>0</v>
      </c>
      <c r="AV205" s="192">
        <f t="shared" si="603"/>
        <v>0</v>
      </c>
      <c r="AW205" s="192">
        <f t="shared" si="603"/>
        <v>0</v>
      </c>
      <c r="AX205" s="235">
        <f t="shared" si="611"/>
        <v>0</v>
      </c>
      <c r="AY205" s="263"/>
      <c r="AZ205" s="194">
        <f t="shared" si="612"/>
        <v>0</v>
      </c>
      <c r="BA205" s="263"/>
      <c r="BB205" s="263"/>
      <c r="BC205" s="263"/>
      <c r="BD205" s="264"/>
      <c r="BE205" s="235">
        <f t="shared" si="613"/>
        <v>0</v>
      </c>
      <c r="BF205" s="263"/>
      <c r="BG205" s="194">
        <f t="shared" si="614"/>
        <v>0</v>
      </c>
      <c r="BH205" s="263"/>
      <c r="BI205" s="263"/>
      <c r="BJ205" s="263"/>
      <c r="BK205" s="264"/>
      <c r="BL205" s="235">
        <f t="shared" si="615"/>
        <v>0</v>
      </c>
      <c r="BM205" s="263"/>
      <c r="BN205" s="194">
        <f t="shared" si="616"/>
        <v>0</v>
      </c>
      <c r="BO205" s="263"/>
      <c r="BP205" s="263"/>
      <c r="BQ205" s="263"/>
      <c r="BR205" s="264"/>
      <c r="BS205" s="235">
        <f t="shared" si="617"/>
        <v>0</v>
      </c>
      <c r="BT205" s="263"/>
      <c r="BU205" s="194">
        <f t="shared" si="618"/>
        <v>0</v>
      </c>
      <c r="BV205" s="263"/>
      <c r="BW205" s="263"/>
      <c r="BX205" s="263"/>
      <c r="BY205" s="264"/>
      <c r="BZ205" s="251"/>
      <c r="CA205" s="159"/>
      <c r="CB205" s="44"/>
      <c r="CC205" s="44"/>
      <c r="CD205" s="44"/>
      <c r="CE205" s="44"/>
      <c r="CF205" s="44"/>
      <c r="CG205" s="44"/>
      <c r="CH205" s="44"/>
      <c r="CI205" s="44"/>
      <c r="CJ205" s="44"/>
      <c r="CK205" s="44"/>
      <c r="CL205" s="44"/>
      <c r="CM205" s="44"/>
      <c r="CN205" s="44"/>
      <c r="CO205" s="44"/>
      <c r="CP205" s="44"/>
      <c r="CQ205" s="44"/>
      <c r="CR205" s="44"/>
      <c r="CS205" s="44"/>
      <c r="CT205" s="44"/>
      <c r="CU205" s="44"/>
      <c r="CV205" s="44"/>
      <c r="CW205" s="44"/>
      <c r="CX205" s="44"/>
      <c r="CY205" s="44"/>
      <c r="CZ205" s="44"/>
      <c r="DA205" s="44"/>
      <c r="DB205" s="44"/>
      <c r="DC205" s="44"/>
      <c r="DD205" s="44"/>
      <c r="DE205" s="44"/>
      <c r="DF205" s="44"/>
      <c r="DG205" s="44"/>
      <c r="DH205" s="44"/>
      <c r="DI205" s="44"/>
      <c r="DJ205" s="44"/>
      <c r="DK205" s="44"/>
      <c r="DL205" s="44"/>
      <c r="DM205" s="44"/>
    </row>
    <row r="206" spans="1:241" hidden="1" outlineLevel="2">
      <c r="A206" s="187"/>
      <c r="B206" s="33"/>
      <c r="C206" s="50"/>
      <c r="D206" s="51"/>
      <c r="E206" s="34"/>
      <c r="F206" s="56"/>
      <c r="G206" s="34"/>
      <c r="H206" s="34"/>
      <c r="I206" s="34"/>
      <c r="J206" s="53"/>
      <c r="K206" s="34"/>
      <c r="L206" s="36"/>
      <c r="M206" s="36"/>
      <c r="N206" s="36"/>
      <c r="O206" s="49"/>
      <c r="P206" s="49"/>
      <c r="Q206" s="36">
        <f t="shared" si="619"/>
        <v>0</v>
      </c>
      <c r="R206" s="33"/>
      <c r="S206" s="33"/>
      <c r="T206" s="33"/>
      <c r="U206" s="145"/>
      <c r="V206" s="192">
        <f t="shared" si="602"/>
        <v>0</v>
      </c>
      <c r="W206" s="193">
        <f t="shared" si="604"/>
        <v>0</v>
      </c>
      <c r="X206" s="192">
        <f t="shared" si="604"/>
        <v>0</v>
      </c>
      <c r="Y206" s="192">
        <f t="shared" si="604"/>
        <v>0</v>
      </c>
      <c r="Z206" s="192">
        <f t="shared" si="604"/>
        <v>0</v>
      </c>
      <c r="AA206" s="211">
        <f t="shared" si="605"/>
        <v>0</v>
      </c>
      <c r="AB206" s="205"/>
      <c r="AC206" s="205"/>
      <c r="AD206" s="229"/>
      <c r="AE206" s="211">
        <f t="shared" ref="AE206:AE210" si="620">SUM(AF206:AH206)</f>
        <v>0</v>
      </c>
      <c r="AF206" s="205"/>
      <c r="AG206" s="205"/>
      <c r="AH206" s="229"/>
      <c r="AI206" s="211">
        <f t="shared" si="607"/>
        <v>0</v>
      </c>
      <c r="AJ206" s="205"/>
      <c r="AK206" s="205"/>
      <c r="AL206" s="229"/>
      <c r="AM206" s="211">
        <f t="shared" si="608"/>
        <v>0</v>
      </c>
      <c r="AN206" s="205"/>
      <c r="AO206" s="205"/>
      <c r="AP206" s="231"/>
      <c r="AQ206" s="193">
        <f t="shared" si="609"/>
        <v>0</v>
      </c>
      <c r="AR206" s="192">
        <f t="shared" si="609"/>
        <v>0</v>
      </c>
      <c r="AS206" s="192">
        <f t="shared" si="610"/>
        <v>0</v>
      </c>
      <c r="AT206" s="192">
        <f t="shared" si="603"/>
        <v>0</v>
      </c>
      <c r="AU206" s="192">
        <f t="shared" si="603"/>
        <v>0</v>
      </c>
      <c r="AV206" s="192">
        <f t="shared" si="603"/>
        <v>0</v>
      </c>
      <c r="AW206" s="192">
        <f t="shared" si="603"/>
        <v>0</v>
      </c>
      <c r="AX206" s="235">
        <f t="shared" si="611"/>
        <v>0</v>
      </c>
      <c r="AY206" s="263"/>
      <c r="AZ206" s="194">
        <f t="shared" si="612"/>
        <v>0</v>
      </c>
      <c r="BA206" s="263"/>
      <c r="BB206" s="263"/>
      <c r="BC206" s="263"/>
      <c r="BD206" s="264"/>
      <c r="BE206" s="235">
        <f t="shared" si="613"/>
        <v>0</v>
      </c>
      <c r="BF206" s="263"/>
      <c r="BG206" s="194">
        <f t="shared" si="614"/>
        <v>0</v>
      </c>
      <c r="BH206" s="263"/>
      <c r="BI206" s="263"/>
      <c r="BJ206" s="263"/>
      <c r="BK206" s="264"/>
      <c r="BL206" s="235">
        <f t="shared" si="615"/>
        <v>0</v>
      </c>
      <c r="BM206" s="263"/>
      <c r="BN206" s="194">
        <f t="shared" si="616"/>
        <v>0</v>
      </c>
      <c r="BO206" s="263"/>
      <c r="BP206" s="263"/>
      <c r="BQ206" s="263"/>
      <c r="BR206" s="264"/>
      <c r="BS206" s="235">
        <f t="shared" si="617"/>
        <v>0</v>
      </c>
      <c r="BT206" s="263"/>
      <c r="BU206" s="194">
        <f t="shared" si="618"/>
        <v>0</v>
      </c>
      <c r="BV206" s="263"/>
      <c r="BW206" s="263"/>
      <c r="BX206" s="263"/>
      <c r="BY206" s="264"/>
      <c r="BZ206" s="251"/>
      <c r="CA206" s="159"/>
      <c r="CB206" s="44"/>
      <c r="CC206" s="44"/>
      <c r="CD206" s="44"/>
      <c r="CE206" s="44"/>
      <c r="CF206" s="44"/>
      <c r="CG206" s="44"/>
      <c r="CH206" s="44"/>
      <c r="CI206" s="44"/>
      <c r="CJ206" s="44"/>
      <c r="CK206" s="44"/>
      <c r="CL206" s="44"/>
      <c r="CM206" s="44"/>
      <c r="CN206" s="44"/>
      <c r="CO206" s="44"/>
      <c r="CP206" s="44"/>
      <c r="CQ206" s="44"/>
      <c r="CR206" s="44"/>
      <c r="CS206" s="44"/>
      <c r="CT206" s="44"/>
      <c r="CU206" s="44"/>
      <c r="CV206" s="44"/>
      <c r="CW206" s="44"/>
      <c r="CX206" s="44"/>
      <c r="CY206" s="44"/>
      <c r="CZ206" s="44"/>
      <c r="DA206" s="44"/>
      <c r="DB206" s="44"/>
      <c r="DC206" s="44"/>
      <c r="DD206" s="44"/>
      <c r="DE206" s="44"/>
      <c r="DF206" s="44"/>
      <c r="DG206" s="44"/>
      <c r="DH206" s="44"/>
      <c r="DI206" s="44"/>
      <c r="DJ206" s="44"/>
      <c r="DK206" s="44"/>
      <c r="DL206" s="44"/>
      <c r="DM206" s="44"/>
    </row>
    <row r="207" spans="1:241" hidden="1" outlineLevel="2">
      <c r="A207" s="145"/>
      <c r="B207" s="33"/>
      <c r="C207" s="50"/>
      <c r="D207" s="51"/>
      <c r="E207" s="34"/>
      <c r="F207" s="56"/>
      <c r="G207" s="34"/>
      <c r="H207" s="34"/>
      <c r="I207" s="34"/>
      <c r="J207" s="53"/>
      <c r="K207" s="34"/>
      <c r="L207" s="36"/>
      <c r="M207" s="36"/>
      <c r="N207" s="36"/>
      <c r="O207" s="49"/>
      <c r="P207" s="49"/>
      <c r="Q207" s="36">
        <f t="shared" si="619"/>
        <v>0</v>
      </c>
      <c r="R207" s="33"/>
      <c r="S207" s="33"/>
      <c r="T207" s="33"/>
      <c r="U207" s="145"/>
      <c r="V207" s="192">
        <f t="shared" si="602"/>
        <v>0</v>
      </c>
      <c r="W207" s="193">
        <f t="shared" si="604"/>
        <v>0</v>
      </c>
      <c r="X207" s="192">
        <f t="shared" si="604"/>
        <v>0</v>
      </c>
      <c r="Y207" s="192">
        <f t="shared" si="604"/>
        <v>0</v>
      </c>
      <c r="Z207" s="192">
        <f t="shared" si="604"/>
        <v>0</v>
      </c>
      <c r="AA207" s="211">
        <f t="shared" si="605"/>
        <v>0</v>
      </c>
      <c r="AB207" s="205"/>
      <c r="AC207" s="205"/>
      <c r="AD207" s="229"/>
      <c r="AE207" s="211">
        <f t="shared" si="620"/>
        <v>0</v>
      </c>
      <c r="AF207" s="205"/>
      <c r="AG207" s="205"/>
      <c r="AH207" s="229"/>
      <c r="AI207" s="211">
        <f t="shared" si="607"/>
        <v>0</v>
      </c>
      <c r="AJ207" s="205"/>
      <c r="AK207" s="205"/>
      <c r="AL207" s="229"/>
      <c r="AM207" s="211">
        <f t="shared" si="608"/>
        <v>0</v>
      </c>
      <c r="AN207" s="205"/>
      <c r="AO207" s="205"/>
      <c r="AP207" s="231"/>
      <c r="AQ207" s="193">
        <f t="shared" si="609"/>
        <v>0</v>
      </c>
      <c r="AR207" s="192">
        <f t="shared" si="609"/>
        <v>0</v>
      </c>
      <c r="AS207" s="192">
        <f t="shared" si="610"/>
        <v>0</v>
      </c>
      <c r="AT207" s="192">
        <f t="shared" si="603"/>
        <v>0</v>
      </c>
      <c r="AU207" s="192">
        <f t="shared" si="603"/>
        <v>0</v>
      </c>
      <c r="AV207" s="192">
        <f t="shared" si="603"/>
        <v>0</v>
      </c>
      <c r="AW207" s="192">
        <f t="shared" si="603"/>
        <v>0</v>
      </c>
      <c r="AX207" s="235">
        <f t="shared" si="611"/>
        <v>0</v>
      </c>
      <c r="AY207" s="263"/>
      <c r="AZ207" s="194">
        <f t="shared" si="612"/>
        <v>0</v>
      </c>
      <c r="BA207" s="263"/>
      <c r="BB207" s="263"/>
      <c r="BC207" s="263"/>
      <c r="BD207" s="264"/>
      <c r="BE207" s="235">
        <f t="shared" si="613"/>
        <v>0</v>
      </c>
      <c r="BF207" s="263"/>
      <c r="BG207" s="194">
        <f t="shared" si="614"/>
        <v>0</v>
      </c>
      <c r="BH207" s="263"/>
      <c r="BI207" s="263"/>
      <c r="BJ207" s="263"/>
      <c r="BK207" s="264"/>
      <c r="BL207" s="235">
        <f t="shared" si="615"/>
        <v>0</v>
      </c>
      <c r="BM207" s="263"/>
      <c r="BN207" s="194">
        <f t="shared" si="616"/>
        <v>0</v>
      </c>
      <c r="BO207" s="263"/>
      <c r="BP207" s="263"/>
      <c r="BQ207" s="263"/>
      <c r="BR207" s="264"/>
      <c r="BS207" s="235">
        <f t="shared" si="617"/>
        <v>0</v>
      </c>
      <c r="BT207" s="263"/>
      <c r="BU207" s="194">
        <f t="shared" si="618"/>
        <v>0</v>
      </c>
      <c r="BV207" s="263"/>
      <c r="BW207" s="263"/>
      <c r="BX207" s="263"/>
      <c r="BY207" s="264"/>
      <c r="BZ207" s="251"/>
      <c r="CA207" s="159"/>
      <c r="CB207" s="44"/>
      <c r="CC207" s="44"/>
      <c r="CD207" s="44"/>
      <c r="CE207" s="44"/>
      <c r="CF207" s="44"/>
      <c r="CG207" s="44"/>
      <c r="CH207" s="44"/>
      <c r="CI207" s="44"/>
      <c r="CJ207" s="44"/>
      <c r="CK207" s="44"/>
      <c r="CL207" s="44"/>
      <c r="CM207" s="44"/>
      <c r="CN207" s="44"/>
      <c r="CO207" s="44"/>
      <c r="CP207" s="44"/>
      <c r="CQ207" s="44"/>
      <c r="CR207" s="44"/>
      <c r="CS207" s="44"/>
      <c r="CT207" s="44"/>
      <c r="CU207" s="44"/>
      <c r="CV207" s="44"/>
      <c r="CW207" s="44"/>
      <c r="CX207" s="44"/>
      <c r="CY207" s="44"/>
      <c r="CZ207" s="44"/>
      <c r="DA207" s="44"/>
      <c r="DB207" s="44"/>
      <c r="DC207" s="44"/>
      <c r="DD207" s="44"/>
      <c r="DE207" s="44"/>
      <c r="DF207" s="44"/>
      <c r="DG207" s="44"/>
      <c r="DH207" s="44"/>
      <c r="DI207" s="44"/>
      <c r="DJ207" s="44"/>
      <c r="DK207" s="44"/>
      <c r="DL207" s="44"/>
      <c r="DM207" s="44"/>
    </row>
    <row r="208" spans="1:241" hidden="1" outlineLevel="2">
      <c r="A208" s="145"/>
      <c r="B208" s="33"/>
      <c r="C208" s="50"/>
      <c r="D208" s="51"/>
      <c r="E208" s="34"/>
      <c r="F208" s="56"/>
      <c r="G208" s="34"/>
      <c r="H208" s="34"/>
      <c r="I208" s="34"/>
      <c r="J208" s="53"/>
      <c r="K208" s="34"/>
      <c r="L208" s="36"/>
      <c r="M208" s="36"/>
      <c r="N208" s="36"/>
      <c r="O208" s="49"/>
      <c r="P208" s="49"/>
      <c r="Q208" s="36">
        <f t="shared" si="619"/>
        <v>0</v>
      </c>
      <c r="R208" s="33"/>
      <c r="S208" s="33"/>
      <c r="T208" s="33"/>
      <c r="U208" s="145"/>
      <c r="V208" s="192">
        <f t="shared" si="602"/>
        <v>0</v>
      </c>
      <c r="W208" s="193">
        <f t="shared" si="604"/>
        <v>0</v>
      </c>
      <c r="X208" s="192">
        <f t="shared" si="604"/>
        <v>0</v>
      </c>
      <c r="Y208" s="192">
        <f t="shared" si="604"/>
        <v>0</v>
      </c>
      <c r="Z208" s="192">
        <f t="shared" si="604"/>
        <v>0</v>
      </c>
      <c r="AA208" s="211">
        <f t="shared" si="605"/>
        <v>0</v>
      </c>
      <c r="AB208" s="206"/>
      <c r="AC208" s="206"/>
      <c r="AD208" s="230"/>
      <c r="AE208" s="211">
        <f t="shared" si="620"/>
        <v>0</v>
      </c>
      <c r="AF208" s="206"/>
      <c r="AG208" s="206"/>
      <c r="AH208" s="230"/>
      <c r="AI208" s="211">
        <f t="shared" si="607"/>
        <v>0</v>
      </c>
      <c r="AJ208" s="206"/>
      <c r="AK208" s="206"/>
      <c r="AL208" s="230"/>
      <c r="AM208" s="211">
        <f t="shared" si="608"/>
        <v>0</v>
      </c>
      <c r="AN208" s="206"/>
      <c r="AO208" s="206"/>
      <c r="AP208" s="232"/>
      <c r="AQ208" s="193">
        <f t="shared" si="609"/>
        <v>0</v>
      </c>
      <c r="AR208" s="192">
        <f t="shared" si="609"/>
        <v>0</v>
      </c>
      <c r="AS208" s="192">
        <f t="shared" si="610"/>
        <v>0</v>
      </c>
      <c r="AT208" s="192">
        <f t="shared" si="603"/>
        <v>0</v>
      </c>
      <c r="AU208" s="192">
        <f t="shared" si="603"/>
        <v>0</v>
      </c>
      <c r="AV208" s="192">
        <f t="shared" si="603"/>
        <v>0</v>
      </c>
      <c r="AW208" s="192">
        <f t="shared" si="603"/>
        <v>0</v>
      </c>
      <c r="AX208" s="235">
        <f>SUM(AY208:BD208)</f>
        <v>0</v>
      </c>
      <c r="AY208" s="263"/>
      <c r="AZ208" s="194">
        <f t="shared" si="612"/>
        <v>0</v>
      </c>
      <c r="BA208" s="263"/>
      <c r="BB208" s="263"/>
      <c r="BC208" s="263"/>
      <c r="BD208" s="264"/>
      <c r="BE208" s="235">
        <f>SUM(BF208:BK208)</f>
        <v>0</v>
      </c>
      <c r="BF208" s="263"/>
      <c r="BG208" s="194">
        <f t="shared" si="614"/>
        <v>0</v>
      </c>
      <c r="BH208" s="263"/>
      <c r="BI208" s="263"/>
      <c r="BJ208" s="263"/>
      <c r="BK208" s="264"/>
      <c r="BL208" s="235">
        <f>SUM(BM208:BR208)</f>
        <v>0</v>
      </c>
      <c r="BM208" s="263"/>
      <c r="BN208" s="194">
        <f t="shared" si="616"/>
        <v>0</v>
      </c>
      <c r="BO208" s="263"/>
      <c r="BP208" s="263"/>
      <c r="BQ208" s="263"/>
      <c r="BR208" s="264"/>
      <c r="BS208" s="235">
        <f>SUM(BT208:BY208)</f>
        <v>0</v>
      </c>
      <c r="BT208" s="263"/>
      <c r="BU208" s="194">
        <f t="shared" si="618"/>
        <v>0</v>
      </c>
      <c r="BV208" s="263"/>
      <c r="BW208" s="263"/>
      <c r="BX208" s="263"/>
      <c r="BY208" s="264"/>
      <c r="BZ208" s="251"/>
      <c r="CA208" s="159"/>
      <c r="CB208" s="44"/>
      <c r="CC208" s="44"/>
      <c r="CD208" s="44"/>
      <c r="CE208" s="44"/>
      <c r="CF208" s="44"/>
      <c r="CG208" s="44"/>
      <c r="CH208" s="44"/>
      <c r="CI208" s="44"/>
      <c r="CJ208" s="44"/>
      <c r="CK208" s="44"/>
      <c r="CL208" s="44"/>
      <c r="CM208" s="44"/>
      <c r="CN208" s="44"/>
      <c r="CO208" s="44"/>
      <c r="CP208" s="44"/>
      <c r="CQ208" s="44"/>
      <c r="CR208" s="44"/>
      <c r="CS208" s="44"/>
      <c r="CT208" s="44"/>
      <c r="CU208" s="44"/>
      <c r="CV208" s="44"/>
      <c r="CW208" s="44"/>
      <c r="CX208" s="44"/>
      <c r="CY208" s="44"/>
      <c r="CZ208" s="44"/>
      <c r="DA208" s="44"/>
      <c r="DB208" s="44"/>
      <c r="DC208" s="44"/>
      <c r="DD208" s="44"/>
      <c r="DE208" s="44"/>
      <c r="DF208" s="44"/>
      <c r="DG208" s="44"/>
      <c r="DH208" s="44"/>
      <c r="DI208" s="44"/>
      <c r="DJ208" s="44"/>
      <c r="DK208" s="44"/>
      <c r="DL208" s="44"/>
      <c r="DM208" s="44"/>
    </row>
    <row r="209" spans="1:241" hidden="1" outlineLevel="2">
      <c r="A209" s="145"/>
      <c r="B209" s="33"/>
      <c r="C209" s="50"/>
      <c r="D209" s="51"/>
      <c r="E209" s="34"/>
      <c r="F209" s="56"/>
      <c r="G209" s="34"/>
      <c r="H209" s="34"/>
      <c r="I209" s="34"/>
      <c r="J209" s="53"/>
      <c r="K209" s="34"/>
      <c r="L209" s="36"/>
      <c r="M209" s="36"/>
      <c r="N209" s="36"/>
      <c r="O209" s="49"/>
      <c r="P209" s="49"/>
      <c r="Q209" s="36">
        <f t="shared" si="619"/>
        <v>0</v>
      </c>
      <c r="R209" s="33"/>
      <c r="S209" s="33"/>
      <c r="T209" s="33"/>
      <c r="U209" s="145"/>
      <c r="V209" s="192">
        <f t="shared" si="602"/>
        <v>0</v>
      </c>
      <c r="W209" s="193">
        <f t="shared" si="604"/>
        <v>0</v>
      </c>
      <c r="X209" s="192">
        <f t="shared" si="604"/>
        <v>0</v>
      </c>
      <c r="Y209" s="192">
        <f t="shared" si="604"/>
        <v>0</v>
      </c>
      <c r="Z209" s="192">
        <f t="shared" si="604"/>
        <v>0</v>
      </c>
      <c r="AA209" s="211">
        <f>SUM(AB209:AD209)</f>
        <v>0</v>
      </c>
      <c r="AB209" s="206"/>
      <c r="AC209" s="206"/>
      <c r="AD209" s="230"/>
      <c r="AE209" s="211">
        <f t="shared" si="620"/>
        <v>0</v>
      </c>
      <c r="AF209" s="206"/>
      <c r="AG209" s="206"/>
      <c r="AH209" s="230"/>
      <c r="AI209" s="211">
        <f t="shared" si="607"/>
        <v>0</v>
      </c>
      <c r="AJ209" s="206"/>
      <c r="AK209" s="206"/>
      <c r="AL209" s="230"/>
      <c r="AM209" s="211">
        <f t="shared" si="608"/>
        <v>0</v>
      </c>
      <c r="AN209" s="206"/>
      <c r="AO209" s="206"/>
      <c r="AP209" s="232"/>
      <c r="AQ209" s="193">
        <f t="shared" si="609"/>
        <v>0</v>
      </c>
      <c r="AR209" s="192">
        <f t="shared" si="609"/>
        <v>0</v>
      </c>
      <c r="AS209" s="192">
        <f t="shared" si="610"/>
        <v>0</v>
      </c>
      <c r="AT209" s="192">
        <f t="shared" si="603"/>
        <v>0</v>
      </c>
      <c r="AU209" s="192">
        <f t="shared" si="603"/>
        <v>0</v>
      </c>
      <c r="AV209" s="192">
        <f t="shared" si="603"/>
        <v>0</v>
      </c>
      <c r="AW209" s="192">
        <f t="shared" si="603"/>
        <v>0</v>
      </c>
      <c r="AX209" s="235">
        <f t="shared" ref="AX209:AX210" si="621">SUM(AY209:BD209)</f>
        <v>0</v>
      </c>
      <c r="AY209" s="263"/>
      <c r="AZ209" s="194">
        <f t="shared" si="612"/>
        <v>0</v>
      </c>
      <c r="BA209" s="263"/>
      <c r="BB209" s="263"/>
      <c r="BC209" s="263"/>
      <c r="BD209" s="264"/>
      <c r="BE209" s="235">
        <f t="shared" ref="BE209:BE210" si="622">SUM(BF209:BK209)</f>
        <v>0</v>
      </c>
      <c r="BF209" s="263"/>
      <c r="BG209" s="194">
        <f t="shared" si="614"/>
        <v>0</v>
      </c>
      <c r="BH209" s="263"/>
      <c r="BI209" s="263"/>
      <c r="BJ209" s="263"/>
      <c r="BK209" s="264"/>
      <c r="BL209" s="235">
        <f t="shared" ref="BL209:BL210" si="623">SUM(BM209:BR209)</f>
        <v>0</v>
      </c>
      <c r="BM209" s="263"/>
      <c r="BN209" s="194">
        <f t="shared" si="616"/>
        <v>0</v>
      </c>
      <c r="BO209" s="263"/>
      <c r="BP209" s="263"/>
      <c r="BQ209" s="263"/>
      <c r="BR209" s="264"/>
      <c r="BS209" s="235">
        <f t="shared" ref="BS209:BS210" si="624">SUM(BT209:BY209)</f>
        <v>0</v>
      </c>
      <c r="BT209" s="263"/>
      <c r="BU209" s="194">
        <f t="shared" si="618"/>
        <v>0</v>
      </c>
      <c r="BV209" s="263"/>
      <c r="BW209" s="263"/>
      <c r="BX209" s="263"/>
      <c r="BY209" s="264"/>
      <c r="BZ209" s="251"/>
      <c r="CA209" s="159"/>
      <c r="CB209" s="44"/>
      <c r="CC209" s="44"/>
      <c r="CD209" s="44"/>
      <c r="CE209" s="44"/>
      <c r="CF209" s="44"/>
      <c r="CG209" s="44"/>
      <c r="CH209" s="44"/>
      <c r="CI209" s="44"/>
      <c r="CJ209" s="44"/>
      <c r="CK209" s="44"/>
      <c r="CL209" s="44"/>
      <c r="CM209" s="44"/>
      <c r="CN209" s="44"/>
      <c r="CO209" s="44"/>
      <c r="CP209" s="44"/>
      <c r="CQ209" s="44"/>
      <c r="CR209" s="44"/>
      <c r="CS209" s="44"/>
      <c r="CT209" s="44"/>
      <c r="CU209" s="44"/>
      <c r="CV209" s="44"/>
      <c r="CW209" s="44"/>
      <c r="CX209" s="44"/>
      <c r="CY209" s="44"/>
      <c r="CZ209" s="44"/>
      <c r="DA209" s="44"/>
      <c r="DB209" s="44"/>
      <c r="DC209" s="44"/>
      <c r="DD209" s="44"/>
      <c r="DE209" s="44"/>
      <c r="DF209" s="44"/>
      <c r="DG209" s="44"/>
      <c r="DH209" s="44"/>
      <c r="DI209" s="44"/>
      <c r="DJ209" s="44"/>
      <c r="DK209" s="44"/>
      <c r="DL209" s="44"/>
      <c r="DM209" s="44"/>
    </row>
    <row r="210" spans="1:241" hidden="1" outlineLevel="2">
      <c r="A210" s="145"/>
      <c r="B210" s="33"/>
      <c r="C210" s="50"/>
      <c r="D210" s="51"/>
      <c r="E210" s="34"/>
      <c r="F210" s="56"/>
      <c r="G210" s="34"/>
      <c r="H210" s="34"/>
      <c r="I210" s="34"/>
      <c r="J210" s="53"/>
      <c r="K210" s="34"/>
      <c r="L210" s="36"/>
      <c r="M210" s="36"/>
      <c r="N210" s="36"/>
      <c r="O210" s="49"/>
      <c r="P210" s="49"/>
      <c r="Q210" s="36">
        <f t="shared" si="619"/>
        <v>0</v>
      </c>
      <c r="R210" s="33"/>
      <c r="S210" s="33"/>
      <c r="T210" s="33"/>
      <c r="U210" s="145"/>
      <c r="V210" s="192">
        <f t="shared" si="602"/>
        <v>0</v>
      </c>
      <c r="W210" s="193">
        <f t="shared" si="604"/>
        <v>0</v>
      </c>
      <c r="X210" s="192">
        <f t="shared" si="604"/>
        <v>0</v>
      </c>
      <c r="Y210" s="192">
        <f t="shared" si="604"/>
        <v>0</v>
      </c>
      <c r="Z210" s="192">
        <f t="shared" si="604"/>
        <v>0</v>
      </c>
      <c r="AA210" s="211">
        <f t="shared" ref="AA210" si="625">SUM(AB210:AD210)</f>
        <v>0</v>
      </c>
      <c r="AB210" s="206"/>
      <c r="AC210" s="206"/>
      <c r="AD210" s="230"/>
      <c r="AE210" s="211">
        <f t="shared" si="620"/>
        <v>0</v>
      </c>
      <c r="AF210" s="206"/>
      <c r="AG210" s="206"/>
      <c r="AH210" s="230"/>
      <c r="AI210" s="211">
        <f t="shared" si="607"/>
        <v>0</v>
      </c>
      <c r="AJ210" s="206"/>
      <c r="AK210" s="206"/>
      <c r="AL210" s="230"/>
      <c r="AM210" s="211">
        <f t="shared" si="608"/>
        <v>0</v>
      </c>
      <c r="AN210" s="206"/>
      <c r="AO210" s="206"/>
      <c r="AP210" s="232"/>
      <c r="AQ210" s="193">
        <f t="shared" si="609"/>
        <v>0</v>
      </c>
      <c r="AR210" s="192">
        <f>SUM(BT210,BM210,BF210,AY210)</f>
        <v>0</v>
      </c>
      <c r="AS210" s="192">
        <f>IF(AR210*0.304=SUM(AZ210,BG210,BN210,BU210),AR210*0.304,"ЕСН")</f>
        <v>0</v>
      </c>
      <c r="AT210" s="192">
        <f t="shared" si="603"/>
        <v>0</v>
      </c>
      <c r="AU210" s="192">
        <f t="shared" si="603"/>
        <v>0</v>
      </c>
      <c r="AV210" s="192">
        <f t="shared" si="603"/>
        <v>0</v>
      </c>
      <c r="AW210" s="192">
        <f t="shared" si="603"/>
        <v>0</v>
      </c>
      <c r="AX210" s="235">
        <f t="shared" si="621"/>
        <v>0</v>
      </c>
      <c r="AY210" s="263"/>
      <c r="AZ210" s="194">
        <f t="shared" si="612"/>
        <v>0</v>
      </c>
      <c r="BA210" s="263"/>
      <c r="BB210" s="263"/>
      <c r="BC210" s="263"/>
      <c r="BD210" s="264"/>
      <c r="BE210" s="235">
        <f t="shared" si="622"/>
        <v>0</v>
      </c>
      <c r="BF210" s="263"/>
      <c r="BG210" s="194">
        <f t="shared" si="614"/>
        <v>0</v>
      </c>
      <c r="BH210" s="263"/>
      <c r="BI210" s="263"/>
      <c r="BJ210" s="263"/>
      <c r="BK210" s="264"/>
      <c r="BL210" s="235">
        <f t="shared" si="623"/>
        <v>0</v>
      </c>
      <c r="BM210" s="263"/>
      <c r="BN210" s="194">
        <f t="shared" si="616"/>
        <v>0</v>
      </c>
      <c r="BO210" s="263"/>
      <c r="BP210" s="263"/>
      <c r="BQ210" s="263"/>
      <c r="BR210" s="264"/>
      <c r="BS210" s="235">
        <f t="shared" si="624"/>
        <v>0</v>
      </c>
      <c r="BT210" s="263"/>
      <c r="BU210" s="194">
        <f t="shared" si="618"/>
        <v>0</v>
      </c>
      <c r="BV210" s="263"/>
      <c r="BW210" s="263"/>
      <c r="BX210" s="263"/>
      <c r="BY210" s="264"/>
      <c r="BZ210" s="251"/>
      <c r="CA210" s="159"/>
      <c r="CB210" s="44"/>
      <c r="CC210" s="44"/>
      <c r="CD210" s="44"/>
      <c r="CE210" s="44"/>
      <c r="CF210" s="44"/>
      <c r="CG210" s="44"/>
      <c r="CH210" s="44"/>
      <c r="CI210" s="44"/>
      <c r="CJ210" s="44"/>
      <c r="CK210" s="44"/>
      <c r="CL210" s="44"/>
      <c r="CM210" s="44"/>
      <c r="CN210" s="44"/>
      <c r="CO210" s="44"/>
      <c r="CP210" s="44"/>
      <c r="CQ210" s="44"/>
      <c r="CR210" s="44"/>
      <c r="CS210" s="44"/>
      <c r="CT210" s="44"/>
      <c r="CU210" s="44"/>
      <c r="CV210" s="44"/>
      <c r="CW210" s="44"/>
      <c r="CX210" s="44"/>
      <c r="CY210" s="44"/>
      <c r="CZ210" s="44"/>
      <c r="DA210" s="44"/>
      <c r="DB210" s="44"/>
      <c r="DC210" s="44"/>
      <c r="DD210" s="44"/>
      <c r="DE210" s="44"/>
      <c r="DF210" s="44"/>
      <c r="DG210" s="44"/>
      <c r="DH210" s="44"/>
      <c r="DI210" s="44"/>
      <c r="DJ210" s="44"/>
      <c r="DK210" s="44"/>
      <c r="DL210" s="44"/>
      <c r="DM210" s="44"/>
    </row>
    <row r="211" spans="1:241" hidden="1" outlineLevel="2">
      <c r="A211" s="49"/>
      <c r="B211" s="33"/>
      <c r="C211" s="50"/>
      <c r="D211" s="51"/>
      <c r="E211" s="34"/>
      <c r="F211" s="52"/>
      <c r="G211" s="34"/>
      <c r="H211" s="34"/>
      <c r="I211" s="34"/>
      <c r="J211" s="53"/>
      <c r="K211" s="34"/>
      <c r="L211" s="36"/>
      <c r="M211" s="36"/>
      <c r="N211" s="36"/>
      <c r="O211" s="36"/>
      <c r="P211" s="36"/>
      <c r="Q211" s="36"/>
      <c r="R211" s="33"/>
      <c r="S211" s="145"/>
      <c r="T211" s="145"/>
      <c r="U211" s="145"/>
      <c r="V211" s="154"/>
      <c r="W211" s="165"/>
      <c r="X211" s="36"/>
      <c r="Y211" s="36"/>
      <c r="Z211" s="154"/>
      <c r="AA211" s="210"/>
      <c r="AB211" s="36"/>
      <c r="AC211" s="36"/>
      <c r="AD211" s="221"/>
      <c r="AE211" s="210"/>
      <c r="AF211" s="36"/>
      <c r="AG211" s="36"/>
      <c r="AH211" s="221"/>
      <c r="AI211" s="210"/>
      <c r="AJ211" s="36"/>
      <c r="AK211" s="36"/>
      <c r="AL211" s="221"/>
      <c r="AM211" s="210"/>
      <c r="AN211" s="36"/>
      <c r="AO211" s="36"/>
      <c r="AP211" s="154"/>
      <c r="AQ211" s="165"/>
      <c r="AR211" s="36"/>
      <c r="AS211" s="36"/>
      <c r="AT211" s="36"/>
      <c r="AU211" s="36"/>
      <c r="AV211" s="36"/>
      <c r="AW211" s="154"/>
      <c r="AX211" s="235"/>
      <c r="AY211" s="54"/>
      <c r="AZ211" s="194"/>
      <c r="BA211" s="54"/>
      <c r="BB211" s="54"/>
      <c r="BC211" s="54"/>
      <c r="BD211" s="237"/>
      <c r="BE211" s="235"/>
      <c r="BF211" s="54"/>
      <c r="BG211" s="194"/>
      <c r="BH211" s="54"/>
      <c r="BI211" s="54"/>
      <c r="BJ211" s="54"/>
      <c r="BK211" s="237"/>
      <c r="BL211" s="236"/>
      <c r="BM211" s="54"/>
      <c r="BN211" s="54"/>
      <c r="BO211" s="54"/>
      <c r="BP211" s="54"/>
      <c r="BQ211" s="54"/>
      <c r="BR211" s="237"/>
      <c r="BS211" s="236"/>
      <c r="BT211" s="44"/>
      <c r="BU211" s="44"/>
      <c r="BV211" s="44"/>
      <c r="BW211" s="44"/>
      <c r="BX211" s="44"/>
      <c r="BY211" s="257"/>
      <c r="BZ211" s="252"/>
      <c r="CA211" s="159"/>
      <c r="CB211" s="44"/>
      <c r="CC211" s="44"/>
      <c r="CD211" s="44"/>
      <c r="CE211" s="44"/>
      <c r="CF211" s="44"/>
      <c r="CG211" s="44"/>
      <c r="CH211" s="44"/>
      <c r="CI211" s="44"/>
      <c r="CJ211" s="44"/>
      <c r="CK211" s="44"/>
      <c r="CL211" s="44"/>
      <c r="CM211" s="44"/>
      <c r="CN211" s="44"/>
      <c r="CO211" s="44"/>
      <c r="CP211" s="44"/>
      <c r="CQ211" s="44"/>
      <c r="CR211" s="44"/>
      <c r="CS211" s="44"/>
      <c r="CT211" s="44"/>
      <c r="CU211" s="44"/>
      <c r="CV211" s="44"/>
      <c r="CW211" s="44"/>
      <c r="CX211" s="44"/>
      <c r="CY211" s="44"/>
      <c r="CZ211" s="44"/>
      <c r="DA211" s="44"/>
      <c r="DB211" s="44"/>
      <c r="DC211" s="44"/>
      <c r="DD211" s="44"/>
      <c r="DE211" s="44"/>
      <c r="DF211" s="44"/>
      <c r="DG211" s="44"/>
      <c r="DH211" s="44"/>
      <c r="DI211" s="44"/>
      <c r="DJ211" s="44"/>
      <c r="DK211" s="44"/>
      <c r="DL211" s="44"/>
      <c r="DM211" s="44"/>
    </row>
    <row r="212" spans="1:241" s="48" customFormat="1" hidden="1" outlineLevel="1" collapsed="1">
      <c r="A212" s="176"/>
      <c r="B212" s="177"/>
      <c r="C212" s="178"/>
      <c r="D212" s="179"/>
      <c r="E212" s="180"/>
      <c r="F212" s="181"/>
      <c r="G212" s="182"/>
      <c r="H212" s="182"/>
      <c r="I212" s="182"/>
      <c r="J212" s="183"/>
      <c r="K212" s="181" t="str">
        <f>CONCATENATE(K213," ",S213,R213," ",K214," ",S214,R214," ",K215," ",S215,R215," ",K216," ",S216,R216," ",K217," ",S217,R217," "," ",K218," ",S218,R218," ",K219," ",S219,R219," ",K220," ",S220,R220," ")</f>
        <v xml:space="preserve">                 </v>
      </c>
      <c r="L212" s="181"/>
      <c r="M212" s="181"/>
      <c r="N212" s="181"/>
      <c r="O212" s="181"/>
      <c r="P212" s="181"/>
      <c r="Q212" s="181"/>
      <c r="R212" s="182"/>
      <c r="S212" s="182"/>
      <c r="T212" s="182"/>
      <c r="U212" s="184">
        <f>SUM(U213:U220)</f>
        <v>0</v>
      </c>
      <c r="V212" s="188">
        <f>IF(SUM(BT213:BY220,BM213:BR220,BF213:BK220,AY213:BD220,AN213:AP220,AJ213:AL220,AF213:AH220,AB213:AD220)=SUM(V213:V220),SUM(V213:V220),"ПРОВЕРЬ")</f>
        <v>0</v>
      </c>
      <c r="W212" s="189">
        <f>IF(SUM(AA212,AE212,AI212,AM212)=SUM(W213:W220),SUM(W213:W220),"ПРОВЕРЬ")</f>
        <v>0</v>
      </c>
      <c r="X212" s="188">
        <f>IF(SUM(AB212,AF212,AJ212,AN212)=SUM(X213:X220),SUM(X213:X220),"ПРОВЕРЬ")</f>
        <v>0</v>
      </c>
      <c r="Y212" s="188">
        <f t="shared" ref="Y212" si="626">IF(SUM(AC212,AG212,AK212,AO212)=SUM(Y213:Y220),SUM(Y213:Y220),"ПРОВЕРЬ")</f>
        <v>0</v>
      </c>
      <c r="Z212" s="222">
        <f>IF(SUM(AD212,AH212,AL212,AP212)=SUM(Z213:Z220),SUM(Z213:Z220),"ПРОВЕРЬ")</f>
        <v>0</v>
      </c>
      <c r="AA212" s="190">
        <f t="shared" ref="AA212:AB212" si="627">SUM(AA213:AA220)</f>
        <v>0</v>
      </c>
      <c r="AB212" s="184">
        <f t="shared" si="627"/>
        <v>0</v>
      </c>
      <c r="AC212" s="184">
        <f>SUM(AC213:AC220)</f>
        <v>0</v>
      </c>
      <c r="AD212" s="222">
        <f>SUM(AD213:AD220)</f>
        <v>0</v>
      </c>
      <c r="AE212" s="184">
        <f>SUM(AE213:AE220)</f>
        <v>0</v>
      </c>
      <c r="AF212" s="184">
        <f t="shared" ref="AF212" si="628">SUM(AF213:AF220)</f>
        <v>0</v>
      </c>
      <c r="AG212" s="184">
        <f>SUM(AG213:AG220)</f>
        <v>0</v>
      </c>
      <c r="AH212" s="222">
        <f>SUM(AH213:AH220)</f>
        <v>0</v>
      </c>
      <c r="AI212" s="184">
        <f t="shared" ref="AI212:AJ212" si="629">SUM(AI213:AI220)</f>
        <v>0</v>
      </c>
      <c r="AJ212" s="184">
        <f t="shared" si="629"/>
        <v>0</v>
      </c>
      <c r="AK212" s="184">
        <f>SUM(AK213:AK220)</f>
        <v>0</v>
      </c>
      <c r="AL212" s="222">
        <f>SUM(AL213:AL220)</f>
        <v>0</v>
      </c>
      <c r="AM212" s="184">
        <f>SUM(AM213:AM220)</f>
        <v>0</v>
      </c>
      <c r="AN212" s="184">
        <f t="shared" ref="AN212" si="630">SUM(AN213:AN220)</f>
        <v>0</v>
      </c>
      <c r="AO212" s="184">
        <f>SUM(AO213:AO220)</f>
        <v>0</v>
      </c>
      <c r="AP212" s="188">
        <f>SUM(AP213:AP220)</f>
        <v>0</v>
      </c>
      <c r="AQ212" s="189">
        <f t="shared" ref="AQ212:AR212" si="631">IF(SUM(AX212,BE212,BL212,BS212)=SUM(AQ213:AQ220),SUM(AQ213:AQ220),"ПРОВЕРЬ")</f>
        <v>0</v>
      </c>
      <c r="AR212" s="188">
        <f t="shared" si="631"/>
        <v>0</v>
      </c>
      <c r="AS212" s="188">
        <f>IF(SUM(AZ212,BG212,BN212,BU212)=SUM(AS213:AS220),SUM(AS213:AS220),"ПРОВЕРЬ")</f>
        <v>0</v>
      </c>
      <c r="AT212" s="188">
        <f>IF(SUM(BA212,BH212,BO212,BV212)=SUM(AT213:AT220),SUM(AT213:AT220),"ПРОВЕРЬ")</f>
        <v>0</v>
      </c>
      <c r="AU212" s="188">
        <f>IF(SUM(BB212,BI212,BP212,BW212)=SUM(AU213:AU220),SUM(AU213:AU220),"ПРОВЕРЬ")</f>
        <v>0</v>
      </c>
      <c r="AV212" s="188">
        <f t="shared" ref="AV212" si="632">IF(SUM(BC212,BJ212,BQ212,BX212)=SUM(AV213:AV220),SUM(AV213:AV220),"ПРОВЕРЬ")</f>
        <v>0</v>
      </c>
      <c r="AW212" s="188">
        <f>IF(SUM(BD212,BK212,BR212,BY212)=SUM(AW213:AW220),SUM(AW213:AW220),"ПРОВЕРЬ")</f>
        <v>0</v>
      </c>
      <c r="AX212" s="191">
        <f t="shared" ref="AX212:AZ212" si="633">SUM(AX213:AX220)</f>
        <v>0</v>
      </c>
      <c r="AY212" s="191">
        <f t="shared" si="633"/>
        <v>0</v>
      </c>
      <c r="AZ212" s="191">
        <f t="shared" si="633"/>
        <v>0</v>
      </c>
      <c r="BA212" s="191">
        <f>SUM(BA213:BA220)</f>
        <v>0</v>
      </c>
      <c r="BB212" s="191">
        <f t="shared" ref="BB212" si="634">SUM(BB213:BB220)</f>
        <v>0</v>
      </c>
      <c r="BC212" s="191">
        <f>SUM(BC213:BC220)</f>
        <v>0</v>
      </c>
      <c r="BD212" s="234">
        <f>SUM(BD213:BD220)</f>
        <v>0</v>
      </c>
      <c r="BE212" s="191">
        <f t="shared" ref="BE212:BF212" si="635">SUM(BE213:BE220)</f>
        <v>0</v>
      </c>
      <c r="BF212" s="191">
        <f t="shared" si="635"/>
        <v>0</v>
      </c>
      <c r="BG212" s="191">
        <f>SUM(BG213:BG220)</f>
        <v>0</v>
      </c>
      <c r="BH212" s="191">
        <f t="shared" ref="BH212:BI212" si="636">SUM(BH213:BH220)</f>
        <v>0</v>
      </c>
      <c r="BI212" s="191">
        <f t="shared" si="636"/>
        <v>0</v>
      </c>
      <c r="BJ212" s="191">
        <f>SUM(BJ213:BJ220)</f>
        <v>0</v>
      </c>
      <c r="BK212" s="234">
        <f>SUM(BK213:BK220)</f>
        <v>0</v>
      </c>
      <c r="BL212" s="184">
        <f t="shared" ref="BL212:BP212" si="637">SUM(BL213:BL220)</f>
        <v>0</v>
      </c>
      <c r="BM212" s="184">
        <f t="shared" si="637"/>
        <v>0</v>
      </c>
      <c r="BN212" s="184">
        <f t="shared" si="637"/>
        <v>0</v>
      </c>
      <c r="BO212" s="184">
        <f t="shared" si="637"/>
        <v>0</v>
      </c>
      <c r="BP212" s="184">
        <f t="shared" si="637"/>
        <v>0</v>
      </c>
      <c r="BQ212" s="184">
        <f>SUM(BQ213:BQ220)</f>
        <v>0</v>
      </c>
      <c r="BR212" s="222">
        <f>SUM(BR213:BR220)</f>
        <v>0</v>
      </c>
      <c r="BS212" s="184">
        <f t="shared" ref="BS212:BW212" si="638">SUM(BS213:BS220)</f>
        <v>0</v>
      </c>
      <c r="BT212" s="184">
        <f t="shared" si="638"/>
        <v>0</v>
      </c>
      <c r="BU212" s="184">
        <f t="shared" si="638"/>
        <v>0</v>
      </c>
      <c r="BV212" s="184">
        <f t="shared" si="638"/>
        <v>0</v>
      </c>
      <c r="BW212" s="184">
        <f t="shared" si="638"/>
        <v>0</v>
      </c>
      <c r="BX212" s="184">
        <f>SUM(BX213:BX220)</f>
        <v>0</v>
      </c>
      <c r="BY212" s="222">
        <f>SUM(BY213:BY220)</f>
        <v>0</v>
      </c>
      <c r="BZ212" s="266"/>
      <c r="CA212" s="160"/>
      <c r="CB212" s="46"/>
      <c r="CC212" s="46"/>
      <c r="CD212" s="46"/>
      <c r="CE212" s="46"/>
      <c r="CF212" s="46"/>
      <c r="CG212" s="46"/>
      <c r="CH212" s="46"/>
      <c r="CI212" s="46"/>
      <c r="CJ212" s="46"/>
      <c r="CK212" s="46"/>
      <c r="CL212" s="46"/>
      <c r="CM212" s="46"/>
      <c r="CN212" s="46"/>
      <c r="CO212" s="46"/>
      <c r="CP212" s="46"/>
      <c r="CQ212" s="46"/>
      <c r="CR212" s="46"/>
      <c r="CS212" s="46"/>
      <c r="CT212" s="46"/>
      <c r="CU212" s="46"/>
      <c r="CV212" s="46"/>
      <c r="CW212" s="46"/>
      <c r="CX212" s="46"/>
      <c r="CY212" s="46"/>
      <c r="CZ212" s="46"/>
      <c r="DA212" s="46"/>
      <c r="DB212" s="46"/>
      <c r="DC212" s="46"/>
      <c r="DD212" s="46"/>
      <c r="DE212" s="46"/>
      <c r="DF212" s="46"/>
      <c r="DG212" s="46"/>
      <c r="DH212" s="46"/>
      <c r="DI212" s="46"/>
      <c r="DJ212" s="46"/>
      <c r="DK212" s="46"/>
      <c r="DL212" s="46"/>
      <c r="DM212" s="46"/>
      <c r="DN212" s="47"/>
      <c r="DO212" s="47"/>
      <c r="DP212" s="47"/>
      <c r="DQ212" s="47"/>
      <c r="DR212" s="47"/>
      <c r="DS212" s="47"/>
      <c r="DT212" s="47"/>
      <c r="DU212" s="47"/>
      <c r="DV212" s="47"/>
      <c r="DW212" s="47"/>
      <c r="DX212" s="47"/>
      <c r="DY212" s="47"/>
      <c r="DZ212" s="47"/>
      <c r="EA212" s="47"/>
      <c r="EB212" s="47"/>
      <c r="EC212" s="47"/>
      <c r="ED212" s="47"/>
      <c r="EE212" s="47"/>
      <c r="EF212" s="47"/>
      <c r="EG212" s="47"/>
      <c r="EH212" s="47"/>
      <c r="EI212" s="47"/>
      <c r="EJ212" s="47"/>
      <c r="EK212" s="47"/>
      <c r="EL212" s="47"/>
      <c r="EM212" s="47"/>
      <c r="EN212" s="47"/>
      <c r="EO212" s="47"/>
      <c r="EP212" s="47"/>
      <c r="EQ212" s="47"/>
      <c r="ER212" s="47"/>
      <c r="ES212" s="47"/>
      <c r="ET212" s="47"/>
      <c r="EU212" s="47"/>
      <c r="EV212" s="47"/>
      <c r="EW212" s="47"/>
      <c r="EX212" s="47"/>
      <c r="EY212" s="47"/>
      <c r="EZ212" s="47"/>
      <c r="FA212" s="47"/>
      <c r="FB212" s="47"/>
      <c r="FC212" s="47"/>
      <c r="FD212" s="47"/>
      <c r="FE212" s="47"/>
      <c r="FF212" s="47"/>
      <c r="FG212" s="47"/>
      <c r="FH212" s="47"/>
      <c r="FI212" s="47"/>
      <c r="FJ212" s="47"/>
      <c r="FK212" s="47"/>
      <c r="FL212" s="47"/>
      <c r="FM212" s="47"/>
      <c r="FN212" s="47"/>
      <c r="FO212" s="47"/>
      <c r="FP212" s="47"/>
      <c r="FQ212" s="47"/>
      <c r="FR212" s="47"/>
      <c r="FS212" s="47"/>
      <c r="FT212" s="47"/>
      <c r="FU212" s="47"/>
      <c r="FV212" s="47"/>
      <c r="FW212" s="47"/>
      <c r="FX212" s="47"/>
      <c r="FY212" s="47"/>
      <c r="FZ212" s="47"/>
      <c r="GA212" s="47"/>
      <c r="GB212" s="47"/>
      <c r="GC212" s="47"/>
      <c r="GD212" s="47"/>
      <c r="GE212" s="47"/>
      <c r="GF212" s="47"/>
      <c r="GG212" s="47"/>
      <c r="GH212" s="47"/>
      <c r="GI212" s="47"/>
      <c r="GJ212" s="47"/>
      <c r="GK212" s="47"/>
      <c r="GL212" s="47"/>
      <c r="GM212" s="47"/>
      <c r="GN212" s="47"/>
      <c r="GO212" s="47"/>
      <c r="GP212" s="47"/>
      <c r="GQ212" s="47"/>
      <c r="GR212" s="47"/>
      <c r="GS212" s="47"/>
      <c r="GT212" s="47"/>
      <c r="GU212" s="47"/>
      <c r="GV212" s="47"/>
      <c r="GW212" s="47"/>
      <c r="GX212" s="47"/>
      <c r="GY212" s="47"/>
      <c r="GZ212" s="47"/>
      <c r="HA212" s="47"/>
      <c r="HB212" s="47"/>
      <c r="HC212" s="47"/>
      <c r="HD212" s="47"/>
      <c r="HE212" s="47"/>
      <c r="HF212" s="47"/>
      <c r="HG212" s="47"/>
      <c r="HH212" s="47"/>
      <c r="HI212" s="47"/>
      <c r="HJ212" s="47"/>
      <c r="HK212" s="47"/>
      <c r="HL212" s="47"/>
      <c r="HM212" s="47"/>
      <c r="HN212" s="47"/>
      <c r="HO212" s="47"/>
      <c r="HP212" s="47"/>
      <c r="HQ212" s="47"/>
      <c r="HR212" s="47"/>
      <c r="HS212" s="47"/>
      <c r="HT212" s="47"/>
      <c r="HU212" s="47"/>
      <c r="HV212" s="47"/>
      <c r="HW212" s="47"/>
      <c r="HX212" s="47"/>
      <c r="HY212" s="47"/>
      <c r="HZ212" s="47"/>
      <c r="IA212" s="47"/>
      <c r="IB212" s="47"/>
      <c r="IC212" s="47"/>
      <c r="ID212" s="47"/>
      <c r="IE212" s="47"/>
      <c r="IF212" s="47"/>
      <c r="IG212" s="47"/>
    </row>
    <row r="213" spans="1:241" hidden="1" outlineLevel="2">
      <c r="A213" s="145"/>
      <c r="B213" s="33"/>
      <c r="C213" s="50"/>
      <c r="D213" s="51"/>
      <c r="E213" s="34"/>
      <c r="F213" s="56"/>
      <c r="G213" s="34"/>
      <c r="H213" s="34"/>
      <c r="I213" s="34"/>
      <c r="J213" s="53"/>
      <c r="K213" s="34"/>
      <c r="L213" s="36"/>
      <c r="M213" s="36"/>
      <c r="N213" s="36"/>
      <c r="O213" s="49"/>
      <c r="P213" s="49"/>
      <c r="Q213" s="36">
        <f>_xlfn.DAYS(P213,O213)</f>
        <v>0</v>
      </c>
      <c r="R213" s="33"/>
      <c r="S213" s="33"/>
      <c r="T213" s="33"/>
      <c r="U213" s="145"/>
      <c r="V213" s="192">
        <f t="shared" ref="V213:V220" si="639">SUM(W213,AQ213)</f>
        <v>0</v>
      </c>
      <c r="W213" s="193">
        <f>SUM(AA213,AE213,AI213,AM213)</f>
        <v>0</v>
      </c>
      <c r="X213" s="192">
        <f>SUM(AB213,AF213,AJ213,AN213)</f>
        <v>0</v>
      </c>
      <c r="Y213" s="192">
        <f>SUM(AC213,AG213,AK213,AO213)</f>
        <v>0</v>
      </c>
      <c r="Z213" s="192">
        <f>SUM(AD213,AH213,AL213,AP213)</f>
        <v>0</v>
      </c>
      <c r="AA213" s="211">
        <f>SUM(AB213:AD213)</f>
        <v>0</v>
      </c>
      <c r="AB213" s="205"/>
      <c r="AC213" s="205"/>
      <c r="AD213" s="229"/>
      <c r="AE213" s="211">
        <f>SUM(AF213:AH213)</f>
        <v>0</v>
      </c>
      <c r="AF213" s="205"/>
      <c r="AG213" s="205"/>
      <c r="AH213" s="229"/>
      <c r="AI213" s="211">
        <f>SUM(AJ213:AL213)</f>
        <v>0</v>
      </c>
      <c r="AJ213" s="205"/>
      <c r="AK213" s="205"/>
      <c r="AL213" s="229"/>
      <c r="AM213" s="211">
        <f>SUM(AN213:AP213)</f>
        <v>0</v>
      </c>
      <c r="AN213" s="205"/>
      <c r="AO213" s="205"/>
      <c r="AP213" s="231"/>
      <c r="AQ213" s="193">
        <f>SUM(BS213,BL213,BE213,AX213)</f>
        <v>0</v>
      </c>
      <c r="AR213" s="192">
        <f>SUM(BT213,BM213,BF213,AY213)</f>
        <v>0</v>
      </c>
      <c r="AS213" s="192">
        <f>IF(AR213*0.304=SUM(AZ213,BG213,BN213,BU213),AR213*0.304,"проверь ЕСН")</f>
        <v>0</v>
      </c>
      <c r="AT213" s="192">
        <f t="shared" ref="AT213:AW220" si="640">SUM(BV213,BO213,BH213,BA213)</f>
        <v>0</v>
      </c>
      <c r="AU213" s="192">
        <f t="shared" si="640"/>
        <v>0</v>
      </c>
      <c r="AV213" s="192">
        <f t="shared" si="640"/>
        <v>0</v>
      </c>
      <c r="AW213" s="192">
        <f>SUM(BY213,BR213,BK213,BD213)</f>
        <v>0</v>
      </c>
      <c r="AX213" s="235">
        <f>SUM(AY213:BD213)</f>
        <v>0</v>
      </c>
      <c r="AY213" s="263"/>
      <c r="AZ213" s="194">
        <f>AY213*0.304</f>
        <v>0</v>
      </c>
      <c r="BA213" s="263"/>
      <c r="BB213" s="263"/>
      <c r="BC213" s="263"/>
      <c r="BD213" s="264"/>
      <c r="BE213" s="235">
        <f>SUM(BF213:BK213)</f>
        <v>0</v>
      </c>
      <c r="BF213" s="263"/>
      <c r="BG213" s="194">
        <f>BF213*0.304</f>
        <v>0</v>
      </c>
      <c r="BH213" s="263"/>
      <c r="BI213" s="263"/>
      <c r="BJ213" s="263"/>
      <c r="BK213" s="264"/>
      <c r="BL213" s="235">
        <f>SUM(BM213:BR213)</f>
        <v>0</v>
      </c>
      <c r="BM213" s="263"/>
      <c r="BN213" s="194">
        <f>BM213*0.304</f>
        <v>0</v>
      </c>
      <c r="BO213" s="263"/>
      <c r="BP213" s="263"/>
      <c r="BQ213" s="263"/>
      <c r="BR213" s="264"/>
      <c r="BS213" s="235">
        <f>SUM(BT213:BY213)</f>
        <v>0</v>
      </c>
      <c r="BT213" s="263"/>
      <c r="BU213" s="194">
        <f>BT213*0.304</f>
        <v>0</v>
      </c>
      <c r="BV213" s="263"/>
      <c r="BW213" s="263"/>
      <c r="BX213" s="263"/>
      <c r="BY213" s="264"/>
      <c r="BZ213" s="251"/>
      <c r="CA213" s="159"/>
      <c r="CB213" s="44"/>
      <c r="CC213" s="44"/>
      <c r="CD213" s="44"/>
      <c r="CE213" s="44"/>
      <c r="CF213" s="44"/>
      <c r="CG213" s="44"/>
      <c r="CH213" s="44"/>
      <c r="CI213" s="44"/>
      <c r="CJ213" s="44"/>
      <c r="CK213" s="44"/>
      <c r="CL213" s="44"/>
      <c r="CM213" s="44"/>
      <c r="CN213" s="44"/>
      <c r="CO213" s="44"/>
      <c r="CP213" s="44"/>
      <c r="CQ213" s="44"/>
      <c r="CR213" s="44"/>
      <c r="CS213" s="44"/>
      <c r="CT213" s="44"/>
      <c r="CU213" s="44"/>
      <c r="CV213" s="44"/>
      <c r="CW213" s="44"/>
      <c r="CX213" s="44"/>
      <c r="CY213" s="44"/>
      <c r="CZ213" s="44"/>
      <c r="DA213" s="44"/>
      <c r="DB213" s="44"/>
      <c r="DC213" s="44"/>
      <c r="DD213" s="44"/>
      <c r="DE213" s="44"/>
      <c r="DF213" s="44"/>
      <c r="DG213" s="44"/>
      <c r="DH213" s="44"/>
      <c r="DI213" s="44"/>
      <c r="DJ213" s="44"/>
      <c r="DK213" s="44"/>
      <c r="DL213" s="44"/>
      <c r="DM213" s="44"/>
    </row>
    <row r="214" spans="1:241" hidden="1" outlineLevel="2">
      <c r="A214" s="49"/>
      <c r="B214" s="33"/>
      <c r="C214" s="50"/>
      <c r="D214" s="51"/>
      <c r="E214" s="34"/>
      <c r="F214" s="56"/>
      <c r="G214" s="34"/>
      <c r="H214" s="34"/>
      <c r="I214" s="34"/>
      <c r="J214" s="53"/>
      <c r="K214" s="34"/>
      <c r="L214" s="36"/>
      <c r="M214" s="36"/>
      <c r="N214" s="36"/>
      <c r="O214" s="49"/>
      <c r="P214" s="49"/>
      <c r="Q214" s="36">
        <f>_xlfn.DAYS(P214,O214)</f>
        <v>0</v>
      </c>
      <c r="R214" s="33"/>
      <c r="S214" s="33"/>
      <c r="T214" s="33"/>
      <c r="U214" s="145"/>
      <c r="V214" s="192">
        <f t="shared" si="639"/>
        <v>0</v>
      </c>
      <c r="W214" s="193">
        <f t="shared" ref="W214:Z220" si="641">SUM(AA214,AE214,AI214,AM214)</f>
        <v>0</v>
      </c>
      <c r="X214" s="192">
        <f t="shared" si="641"/>
        <v>0</v>
      </c>
      <c r="Y214" s="192">
        <f t="shared" si="641"/>
        <v>0</v>
      </c>
      <c r="Z214" s="192">
        <f t="shared" si="641"/>
        <v>0</v>
      </c>
      <c r="AA214" s="211">
        <f t="shared" ref="AA214:AA218" si="642">SUM(AB214:AD214)</f>
        <v>0</v>
      </c>
      <c r="AB214" s="205"/>
      <c r="AC214" s="205"/>
      <c r="AD214" s="229"/>
      <c r="AE214" s="211">
        <f t="shared" ref="AE214" si="643">SUM(AF214:AH214)</f>
        <v>0</v>
      </c>
      <c r="AF214" s="205"/>
      <c r="AG214" s="205"/>
      <c r="AH214" s="229"/>
      <c r="AI214" s="211">
        <f t="shared" ref="AI214:AI220" si="644">SUM(AJ214:AL214)</f>
        <v>0</v>
      </c>
      <c r="AJ214" s="205"/>
      <c r="AK214" s="205"/>
      <c r="AL214" s="229"/>
      <c r="AM214" s="211">
        <f t="shared" ref="AM214:AM220" si="645">SUM(AN214:AP214)</f>
        <v>0</v>
      </c>
      <c r="AN214" s="205"/>
      <c r="AO214" s="205"/>
      <c r="AP214" s="231"/>
      <c r="AQ214" s="193">
        <f t="shared" ref="AQ214:AR220" si="646">SUM(BS214,BL214,BE214,AX214)</f>
        <v>0</v>
      </c>
      <c r="AR214" s="192">
        <f t="shared" si="646"/>
        <v>0</v>
      </c>
      <c r="AS214" s="192">
        <f t="shared" ref="AS214:AS219" si="647">IF(AR214*0.304=SUM(AZ214,BG214,BN214,BU214),AR214*0.304,"ЕСН")</f>
        <v>0</v>
      </c>
      <c r="AT214" s="192">
        <f t="shared" si="640"/>
        <v>0</v>
      </c>
      <c r="AU214" s="192">
        <f t="shared" si="640"/>
        <v>0</v>
      </c>
      <c r="AV214" s="192">
        <f t="shared" si="640"/>
        <v>0</v>
      </c>
      <c r="AW214" s="192">
        <f t="shared" si="640"/>
        <v>0</v>
      </c>
      <c r="AX214" s="235">
        <f t="shared" ref="AX214:AX217" si="648">SUM(AY214:BD214)</f>
        <v>0</v>
      </c>
      <c r="AY214" s="263"/>
      <c r="AZ214" s="194">
        <f t="shared" ref="AZ214:AZ220" si="649">AY214*0.304</f>
        <v>0</v>
      </c>
      <c r="BA214" s="263"/>
      <c r="BB214" s="263"/>
      <c r="BC214" s="263"/>
      <c r="BD214" s="264"/>
      <c r="BE214" s="235">
        <f t="shared" ref="BE214:BE217" si="650">SUM(BF214:BK214)</f>
        <v>0</v>
      </c>
      <c r="BF214" s="263"/>
      <c r="BG214" s="194">
        <f t="shared" ref="BG214:BG220" si="651">BF214*0.304</f>
        <v>0</v>
      </c>
      <c r="BH214" s="263"/>
      <c r="BI214" s="263"/>
      <c r="BJ214" s="263"/>
      <c r="BK214" s="264"/>
      <c r="BL214" s="235">
        <f t="shared" ref="BL214:BL217" si="652">SUM(BM214:BR214)</f>
        <v>0</v>
      </c>
      <c r="BM214" s="263"/>
      <c r="BN214" s="194">
        <f t="shared" ref="BN214:BN220" si="653">BM214*0.304</f>
        <v>0</v>
      </c>
      <c r="BO214" s="263"/>
      <c r="BP214" s="263"/>
      <c r="BQ214" s="263"/>
      <c r="BR214" s="264"/>
      <c r="BS214" s="235">
        <f t="shared" ref="BS214:BS217" si="654">SUM(BT214:BY214)</f>
        <v>0</v>
      </c>
      <c r="BT214" s="263"/>
      <c r="BU214" s="194">
        <f t="shared" ref="BU214:BU220" si="655">BT214*0.304</f>
        <v>0</v>
      </c>
      <c r="BV214" s="263"/>
      <c r="BW214" s="263"/>
      <c r="BX214" s="263"/>
      <c r="BY214" s="264"/>
      <c r="BZ214" s="251"/>
      <c r="CA214" s="159"/>
      <c r="CB214" s="44"/>
      <c r="CC214" s="44"/>
      <c r="CD214" s="44"/>
      <c r="CE214" s="44"/>
      <c r="CF214" s="44"/>
      <c r="CG214" s="44"/>
      <c r="CH214" s="44"/>
      <c r="CI214" s="44"/>
      <c r="CJ214" s="44"/>
      <c r="CK214" s="44"/>
      <c r="CL214" s="44"/>
      <c r="CM214" s="44"/>
      <c r="CN214" s="44"/>
      <c r="CO214" s="44"/>
      <c r="CP214" s="44"/>
      <c r="CQ214" s="44"/>
      <c r="CR214" s="44"/>
      <c r="CS214" s="44"/>
      <c r="CT214" s="44"/>
      <c r="CU214" s="44"/>
      <c r="CV214" s="44"/>
      <c r="CW214" s="44"/>
      <c r="CX214" s="44"/>
      <c r="CY214" s="44"/>
      <c r="CZ214" s="44"/>
      <c r="DA214" s="44"/>
      <c r="DB214" s="44"/>
      <c r="DC214" s="44"/>
      <c r="DD214" s="44"/>
      <c r="DE214" s="44"/>
      <c r="DF214" s="44"/>
      <c r="DG214" s="44"/>
      <c r="DH214" s="44"/>
      <c r="DI214" s="44"/>
      <c r="DJ214" s="44"/>
      <c r="DK214" s="44"/>
      <c r="DL214" s="44"/>
      <c r="DM214" s="44"/>
    </row>
    <row r="215" spans="1:241" hidden="1" outlineLevel="2">
      <c r="A215" s="187"/>
      <c r="B215" s="33"/>
      <c r="C215" s="50"/>
      <c r="D215" s="51"/>
      <c r="E215" s="34"/>
      <c r="F215" s="56"/>
      <c r="G215" s="34"/>
      <c r="H215" s="34"/>
      <c r="I215" s="34"/>
      <c r="J215" s="53"/>
      <c r="K215" s="34"/>
      <c r="L215" s="36"/>
      <c r="M215" s="36"/>
      <c r="N215" s="36"/>
      <c r="O215" s="49"/>
      <c r="P215" s="49"/>
      <c r="Q215" s="36">
        <f t="shared" ref="Q215:Q220" si="656">_xlfn.DAYS(P215,O215)</f>
        <v>0</v>
      </c>
      <c r="R215" s="33"/>
      <c r="S215" s="33"/>
      <c r="T215" s="33"/>
      <c r="U215" s="145"/>
      <c r="V215" s="192">
        <f t="shared" si="639"/>
        <v>0</v>
      </c>
      <c r="W215" s="193">
        <f t="shared" si="641"/>
        <v>0</v>
      </c>
      <c r="X215" s="192">
        <f t="shared" si="641"/>
        <v>0</v>
      </c>
      <c r="Y215" s="192">
        <f t="shared" si="641"/>
        <v>0</v>
      </c>
      <c r="Z215" s="192">
        <f t="shared" si="641"/>
        <v>0</v>
      </c>
      <c r="AA215" s="211">
        <f t="shared" si="642"/>
        <v>0</v>
      </c>
      <c r="AB215" s="205"/>
      <c r="AC215" s="205"/>
      <c r="AD215" s="229"/>
      <c r="AE215" s="211">
        <f>SUM(AF215:AH215)</f>
        <v>0</v>
      </c>
      <c r="AF215" s="205"/>
      <c r="AG215" s="205"/>
      <c r="AH215" s="229"/>
      <c r="AI215" s="211">
        <f t="shared" si="644"/>
        <v>0</v>
      </c>
      <c r="AJ215" s="205"/>
      <c r="AK215" s="205"/>
      <c r="AL215" s="229"/>
      <c r="AM215" s="211">
        <f t="shared" si="645"/>
        <v>0</v>
      </c>
      <c r="AN215" s="205"/>
      <c r="AO215" s="205"/>
      <c r="AP215" s="231"/>
      <c r="AQ215" s="193">
        <f t="shared" si="646"/>
        <v>0</v>
      </c>
      <c r="AR215" s="192">
        <f t="shared" si="646"/>
        <v>0</v>
      </c>
      <c r="AS215" s="192">
        <f t="shared" si="647"/>
        <v>0</v>
      </c>
      <c r="AT215" s="192">
        <f t="shared" si="640"/>
        <v>0</v>
      </c>
      <c r="AU215" s="192">
        <f t="shared" si="640"/>
        <v>0</v>
      </c>
      <c r="AV215" s="192">
        <f t="shared" si="640"/>
        <v>0</v>
      </c>
      <c r="AW215" s="192">
        <f t="shared" si="640"/>
        <v>0</v>
      </c>
      <c r="AX215" s="235">
        <f t="shared" si="648"/>
        <v>0</v>
      </c>
      <c r="AY215" s="263"/>
      <c r="AZ215" s="194">
        <f t="shared" si="649"/>
        <v>0</v>
      </c>
      <c r="BA215" s="263"/>
      <c r="BB215" s="263"/>
      <c r="BC215" s="263"/>
      <c r="BD215" s="264"/>
      <c r="BE215" s="235">
        <f t="shared" si="650"/>
        <v>0</v>
      </c>
      <c r="BF215" s="263"/>
      <c r="BG215" s="194">
        <f t="shared" si="651"/>
        <v>0</v>
      </c>
      <c r="BH215" s="263"/>
      <c r="BI215" s="263"/>
      <c r="BJ215" s="263"/>
      <c r="BK215" s="264"/>
      <c r="BL215" s="235">
        <f t="shared" si="652"/>
        <v>0</v>
      </c>
      <c r="BM215" s="263"/>
      <c r="BN215" s="194">
        <f t="shared" si="653"/>
        <v>0</v>
      </c>
      <c r="BO215" s="263"/>
      <c r="BP215" s="263"/>
      <c r="BQ215" s="263"/>
      <c r="BR215" s="264"/>
      <c r="BS215" s="235">
        <f t="shared" si="654"/>
        <v>0</v>
      </c>
      <c r="BT215" s="263"/>
      <c r="BU215" s="194">
        <f t="shared" si="655"/>
        <v>0</v>
      </c>
      <c r="BV215" s="263"/>
      <c r="BW215" s="263"/>
      <c r="BX215" s="263"/>
      <c r="BY215" s="264"/>
      <c r="BZ215" s="251"/>
      <c r="CA215" s="159"/>
      <c r="CB215" s="44"/>
      <c r="CC215" s="44"/>
      <c r="CD215" s="44"/>
      <c r="CE215" s="44"/>
      <c r="CF215" s="44"/>
      <c r="CG215" s="44"/>
      <c r="CH215" s="44"/>
      <c r="CI215" s="44"/>
      <c r="CJ215" s="44"/>
      <c r="CK215" s="44"/>
      <c r="CL215" s="44"/>
      <c r="CM215" s="44"/>
      <c r="CN215" s="44"/>
      <c r="CO215" s="44"/>
      <c r="CP215" s="44"/>
      <c r="CQ215" s="44"/>
      <c r="CR215" s="44"/>
      <c r="CS215" s="44"/>
      <c r="CT215" s="44"/>
      <c r="CU215" s="44"/>
      <c r="CV215" s="44"/>
      <c r="CW215" s="44"/>
      <c r="CX215" s="44"/>
      <c r="CY215" s="44"/>
      <c r="CZ215" s="44"/>
      <c r="DA215" s="44"/>
      <c r="DB215" s="44"/>
      <c r="DC215" s="44"/>
      <c r="DD215" s="44"/>
      <c r="DE215" s="44"/>
      <c r="DF215" s="44"/>
      <c r="DG215" s="44"/>
      <c r="DH215" s="44"/>
      <c r="DI215" s="44"/>
      <c r="DJ215" s="44"/>
      <c r="DK215" s="44"/>
      <c r="DL215" s="44"/>
      <c r="DM215" s="44"/>
    </row>
    <row r="216" spans="1:241" hidden="1" outlineLevel="2">
      <c r="A216" s="187"/>
      <c r="B216" s="33"/>
      <c r="C216" s="50"/>
      <c r="D216" s="51"/>
      <c r="E216" s="34"/>
      <c r="F216" s="56"/>
      <c r="G216" s="34"/>
      <c r="H216" s="34"/>
      <c r="I216" s="34"/>
      <c r="J216" s="53"/>
      <c r="K216" s="34"/>
      <c r="L216" s="36"/>
      <c r="M216" s="36"/>
      <c r="N216" s="36"/>
      <c r="O216" s="49"/>
      <c r="P216" s="49"/>
      <c r="Q216" s="36">
        <f t="shared" si="656"/>
        <v>0</v>
      </c>
      <c r="R216" s="33"/>
      <c r="S216" s="33"/>
      <c r="T216" s="33"/>
      <c r="U216" s="145"/>
      <c r="V216" s="192">
        <f t="shared" si="639"/>
        <v>0</v>
      </c>
      <c r="W216" s="193">
        <f t="shared" si="641"/>
        <v>0</v>
      </c>
      <c r="X216" s="192">
        <f t="shared" si="641"/>
        <v>0</v>
      </c>
      <c r="Y216" s="192">
        <f t="shared" si="641"/>
        <v>0</v>
      </c>
      <c r="Z216" s="192">
        <f t="shared" si="641"/>
        <v>0</v>
      </c>
      <c r="AA216" s="211">
        <f t="shared" si="642"/>
        <v>0</v>
      </c>
      <c r="AB216" s="205"/>
      <c r="AC216" s="205"/>
      <c r="AD216" s="229"/>
      <c r="AE216" s="211">
        <f t="shared" ref="AE216:AE220" si="657">SUM(AF216:AH216)</f>
        <v>0</v>
      </c>
      <c r="AF216" s="205"/>
      <c r="AG216" s="205"/>
      <c r="AH216" s="229"/>
      <c r="AI216" s="211">
        <f t="shared" si="644"/>
        <v>0</v>
      </c>
      <c r="AJ216" s="205"/>
      <c r="AK216" s="205"/>
      <c r="AL216" s="229"/>
      <c r="AM216" s="211">
        <f t="shared" si="645"/>
        <v>0</v>
      </c>
      <c r="AN216" s="205"/>
      <c r="AO216" s="205"/>
      <c r="AP216" s="231"/>
      <c r="AQ216" s="193">
        <f t="shared" si="646"/>
        <v>0</v>
      </c>
      <c r="AR216" s="192">
        <f t="shared" si="646"/>
        <v>0</v>
      </c>
      <c r="AS216" s="192">
        <f t="shared" si="647"/>
        <v>0</v>
      </c>
      <c r="AT216" s="192">
        <f t="shared" si="640"/>
        <v>0</v>
      </c>
      <c r="AU216" s="192">
        <f t="shared" si="640"/>
        <v>0</v>
      </c>
      <c r="AV216" s="192">
        <f t="shared" si="640"/>
        <v>0</v>
      </c>
      <c r="AW216" s="192">
        <f t="shared" si="640"/>
        <v>0</v>
      </c>
      <c r="AX216" s="235">
        <f t="shared" si="648"/>
        <v>0</v>
      </c>
      <c r="AY216" s="263"/>
      <c r="AZ216" s="194">
        <f t="shared" si="649"/>
        <v>0</v>
      </c>
      <c r="BA216" s="263"/>
      <c r="BB216" s="263"/>
      <c r="BC216" s="263"/>
      <c r="BD216" s="264"/>
      <c r="BE216" s="235">
        <f t="shared" si="650"/>
        <v>0</v>
      </c>
      <c r="BF216" s="263"/>
      <c r="BG216" s="194">
        <f t="shared" si="651"/>
        <v>0</v>
      </c>
      <c r="BH216" s="263"/>
      <c r="BI216" s="263"/>
      <c r="BJ216" s="263"/>
      <c r="BK216" s="264"/>
      <c r="BL216" s="235">
        <f t="shared" si="652"/>
        <v>0</v>
      </c>
      <c r="BM216" s="263"/>
      <c r="BN216" s="194">
        <f t="shared" si="653"/>
        <v>0</v>
      </c>
      <c r="BO216" s="263"/>
      <c r="BP216" s="263"/>
      <c r="BQ216" s="263"/>
      <c r="BR216" s="264"/>
      <c r="BS216" s="235">
        <f t="shared" si="654"/>
        <v>0</v>
      </c>
      <c r="BT216" s="263"/>
      <c r="BU216" s="194">
        <f t="shared" si="655"/>
        <v>0</v>
      </c>
      <c r="BV216" s="263"/>
      <c r="BW216" s="263"/>
      <c r="BX216" s="263"/>
      <c r="BY216" s="264"/>
      <c r="BZ216" s="251"/>
      <c r="CA216" s="159"/>
      <c r="CB216" s="44"/>
      <c r="CC216" s="44"/>
      <c r="CD216" s="44"/>
      <c r="CE216" s="44"/>
      <c r="CF216" s="44"/>
      <c r="CG216" s="44"/>
      <c r="CH216" s="44"/>
      <c r="CI216" s="44"/>
      <c r="CJ216" s="44"/>
      <c r="CK216" s="44"/>
      <c r="CL216" s="44"/>
      <c r="CM216" s="44"/>
      <c r="CN216" s="44"/>
      <c r="CO216" s="44"/>
      <c r="CP216" s="44"/>
      <c r="CQ216" s="44"/>
      <c r="CR216" s="44"/>
      <c r="CS216" s="44"/>
      <c r="CT216" s="44"/>
      <c r="CU216" s="44"/>
      <c r="CV216" s="44"/>
      <c r="CW216" s="44"/>
      <c r="CX216" s="44"/>
      <c r="CY216" s="44"/>
      <c r="CZ216" s="44"/>
      <c r="DA216" s="44"/>
      <c r="DB216" s="44"/>
      <c r="DC216" s="44"/>
      <c r="DD216" s="44"/>
      <c r="DE216" s="44"/>
      <c r="DF216" s="44"/>
      <c r="DG216" s="44"/>
      <c r="DH216" s="44"/>
      <c r="DI216" s="44"/>
      <c r="DJ216" s="44"/>
      <c r="DK216" s="44"/>
      <c r="DL216" s="44"/>
      <c r="DM216" s="44"/>
    </row>
    <row r="217" spans="1:241" hidden="1" outlineLevel="2">
      <c r="A217" s="145"/>
      <c r="B217" s="33"/>
      <c r="C217" s="50"/>
      <c r="D217" s="51"/>
      <c r="E217" s="34"/>
      <c r="F217" s="56"/>
      <c r="G217" s="34"/>
      <c r="H217" s="34"/>
      <c r="I217" s="34"/>
      <c r="J217" s="53"/>
      <c r="K217" s="34"/>
      <c r="L217" s="36"/>
      <c r="M217" s="36"/>
      <c r="N217" s="36"/>
      <c r="O217" s="49"/>
      <c r="P217" s="49"/>
      <c r="Q217" s="36">
        <f t="shared" si="656"/>
        <v>0</v>
      </c>
      <c r="R217" s="33"/>
      <c r="S217" s="33"/>
      <c r="T217" s="33"/>
      <c r="U217" s="145"/>
      <c r="V217" s="192">
        <f t="shared" si="639"/>
        <v>0</v>
      </c>
      <c r="W217" s="193">
        <f t="shared" si="641"/>
        <v>0</v>
      </c>
      <c r="X217" s="192">
        <f t="shared" si="641"/>
        <v>0</v>
      </c>
      <c r="Y217" s="192">
        <f t="shared" si="641"/>
        <v>0</v>
      </c>
      <c r="Z217" s="192">
        <f t="shared" si="641"/>
        <v>0</v>
      </c>
      <c r="AA217" s="211">
        <f t="shared" si="642"/>
        <v>0</v>
      </c>
      <c r="AB217" s="205"/>
      <c r="AC217" s="205"/>
      <c r="AD217" s="229"/>
      <c r="AE217" s="211">
        <f t="shared" si="657"/>
        <v>0</v>
      </c>
      <c r="AF217" s="205"/>
      <c r="AG217" s="205"/>
      <c r="AH217" s="229"/>
      <c r="AI217" s="211">
        <f t="shared" si="644"/>
        <v>0</v>
      </c>
      <c r="AJ217" s="205"/>
      <c r="AK217" s="205"/>
      <c r="AL217" s="229"/>
      <c r="AM217" s="211">
        <f t="shared" si="645"/>
        <v>0</v>
      </c>
      <c r="AN217" s="205"/>
      <c r="AO217" s="205"/>
      <c r="AP217" s="231"/>
      <c r="AQ217" s="193">
        <f t="shared" si="646"/>
        <v>0</v>
      </c>
      <c r="AR217" s="192">
        <f t="shared" si="646"/>
        <v>0</v>
      </c>
      <c r="AS217" s="192">
        <f t="shared" si="647"/>
        <v>0</v>
      </c>
      <c r="AT217" s="192">
        <f t="shared" si="640"/>
        <v>0</v>
      </c>
      <c r="AU217" s="192">
        <f t="shared" si="640"/>
        <v>0</v>
      </c>
      <c r="AV217" s="192">
        <f t="shared" si="640"/>
        <v>0</v>
      </c>
      <c r="AW217" s="192">
        <f t="shared" si="640"/>
        <v>0</v>
      </c>
      <c r="AX217" s="235">
        <f t="shared" si="648"/>
        <v>0</v>
      </c>
      <c r="AY217" s="263"/>
      <c r="AZ217" s="194">
        <f t="shared" si="649"/>
        <v>0</v>
      </c>
      <c r="BA217" s="263"/>
      <c r="BB217" s="263"/>
      <c r="BC217" s="263"/>
      <c r="BD217" s="264"/>
      <c r="BE217" s="235">
        <f t="shared" si="650"/>
        <v>0</v>
      </c>
      <c r="BF217" s="263"/>
      <c r="BG217" s="194">
        <f t="shared" si="651"/>
        <v>0</v>
      </c>
      <c r="BH217" s="263"/>
      <c r="BI217" s="263"/>
      <c r="BJ217" s="263"/>
      <c r="BK217" s="264"/>
      <c r="BL217" s="235">
        <f t="shared" si="652"/>
        <v>0</v>
      </c>
      <c r="BM217" s="263"/>
      <c r="BN217" s="194">
        <f t="shared" si="653"/>
        <v>0</v>
      </c>
      <c r="BO217" s="263"/>
      <c r="BP217" s="263"/>
      <c r="BQ217" s="263"/>
      <c r="BR217" s="264"/>
      <c r="BS217" s="235">
        <f t="shared" si="654"/>
        <v>0</v>
      </c>
      <c r="BT217" s="263"/>
      <c r="BU217" s="194">
        <f t="shared" si="655"/>
        <v>0</v>
      </c>
      <c r="BV217" s="263"/>
      <c r="BW217" s="263"/>
      <c r="BX217" s="263"/>
      <c r="BY217" s="264"/>
      <c r="BZ217" s="251"/>
      <c r="CA217" s="159"/>
      <c r="CB217" s="44"/>
      <c r="CC217" s="44"/>
      <c r="CD217" s="44"/>
      <c r="CE217" s="44"/>
      <c r="CF217" s="44"/>
      <c r="CG217" s="44"/>
      <c r="CH217" s="44"/>
      <c r="CI217" s="44"/>
      <c r="CJ217" s="44"/>
      <c r="CK217" s="44"/>
      <c r="CL217" s="44"/>
      <c r="CM217" s="44"/>
      <c r="CN217" s="44"/>
      <c r="CO217" s="44"/>
      <c r="CP217" s="44"/>
      <c r="CQ217" s="44"/>
      <c r="CR217" s="44"/>
      <c r="CS217" s="44"/>
      <c r="CT217" s="44"/>
      <c r="CU217" s="44"/>
      <c r="CV217" s="44"/>
      <c r="CW217" s="44"/>
      <c r="CX217" s="44"/>
      <c r="CY217" s="44"/>
      <c r="CZ217" s="44"/>
      <c r="DA217" s="44"/>
      <c r="DB217" s="44"/>
      <c r="DC217" s="44"/>
      <c r="DD217" s="44"/>
      <c r="DE217" s="44"/>
      <c r="DF217" s="44"/>
      <c r="DG217" s="44"/>
      <c r="DH217" s="44"/>
      <c r="DI217" s="44"/>
      <c r="DJ217" s="44"/>
      <c r="DK217" s="44"/>
      <c r="DL217" s="44"/>
      <c r="DM217" s="44"/>
    </row>
    <row r="218" spans="1:241" hidden="1" outlineLevel="2">
      <c r="A218" s="145"/>
      <c r="B218" s="33"/>
      <c r="C218" s="50"/>
      <c r="D218" s="51"/>
      <c r="E218" s="34"/>
      <c r="F218" s="56"/>
      <c r="G218" s="34"/>
      <c r="H218" s="34"/>
      <c r="I218" s="34"/>
      <c r="J218" s="53"/>
      <c r="K218" s="34"/>
      <c r="L218" s="36"/>
      <c r="M218" s="36"/>
      <c r="N218" s="36"/>
      <c r="O218" s="49"/>
      <c r="P218" s="49"/>
      <c r="Q218" s="36">
        <f t="shared" si="656"/>
        <v>0</v>
      </c>
      <c r="R218" s="33"/>
      <c r="S218" s="33"/>
      <c r="T218" s="33"/>
      <c r="U218" s="145"/>
      <c r="V218" s="192">
        <f t="shared" si="639"/>
        <v>0</v>
      </c>
      <c r="W218" s="193">
        <f t="shared" si="641"/>
        <v>0</v>
      </c>
      <c r="X218" s="192">
        <f t="shared" si="641"/>
        <v>0</v>
      </c>
      <c r="Y218" s="192">
        <f t="shared" si="641"/>
        <v>0</v>
      </c>
      <c r="Z218" s="192">
        <f t="shared" si="641"/>
        <v>0</v>
      </c>
      <c r="AA218" s="211">
        <f t="shared" si="642"/>
        <v>0</v>
      </c>
      <c r="AB218" s="206"/>
      <c r="AC218" s="206"/>
      <c r="AD218" s="230"/>
      <c r="AE218" s="211">
        <f t="shared" si="657"/>
        <v>0</v>
      </c>
      <c r="AF218" s="206"/>
      <c r="AG218" s="206"/>
      <c r="AH218" s="230"/>
      <c r="AI218" s="211">
        <f t="shared" si="644"/>
        <v>0</v>
      </c>
      <c r="AJ218" s="206"/>
      <c r="AK218" s="206"/>
      <c r="AL218" s="230"/>
      <c r="AM218" s="211">
        <f t="shared" si="645"/>
        <v>0</v>
      </c>
      <c r="AN218" s="206"/>
      <c r="AO218" s="206"/>
      <c r="AP218" s="232"/>
      <c r="AQ218" s="193">
        <f t="shared" si="646"/>
        <v>0</v>
      </c>
      <c r="AR218" s="192">
        <f t="shared" si="646"/>
        <v>0</v>
      </c>
      <c r="AS218" s="192">
        <f t="shared" si="647"/>
        <v>0</v>
      </c>
      <c r="AT218" s="192">
        <f t="shared" si="640"/>
        <v>0</v>
      </c>
      <c r="AU218" s="192">
        <f t="shared" si="640"/>
        <v>0</v>
      </c>
      <c r="AV218" s="192">
        <f t="shared" si="640"/>
        <v>0</v>
      </c>
      <c r="AW218" s="192">
        <f t="shared" si="640"/>
        <v>0</v>
      </c>
      <c r="AX218" s="235">
        <f>SUM(AY218:BD218)</f>
        <v>0</v>
      </c>
      <c r="AY218" s="263"/>
      <c r="AZ218" s="194">
        <f t="shared" si="649"/>
        <v>0</v>
      </c>
      <c r="BA218" s="263"/>
      <c r="BB218" s="263"/>
      <c r="BC218" s="263"/>
      <c r="BD218" s="264"/>
      <c r="BE218" s="235">
        <f>SUM(BF218:BK218)</f>
        <v>0</v>
      </c>
      <c r="BF218" s="263"/>
      <c r="BG218" s="194">
        <f t="shared" si="651"/>
        <v>0</v>
      </c>
      <c r="BH218" s="263"/>
      <c r="BI218" s="263"/>
      <c r="BJ218" s="263"/>
      <c r="BK218" s="264"/>
      <c r="BL218" s="235">
        <f>SUM(BM218:BR218)</f>
        <v>0</v>
      </c>
      <c r="BM218" s="263"/>
      <c r="BN218" s="194">
        <f t="shared" si="653"/>
        <v>0</v>
      </c>
      <c r="BO218" s="263"/>
      <c r="BP218" s="263"/>
      <c r="BQ218" s="263"/>
      <c r="BR218" s="264"/>
      <c r="BS218" s="235">
        <f>SUM(BT218:BY218)</f>
        <v>0</v>
      </c>
      <c r="BT218" s="263"/>
      <c r="BU218" s="194">
        <f t="shared" si="655"/>
        <v>0</v>
      </c>
      <c r="BV218" s="263"/>
      <c r="BW218" s="263"/>
      <c r="BX218" s="263"/>
      <c r="BY218" s="264"/>
      <c r="BZ218" s="251"/>
      <c r="CA218" s="159"/>
      <c r="CB218" s="44"/>
      <c r="CC218" s="44"/>
      <c r="CD218" s="44"/>
      <c r="CE218" s="44"/>
      <c r="CF218" s="44"/>
      <c r="CG218" s="44"/>
      <c r="CH218" s="44"/>
      <c r="CI218" s="44"/>
      <c r="CJ218" s="44"/>
      <c r="CK218" s="44"/>
      <c r="CL218" s="44"/>
      <c r="CM218" s="44"/>
      <c r="CN218" s="44"/>
      <c r="CO218" s="44"/>
      <c r="CP218" s="44"/>
      <c r="CQ218" s="44"/>
      <c r="CR218" s="44"/>
      <c r="CS218" s="44"/>
      <c r="CT218" s="44"/>
      <c r="CU218" s="44"/>
      <c r="CV218" s="44"/>
      <c r="CW218" s="44"/>
      <c r="CX218" s="44"/>
      <c r="CY218" s="44"/>
      <c r="CZ218" s="44"/>
      <c r="DA218" s="44"/>
      <c r="DB218" s="44"/>
      <c r="DC218" s="44"/>
      <c r="DD218" s="44"/>
      <c r="DE218" s="44"/>
      <c r="DF218" s="44"/>
      <c r="DG218" s="44"/>
      <c r="DH218" s="44"/>
      <c r="DI218" s="44"/>
      <c r="DJ218" s="44"/>
      <c r="DK218" s="44"/>
      <c r="DL218" s="44"/>
      <c r="DM218" s="44"/>
    </row>
    <row r="219" spans="1:241" hidden="1" outlineLevel="2">
      <c r="A219" s="145"/>
      <c r="B219" s="33"/>
      <c r="C219" s="50"/>
      <c r="D219" s="51"/>
      <c r="E219" s="34"/>
      <c r="F219" s="56"/>
      <c r="G219" s="34"/>
      <c r="H219" s="34"/>
      <c r="I219" s="34"/>
      <c r="J219" s="53"/>
      <c r="K219" s="34"/>
      <c r="L219" s="36"/>
      <c r="M219" s="36"/>
      <c r="N219" s="36"/>
      <c r="O219" s="49"/>
      <c r="P219" s="49"/>
      <c r="Q219" s="36">
        <f t="shared" si="656"/>
        <v>0</v>
      </c>
      <c r="R219" s="33"/>
      <c r="S219" s="33"/>
      <c r="T219" s="33"/>
      <c r="U219" s="145"/>
      <c r="V219" s="192">
        <f t="shared" si="639"/>
        <v>0</v>
      </c>
      <c r="W219" s="193">
        <f t="shared" si="641"/>
        <v>0</v>
      </c>
      <c r="X219" s="192">
        <f t="shared" si="641"/>
        <v>0</v>
      </c>
      <c r="Y219" s="192">
        <f t="shared" si="641"/>
        <v>0</v>
      </c>
      <c r="Z219" s="192">
        <f t="shared" si="641"/>
        <v>0</v>
      </c>
      <c r="AA219" s="211">
        <f>SUM(AB219:AD219)</f>
        <v>0</v>
      </c>
      <c r="AB219" s="206"/>
      <c r="AC219" s="206"/>
      <c r="AD219" s="230"/>
      <c r="AE219" s="211">
        <f t="shared" si="657"/>
        <v>0</v>
      </c>
      <c r="AF219" s="206"/>
      <c r="AG219" s="206"/>
      <c r="AH219" s="230"/>
      <c r="AI219" s="211">
        <f t="shared" si="644"/>
        <v>0</v>
      </c>
      <c r="AJ219" s="206"/>
      <c r="AK219" s="206"/>
      <c r="AL219" s="230"/>
      <c r="AM219" s="211">
        <f t="shared" si="645"/>
        <v>0</v>
      </c>
      <c r="AN219" s="206"/>
      <c r="AO219" s="206"/>
      <c r="AP219" s="232"/>
      <c r="AQ219" s="193">
        <f t="shared" si="646"/>
        <v>0</v>
      </c>
      <c r="AR219" s="192">
        <f t="shared" si="646"/>
        <v>0</v>
      </c>
      <c r="AS219" s="192">
        <f t="shared" si="647"/>
        <v>0</v>
      </c>
      <c r="AT219" s="192">
        <f t="shared" si="640"/>
        <v>0</v>
      </c>
      <c r="AU219" s="192">
        <f t="shared" si="640"/>
        <v>0</v>
      </c>
      <c r="AV219" s="192">
        <f t="shared" si="640"/>
        <v>0</v>
      </c>
      <c r="AW219" s="192">
        <f t="shared" si="640"/>
        <v>0</v>
      </c>
      <c r="AX219" s="235">
        <f t="shared" ref="AX219:AX220" si="658">SUM(AY219:BD219)</f>
        <v>0</v>
      </c>
      <c r="AY219" s="263"/>
      <c r="AZ219" s="194">
        <f t="shared" si="649"/>
        <v>0</v>
      </c>
      <c r="BA219" s="263"/>
      <c r="BB219" s="263"/>
      <c r="BC219" s="263"/>
      <c r="BD219" s="264"/>
      <c r="BE219" s="235">
        <f t="shared" ref="BE219:BE220" si="659">SUM(BF219:BK219)</f>
        <v>0</v>
      </c>
      <c r="BF219" s="263"/>
      <c r="BG219" s="194">
        <f t="shared" si="651"/>
        <v>0</v>
      </c>
      <c r="BH219" s="263"/>
      <c r="BI219" s="263"/>
      <c r="BJ219" s="263"/>
      <c r="BK219" s="264"/>
      <c r="BL219" s="235">
        <f t="shared" ref="BL219:BL220" si="660">SUM(BM219:BR219)</f>
        <v>0</v>
      </c>
      <c r="BM219" s="263"/>
      <c r="BN219" s="194">
        <f t="shared" si="653"/>
        <v>0</v>
      </c>
      <c r="BO219" s="263"/>
      <c r="BP219" s="263"/>
      <c r="BQ219" s="263"/>
      <c r="BR219" s="264"/>
      <c r="BS219" s="235">
        <f t="shared" ref="BS219:BS220" si="661">SUM(BT219:BY219)</f>
        <v>0</v>
      </c>
      <c r="BT219" s="263"/>
      <c r="BU219" s="194">
        <f t="shared" si="655"/>
        <v>0</v>
      </c>
      <c r="BV219" s="263"/>
      <c r="BW219" s="263"/>
      <c r="BX219" s="263"/>
      <c r="BY219" s="264"/>
      <c r="BZ219" s="251"/>
      <c r="CA219" s="159"/>
      <c r="CB219" s="44"/>
      <c r="CC219" s="44"/>
      <c r="CD219" s="44"/>
      <c r="CE219" s="44"/>
      <c r="CF219" s="44"/>
      <c r="CG219" s="44"/>
      <c r="CH219" s="44"/>
      <c r="CI219" s="44"/>
      <c r="CJ219" s="44"/>
      <c r="CK219" s="44"/>
      <c r="CL219" s="44"/>
      <c r="CM219" s="44"/>
      <c r="CN219" s="44"/>
      <c r="CO219" s="44"/>
      <c r="CP219" s="44"/>
      <c r="CQ219" s="44"/>
      <c r="CR219" s="44"/>
      <c r="CS219" s="44"/>
      <c r="CT219" s="44"/>
      <c r="CU219" s="44"/>
      <c r="CV219" s="44"/>
      <c r="CW219" s="44"/>
      <c r="CX219" s="44"/>
      <c r="CY219" s="44"/>
      <c r="CZ219" s="44"/>
      <c r="DA219" s="44"/>
      <c r="DB219" s="44"/>
      <c r="DC219" s="44"/>
      <c r="DD219" s="44"/>
      <c r="DE219" s="44"/>
      <c r="DF219" s="44"/>
      <c r="DG219" s="44"/>
      <c r="DH219" s="44"/>
      <c r="DI219" s="44"/>
      <c r="DJ219" s="44"/>
      <c r="DK219" s="44"/>
      <c r="DL219" s="44"/>
      <c r="DM219" s="44"/>
    </row>
    <row r="220" spans="1:241" hidden="1" outlineLevel="2">
      <c r="A220" s="145"/>
      <c r="B220" s="33"/>
      <c r="C220" s="50"/>
      <c r="D220" s="51"/>
      <c r="E220" s="34"/>
      <c r="F220" s="56"/>
      <c r="G220" s="34"/>
      <c r="H220" s="34"/>
      <c r="I220" s="34"/>
      <c r="J220" s="53"/>
      <c r="K220" s="34"/>
      <c r="L220" s="36"/>
      <c r="M220" s="36"/>
      <c r="N220" s="36"/>
      <c r="O220" s="49"/>
      <c r="P220" s="49"/>
      <c r="Q220" s="36">
        <f t="shared" si="656"/>
        <v>0</v>
      </c>
      <c r="R220" s="33"/>
      <c r="S220" s="33"/>
      <c r="T220" s="33"/>
      <c r="U220" s="145"/>
      <c r="V220" s="192">
        <f t="shared" si="639"/>
        <v>0</v>
      </c>
      <c r="W220" s="193">
        <f t="shared" si="641"/>
        <v>0</v>
      </c>
      <c r="X220" s="192">
        <f t="shared" si="641"/>
        <v>0</v>
      </c>
      <c r="Y220" s="192">
        <f t="shared" si="641"/>
        <v>0</v>
      </c>
      <c r="Z220" s="192">
        <f t="shared" si="641"/>
        <v>0</v>
      </c>
      <c r="AA220" s="211">
        <f t="shared" ref="AA220" si="662">SUM(AB220:AD220)</f>
        <v>0</v>
      </c>
      <c r="AB220" s="206"/>
      <c r="AC220" s="206"/>
      <c r="AD220" s="230"/>
      <c r="AE220" s="211">
        <f t="shared" si="657"/>
        <v>0</v>
      </c>
      <c r="AF220" s="206"/>
      <c r="AG220" s="206"/>
      <c r="AH220" s="230"/>
      <c r="AI220" s="211">
        <f t="shared" si="644"/>
        <v>0</v>
      </c>
      <c r="AJ220" s="206"/>
      <c r="AK220" s="206"/>
      <c r="AL220" s="230"/>
      <c r="AM220" s="211">
        <f t="shared" si="645"/>
        <v>0</v>
      </c>
      <c r="AN220" s="206"/>
      <c r="AO220" s="206"/>
      <c r="AP220" s="232"/>
      <c r="AQ220" s="193">
        <f t="shared" si="646"/>
        <v>0</v>
      </c>
      <c r="AR220" s="192">
        <f>SUM(BT220,BM220,BF220,AY220)</f>
        <v>0</v>
      </c>
      <c r="AS220" s="192">
        <f>IF(AR220*0.304=SUM(AZ220,BG220,BN220,BU220),AR220*0.304,"ЕСН")</f>
        <v>0</v>
      </c>
      <c r="AT220" s="192">
        <f t="shared" si="640"/>
        <v>0</v>
      </c>
      <c r="AU220" s="192">
        <f t="shared" si="640"/>
        <v>0</v>
      </c>
      <c r="AV220" s="192">
        <f t="shared" si="640"/>
        <v>0</v>
      </c>
      <c r="AW220" s="192">
        <f t="shared" si="640"/>
        <v>0</v>
      </c>
      <c r="AX220" s="235">
        <f t="shared" si="658"/>
        <v>0</v>
      </c>
      <c r="AY220" s="263"/>
      <c r="AZ220" s="194">
        <f t="shared" si="649"/>
        <v>0</v>
      </c>
      <c r="BA220" s="263"/>
      <c r="BB220" s="263"/>
      <c r="BC220" s="263"/>
      <c r="BD220" s="264"/>
      <c r="BE220" s="235">
        <f t="shared" si="659"/>
        <v>0</v>
      </c>
      <c r="BF220" s="263"/>
      <c r="BG220" s="194">
        <f t="shared" si="651"/>
        <v>0</v>
      </c>
      <c r="BH220" s="263"/>
      <c r="BI220" s="263"/>
      <c r="BJ220" s="263"/>
      <c r="BK220" s="264"/>
      <c r="BL220" s="235">
        <f t="shared" si="660"/>
        <v>0</v>
      </c>
      <c r="BM220" s="263"/>
      <c r="BN220" s="194">
        <f t="shared" si="653"/>
        <v>0</v>
      </c>
      <c r="BO220" s="263"/>
      <c r="BP220" s="263"/>
      <c r="BQ220" s="263"/>
      <c r="BR220" s="264"/>
      <c r="BS220" s="235">
        <f t="shared" si="661"/>
        <v>0</v>
      </c>
      <c r="BT220" s="263"/>
      <c r="BU220" s="194">
        <f t="shared" si="655"/>
        <v>0</v>
      </c>
      <c r="BV220" s="263"/>
      <c r="BW220" s="263"/>
      <c r="BX220" s="263"/>
      <c r="BY220" s="264"/>
      <c r="BZ220" s="251"/>
      <c r="CA220" s="159"/>
      <c r="CB220" s="44"/>
      <c r="CC220" s="44"/>
      <c r="CD220" s="44"/>
      <c r="CE220" s="44"/>
      <c r="CF220" s="44"/>
      <c r="CG220" s="44"/>
      <c r="CH220" s="44"/>
      <c r="CI220" s="44"/>
      <c r="CJ220" s="44"/>
      <c r="CK220" s="44"/>
      <c r="CL220" s="44"/>
      <c r="CM220" s="44"/>
      <c r="CN220" s="44"/>
      <c r="CO220" s="44"/>
      <c r="CP220" s="44"/>
      <c r="CQ220" s="44"/>
      <c r="CR220" s="44"/>
      <c r="CS220" s="44"/>
      <c r="CT220" s="44"/>
      <c r="CU220" s="44"/>
      <c r="CV220" s="44"/>
      <c r="CW220" s="44"/>
      <c r="CX220" s="44"/>
      <c r="CY220" s="44"/>
      <c r="CZ220" s="44"/>
      <c r="DA220" s="44"/>
      <c r="DB220" s="44"/>
      <c r="DC220" s="44"/>
      <c r="DD220" s="44"/>
      <c r="DE220" s="44"/>
      <c r="DF220" s="44"/>
      <c r="DG220" s="44"/>
      <c r="DH220" s="44"/>
      <c r="DI220" s="44"/>
      <c r="DJ220" s="44"/>
      <c r="DK220" s="44"/>
      <c r="DL220" s="44"/>
      <c r="DM220" s="44"/>
    </row>
    <row r="221" spans="1:241" hidden="1" outlineLevel="2">
      <c r="A221" s="49"/>
      <c r="B221" s="33"/>
      <c r="C221" s="50"/>
      <c r="D221" s="51"/>
      <c r="E221" s="34"/>
      <c r="F221" s="52"/>
      <c r="G221" s="34"/>
      <c r="H221" s="34"/>
      <c r="I221" s="34"/>
      <c r="J221" s="53"/>
      <c r="K221" s="34"/>
      <c r="L221" s="36"/>
      <c r="M221" s="36"/>
      <c r="N221" s="36"/>
      <c r="O221" s="36"/>
      <c r="P221" s="36"/>
      <c r="Q221" s="36"/>
      <c r="R221" s="33"/>
      <c r="S221" s="145"/>
      <c r="T221" s="145"/>
      <c r="U221" s="145"/>
      <c r="V221" s="154"/>
      <c r="W221" s="165"/>
      <c r="X221" s="36"/>
      <c r="Y221" s="36"/>
      <c r="Z221" s="154"/>
      <c r="AA221" s="210"/>
      <c r="AB221" s="36"/>
      <c r="AC221" s="36"/>
      <c r="AD221" s="221"/>
      <c r="AE221" s="210"/>
      <c r="AF221" s="36"/>
      <c r="AG221" s="36"/>
      <c r="AH221" s="221"/>
      <c r="AI221" s="210"/>
      <c r="AJ221" s="36"/>
      <c r="AK221" s="36"/>
      <c r="AL221" s="221"/>
      <c r="AM221" s="210"/>
      <c r="AN221" s="36"/>
      <c r="AO221" s="36"/>
      <c r="AP221" s="154"/>
      <c r="AQ221" s="165"/>
      <c r="AR221" s="36"/>
      <c r="AS221" s="36"/>
      <c r="AT221" s="36"/>
      <c r="AU221" s="36"/>
      <c r="AV221" s="36"/>
      <c r="AW221" s="154"/>
      <c r="AX221" s="235"/>
      <c r="AY221" s="54"/>
      <c r="AZ221" s="194"/>
      <c r="BA221" s="54"/>
      <c r="BB221" s="54"/>
      <c r="BC221" s="54"/>
      <c r="BD221" s="237"/>
      <c r="BE221" s="235"/>
      <c r="BF221" s="54"/>
      <c r="BG221" s="194"/>
      <c r="BH221" s="54"/>
      <c r="BI221" s="54"/>
      <c r="BJ221" s="54"/>
      <c r="BK221" s="237"/>
      <c r="BL221" s="236"/>
      <c r="BM221" s="54"/>
      <c r="BN221" s="54"/>
      <c r="BO221" s="54"/>
      <c r="BP221" s="54"/>
      <c r="BQ221" s="54"/>
      <c r="BR221" s="237"/>
      <c r="BS221" s="236"/>
      <c r="BT221" s="44"/>
      <c r="BU221" s="44"/>
      <c r="BV221" s="44"/>
      <c r="BW221" s="44"/>
      <c r="BX221" s="44"/>
      <c r="BY221" s="257"/>
      <c r="BZ221" s="252"/>
      <c r="CA221" s="159"/>
      <c r="CB221" s="44"/>
      <c r="CC221" s="44"/>
      <c r="CD221" s="44"/>
      <c r="CE221" s="44"/>
      <c r="CF221" s="44"/>
      <c r="CG221" s="44"/>
      <c r="CH221" s="44"/>
      <c r="CI221" s="44"/>
      <c r="CJ221" s="44"/>
      <c r="CK221" s="44"/>
      <c r="CL221" s="44"/>
      <c r="CM221" s="44"/>
      <c r="CN221" s="44"/>
      <c r="CO221" s="44"/>
      <c r="CP221" s="44"/>
      <c r="CQ221" s="44"/>
      <c r="CR221" s="44"/>
      <c r="CS221" s="44"/>
      <c r="CT221" s="44"/>
      <c r="CU221" s="44"/>
      <c r="CV221" s="44"/>
      <c r="CW221" s="44"/>
      <c r="CX221" s="44"/>
      <c r="CY221" s="44"/>
      <c r="CZ221" s="44"/>
      <c r="DA221" s="44"/>
      <c r="DB221" s="44"/>
      <c r="DC221" s="44"/>
      <c r="DD221" s="44"/>
      <c r="DE221" s="44"/>
      <c r="DF221" s="44"/>
      <c r="DG221" s="44"/>
      <c r="DH221" s="44"/>
      <c r="DI221" s="44"/>
      <c r="DJ221" s="44"/>
      <c r="DK221" s="44"/>
      <c r="DL221" s="44"/>
      <c r="DM221" s="44"/>
    </row>
    <row r="222" spans="1:241" s="48" customFormat="1" hidden="1" outlineLevel="1" collapsed="1">
      <c r="A222" s="176"/>
      <c r="B222" s="177"/>
      <c r="C222" s="178"/>
      <c r="D222" s="179"/>
      <c r="E222" s="180"/>
      <c r="F222" s="181"/>
      <c r="G222" s="182"/>
      <c r="H222" s="182"/>
      <c r="I222" s="182"/>
      <c r="J222" s="183"/>
      <c r="K222" s="181" t="str">
        <f>CONCATENATE(K223," ",S223,R223," ",K224," ",S224,R224," ",K225," ",S225,R225," ",K226," ",S226,R226," ",K227," ",S227,R227," "," ",K228," ",S228,R228," ",K229," ",S229,R229," ",K230," ",S230,R230," ")</f>
        <v xml:space="preserve">                 </v>
      </c>
      <c r="L222" s="181"/>
      <c r="M222" s="181"/>
      <c r="N222" s="181"/>
      <c r="O222" s="181"/>
      <c r="P222" s="181"/>
      <c r="Q222" s="181"/>
      <c r="R222" s="182"/>
      <c r="S222" s="182"/>
      <c r="T222" s="182"/>
      <c r="U222" s="184">
        <f>SUM(U223:U230)</f>
        <v>0</v>
      </c>
      <c r="V222" s="188">
        <f>IF(SUM(BT223:BY230,BM223:BR230,BF223:BK230,AY223:BD230,AN223:AP230,AJ223:AL230,AF223:AH230,AB223:AD230)=SUM(V223:V230),SUM(V223:V230),"ПРОВЕРЬ")</f>
        <v>0</v>
      </c>
      <c r="W222" s="189">
        <f>IF(SUM(AA222,AE222,AI222,AM222)=SUM(W223:W230),SUM(W223:W230),"ПРОВЕРЬ")</f>
        <v>0</v>
      </c>
      <c r="X222" s="188">
        <f>IF(SUM(AB222,AF222,AJ222,AN222)=SUM(X223:X230),SUM(X223:X230),"ПРОВЕРЬ")</f>
        <v>0</v>
      </c>
      <c r="Y222" s="188">
        <f t="shared" ref="Y222" si="663">IF(SUM(AC222,AG222,AK222,AO222)=SUM(Y223:Y230),SUM(Y223:Y230),"ПРОВЕРЬ")</f>
        <v>0</v>
      </c>
      <c r="Z222" s="222">
        <f>IF(SUM(AD222,AH222,AL222,AP222)=SUM(Z223:Z230),SUM(Z223:Z230),"ПРОВЕРЬ")</f>
        <v>0</v>
      </c>
      <c r="AA222" s="190">
        <f t="shared" ref="AA222:AB222" si="664">SUM(AA223:AA230)</f>
        <v>0</v>
      </c>
      <c r="AB222" s="184">
        <f t="shared" si="664"/>
        <v>0</v>
      </c>
      <c r="AC222" s="184">
        <f>SUM(AC223:AC230)</f>
        <v>0</v>
      </c>
      <c r="AD222" s="222">
        <f>SUM(AD223:AD230)</f>
        <v>0</v>
      </c>
      <c r="AE222" s="184">
        <f>SUM(AE223:AE230)</f>
        <v>0</v>
      </c>
      <c r="AF222" s="184">
        <f t="shared" ref="AF222" si="665">SUM(AF223:AF230)</f>
        <v>0</v>
      </c>
      <c r="AG222" s="184">
        <f>SUM(AG223:AG230)</f>
        <v>0</v>
      </c>
      <c r="AH222" s="222">
        <f>SUM(AH223:AH230)</f>
        <v>0</v>
      </c>
      <c r="AI222" s="184">
        <f t="shared" ref="AI222:AJ222" si="666">SUM(AI223:AI230)</f>
        <v>0</v>
      </c>
      <c r="AJ222" s="184">
        <f t="shared" si="666"/>
        <v>0</v>
      </c>
      <c r="AK222" s="184">
        <f>SUM(AK223:AK230)</f>
        <v>0</v>
      </c>
      <c r="AL222" s="222">
        <f>SUM(AL223:AL230)</f>
        <v>0</v>
      </c>
      <c r="AM222" s="184">
        <f>SUM(AM223:AM230)</f>
        <v>0</v>
      </c>
      <c r="AN222" s="184">
        <f t="shared" ref="AN222" si="667">SUM(AN223:AN230)</f>
        <v>0</v>
      </c>
      <c r="AO222" s="184">
        <f>SUM(AO223:AO230)</f>
        <v>0</v>
      </c>
      <c r="AP222" s="188">
        <f>SUM(AP223:AP230)</f>
        <v>0</v>
      </c>
      <c r="AQ222" s="189">
        <f t="shared" ref="AQ222:AR222" si="668">IF(SUM(AX222,BE222,BL222,BS222)=SUM(AQ223:AQ230),SUM(AQ223:AQ230),"ПРОВЕРЬ")</f>
        <v>0</v>
      </c>
      <c r="AR222" s="188">
        <f t="shared" si="668"/>
        <v>0</v>
      </c>
      <c r="AS222" s="188">
        <f>IF(SUM(AZ222,BG222,BN222,BU222)=SUM(AS223:AS230),SUM(AS223:AS230),"ПРОВЕРЬ")</f>
        <v>0</v>
      </c>
      <c r="AT222" s="188">
        <f>IF(SUM(BA222,BH222,BO222,BV222)=SUM(AT223:AT230),SUM(AT223:AT230),"ПРОВЕРЬ")</f>
        <v>0</v>
      </c>
      <c r="AU222" s="188">
        <f>IF(SUM(BB222,BI222,BP222,BW222)=SUM(AU223:AU230),SUM(AU223:AU230),"ПРОВЕРЬ")</f>
        <v>0</v>
      </c>
      <c r="AV222" s="188">
        <f t="shared" ref="AV222" si="669">IF(SUM(BC222,BJ222,BQ222,BX222)=SUM(AV223:AV230),SUM(AV223:AV230),"ПРОВЕРЬ")</f>
        <v>0</v>
      </c>
      <c r="AW222" s="188">
        <f>IF(SUM(BD222,BK222,BR222,BY222)=SUM(AW223:AW230),SUM(AW223:AW230),"ПРОВЕРЬ")</f>
        <v>0</v>
      </c>
      <c r="AX222" s="191">
        <f t="shared" ref="AX222:AZ222" si="670">SUM(AX223:AX230)</f>
        <v>0</v>
      </c>
      <c r="AY222" s="191">
        <f t="shared" si="670"/>
        <v>0</v>
      </c>
      <c r="AZ222" s="191">
        <f t="shared" si="670"/>
        <v>0</v>
      </c>
      <c r="BA222" s="191">
        <f>SUM(BA223:BA230)</f>
        <v>0</v>
      </c>
      <c r="BB222" s="191">
        <f t="shared" ref="BB222" si="671">SUM(BB223:BB230)</f>
        <v>0</v>
      </c>
      <c r="BC222" s="191">
        <f>SUM(BC223:BC230)</f>
        <v>0</v>
      </c>
      <c r="BD222" s="234">
        <f>SUM(BD223:BD230)</f>
        <v>0</v>
      </c>
      <c r="BE222" s="191">
        <f t="shared" ref="BE222:BF222" si="672">SUM(BE223:BE230)</f>
        <v>0</v>
      </c>
      <c r="BF222" s="191">
        <f t="shared" si="672"/>
        <v>0</v>
      </c>
      <c r="BG222" s="191">
        <f>SUM(BG223:BG230)</f>
        <v>0</v>
      </c>
      <c r="BH222" s="191">
        <f t="shared" ref="BH222:BI222" si="673">SUM(BH223:BH230)</f>
        <v>0</v>
      </c>
      <c r="BI222" s="191">
        <f t="shared" si="673"/>
        <v>0</v>
      </c>
      <c r="BJ222" s="191">
        <f>SUM(BJ223:BJ230)</f>
        <v>0</v>
      </c>
      <c r="BK222" s="234">
        <f>SUM(BK223:BK230)</f>
        <v>0</v>
      </c>
      <c r="BL222" s="184">
        <f t="shared" ref="BL222:BP222" si="674">SUM(BL223:BL230)</f>
        <v>0</v>
      </c>
      <c r="BM222" s="184">
        <f t="shared" si="674"/>
        <v>0</v>
      </c>
      <c r="BN222" s="184">
        <f t="shared" si="674"/>
        <v>0</v>
      </c>
      <c r="BO222" s="184">
        <f t="shared" si="674"/>
        <v>0</v>
      </c>
      <c r="BP222" s="184">
        <f t="shared" si="674"/>
        <v>0</v>
      </c>
      <c r="BQ222" s="184">
        <f>SUM(BQ223:BQ230)</f>
        <v>0</v>
      </c>
      <c r="BR222" s="222">
        <f>SUM(BR223:BR230)</f>
        <v>0</v>
      </c>
      <c r="BS222" s="184">
        <f t="shared" ref="BS222:BW222" si="675">SUM(BS223:BS230)</f>
        <v>0</v>
      </c>
      <c r="BT222" s="184">
        <f t="shared" si="675"/>
        <v>0</v>
      </c>
      <c r="BU222" s="184">
        <f t="shared" si="675"/>
        <v>0</v>
      </c>
      <c r="BV222" s="184">
        <f t="shared" si="675"/>
        <v>0</v>
      </c>
      <c r="BW222" s="184">
        <f t="shared" si="675"/>
        <v>0</v>
      </c>
      <c r="BX222" s="184">
        <f>SUM(BX223:BX230)</f>
        <v>0</v>
      </c>
      <c r="BY222" s="222">
        <f>SUM(BY223:BY230)</f>
        <v>0</v>
      </c>
      <c r="BZ222" s="266"/>
      <c r="CA222" s="160"/>
      <c r="CB222" s="46"/>
      <c r="CC222" s="46"/>
      <c r="CD222" s="46"/>
      <c r="CE222" s="46"/>
      <c r="CF222" s="46"/>
      <c r="CG222" s="46"/>
      <c r="CH222" s="46"/>
      <c r="CI222" s="46"/>
      <c r="CJ222" s="46"/>
      <c r="CK222" s="46"/>
      <c r="CL222" s="46"/>
      <c r="CM222" s="46"/>
      <c r="CN222" s="46"/>
      <c r="CO222" s="46"/>
      <c r="CP222" s="46"/>
      <c r="CQ222" s="46"/>
      <c r="CR222" s="46"/>
      <c r="CS222" s="46"/>
      <c r="CT222" s="46"/>
      <c r="CU222" s="46"/>
      <c r="CV222" s="46"/>
      <c r="CW222" s="46"/>
      <c r="CX222" s="46"/>
      <c r="CY222" s="46"/>
      <c r="CZ222" s="46"/>
      <c r="DA222" s="46"/>
      <c r="DB222" s="46"/>
      <c r="DC222" s="46"/>
      <c r="DD222" s="46"/>
      <c r="DE222" s="46"/>
      <c r="DF222" s="46"/>
      <c r="DG222" s="46"/>
      <c r="DH222" s="46"/>
      <c r="DI222" s="46"/>
      <c r="DJ222" s="46"/>
      <c r="DK222" s="46"/>
      <c r="DL222" s="46"/>
      <c r="DM222" s="46"/>
      <c r="DN222" s="47"/>
      <c r="DO222" s="47"/>
      <c r="DP222" s="47"/>
      <c r="DQ222" s="47"/>
      <c r="DR222" s="47"/>
      <c r="DS222" s="47"/>
      <c r="DT222" s="47"/>
      <c r="DU222" s="47"/>
      <c r="DV222" s="47"/>
      <c r="DW222" s="47"/>
      <c r="DX222" s="47"/>
      <c r="DY222" s="47"/>
      <c r="DZ222" s="47"/>
      <c r="EA222" s="47"/>
      <c r="EB222" s="47"/>
      <c r="EC222" s="47"/>
      <c r="ED222" s="47"/>
      <c r="EE222" s="47"/>
      <c r="EF222" s="47"/>
      <c r="EG222" s="47"/>
      <c r="EH222" s="47"/>
      <c r="EI222" s="47"/>
      <c r="EJ222" s="47"/>
      <c r="EK222" s="47"/>
      <c r="EL222" s="47"/>
      <c r="EM222" s="47"/>
      <c r="EN222" s="47"/>
      <c r="EO222" s="47"/>
      <c r="EP222" s="47"/>
      <c r="EQ222" s="47"/>
      <c r="ER222" s="47"/>
      <c r="ES222" s="47"/>
      <c r="ET222" s="47"/>
      <c r="EU222" s="47"/>
      <c r="EV222" s="47"/>
      <c r="EW222" s="47"/>
      <c r="EX222" s="47"/>
      <c r="EY222" s="47"/>
      <c r="EZ222" s="47"/>
      <c r="FA222" s="47"/>
      <c r="FB222" s="47"/>
      <c r="FC222" s="47"/>
      <c r="FD222" s="47"/>
      <c r="FE222" s="47"/>
      <c r="FF222" s="47"/>
      <c r="FG222" s="47"/>
      <c r="FH222" s="47"/>
      <c r="FI222" s="47"/>
      <c r="FJ222" s="47"/>
      <c r="FK222" s="47"/>
      <c r="FL222" s="47"/>
      <c r="FM222" s="47"/>
      <c r="FN222" s="47"/>
      <c r="FO222" s="47"/>
      <c r="FP222" s="47"/>
      <c r="FQ222" s="47"/>
      <c r="FR222" s="47"/>
      <c r="FS222" s="47"/>
      <c r="FT222" s="47"/>
      <c r="FU222" s="47"/>
      <c r="FV222" s="47"/>
      <c r="FW222" s="47"/>
      <c r="FX222" s="47"/>
      <c r="FY222" s="47"/>
      <c r="FZ222" s="47"/>
      <c r="GA222" s="47"/>
      <c r="GB222" s="47"/>
      <c r="GC222" s="47"/>
      <c r="GD222" s="47"/>
      <c r="GE222" s="47"/>
      <c r="GF222" s="47"/>
      <c r="GG222" s="47"/>
      <c r="GH222" s="47"/>
      <c r="GI222" s="47"/>
      <c r="GJ222" s="47"/>
      <c r="GK222" s="47"/>
      <c r="GL222" s="47"/>
      <c r="GM222" s="47"/>
      <c r="GN222" s="47"/>
      <c r="GO222" s="47"/>
      <c r="GP222" s="47"/>
      <c r="GQ222" s="47"/>
      <c r="GR222" s="47"/>
      <c r="GS222" s="47"/>
      <c r="GT222" s="47"/>
      <c r="GU222" s="47"/>
      <c r="GV222" s="47"/>
      <c r="GW222" s="47"/>
      <c r="GX222" s="47"/>
      <c r="GY222" s="47"/>
      <c r="GZ222" s="47"/>
      <c r="HA222" s="47"/>
      <c r="HB222" s="47"/>
      <c r="HC222" s="47"/>
      <c r="HD222" s="47"/>
      <c r="HE222" s="47"/>
      <c r="HF222" s="47"/>
      <c r="HG222" s="47"/>
      <c r="HH222" s="47"/>
      <c r="HI222" s="47"/>
      <c r="HJ222" s="47"/>
      <c r="HK222" s="47"/>
      <c r="HL222" s="47"/>
      <c r="HM222" s="47"/>
      <c r="HN222" s="47"/>
      <c r="HO222" s="47"/>
      <c r="HP222" s="47"/>
      <c r="HQ222" s="47"/>
      <c r="HR222" s="47"/>
      <c r="HS222" s="47"/>
      <c r="HT222" s="47"/>
      <c r="HU222" s="47"/>
      <c r="HV222" s="47"/>
      <c r="HW222" s="47"/>
      <c r="HX222" s="47"/>
      <c r="HY222" s="47"/>
      <c r="HZ222" s="47"/>
      <c r="IA222" s="47"/>
      <c r="IB222" s="47"/>
      <c r="IC222" s="47"/>
      <c r="ID222" s="47"/>
      <c r="IE222" s="47"/>
      <c r="IF222" s="47"/>
      <c r="IG222" s="47"/>
    </row>
    <row r="223" spans="1:241" hidden="1" outlineLevel="2">
      <c r="A223" s="145"/>
      <c r="B223" s="33"/>
      <c r="C223" s="50"/>
      <c r="D223" s="51"/>
      <c r="E223" s="34"/>
      <c r="F223" s="56"/>
      <c r="G223" s="34"/>
      <c r="H223" s="34"/>
      <c r="I223" s="34"/>
      <c r="J223" s="53"/>
      <c r="K223" s="34"/>
      <c r="L223" s="36"/>
      <c r="M223" s="36"/>
      <c r="N223" s="36"/>
      <c r="O223" s="49"/>
      <c r="P223" s="49"/>
      <c r="Q223" s="36">
        <f>_xlfn.DAYS(P223,O223)</f>
        <v>0</v>
      </c>
      <c r="R223" s="33"/>
      <c r="S223" s="33"/>
      <c r="T223" s="33"/>
      <c r="U223" s="145"/>
      <c r="V223" s="192">
        <f t="shared" ref="V223:V230" si="676">SUM(W223,AQ223)</f>
        <v>0</v>
      </c>
      <c r="W223" s="193">
        <f>SUM(AA223,AE223,AI223,AM223)</f>
        <v>0</v>
      </c>
      <c r="X223" s="192">
        <f>SUM(AB223,AF223,AJ223,AN223)</f>
        <v>0</v>
      </c>
      <c r="Y223" s="192">
        <f>SUM(AC223,AG223,AK223,AO223)</f>
        <v>0</v>
      </c>
      <c r="Z223" s="192">
        <f>SUM(AD223,AH223,AL223,AP223)</f>
        <v>0</v>
      </c>
      <c r="AA223" s="211">
        <f>SUM(AB223:AD223)</f>
        <v>0</v>
      </c>
      <c r="AB223" s="205"/>
      <c r="AC223" s="205"/>
      <c r="AD223" s="229"/>
      <c r="AE223" s="211">
        <f>SUM(AF223:AH223)</f>
        <v>0</v>
      </c>
      <c r="AF223" s="205"/>
      <c r="AG223" s="205"/>
      <c r="AH223" s="229"/>
      <c r="AI223" s="211">
        <f>SUM(AJ223:AL223)</f>
        <v>0</v>
      </c>
      <c r="AJ223" s="205"/>
      <c r="AK223" s="205"/>
      <c r="AL223" s="229"/>
      <c r="AM223" s="211">
        <f>SUM(AN223:AP223)</f>
        <v>0</v>
      </c>
      <c r="AN223" s="205"/>
      <c r="AO223" s="205"/>
      <c r="AP223" s="231"/>
      <c r="AQ223" s="193">
        <f>SUM(BS223,BL223,BE223,AX223)</f>
        <v>0</v>
      </c>
      <c r="AR223" s="192">
        <f>SUM(BT223,BM223,BF223,AY223)</f>
        <v>0</v>
      </c>
      <c r="AS223" s="192">
        <f>IF(AR223*0.304=SUM(AZ223,BG223,BN223,BU223),AR223*0.304,"проверь ЕСН")</f>
        <v>0</v>
      </c>
      <c r="AT223" s="192">
        <f t="shared" ref="AT223:AW230" si="677">SUM(BV223,BO223,BH223,BA223)</f>
        <v>0</v>
      </c>
      <c r="AU223" s="192">
        <f t="shared" si="677"/>
        <v>0</v>
      </c>
      <c r="AV223" s="192">
        <f t="shared" si="677"/>
        <v>0</v>
      </c>
      <c r="AW223" s="192">
        <f>SUM(BY223,BR223,BK223,BD223)</f>
        <v>0</v>
      </c>
      <c r="AX223" s="235">
        <f>SUM(AY223:BD223)</f>
        <v>0</v>
      </c>
      <c r="AY223" s="263"/>
      <c r="AZ223" s="194">
        <f>AY223*0.304</f>
        <v>0</v>
      </c>
      <c r="BA223" s="263"/>
      <c r="BB223" s="263"/>
      <c r="BC223" s="263"/>
      <c r="BD223" s="264"/>
      <c r="BE223" s="235">
        <f>SUM(BF223:BK223)</f>
        <v>0</v>
      </c>
      <c r="BF223" s="263"/>
      <c r="BG223" s="194">
        <f>BF223*0.304</f>
        <v>0</v>
      </c>
      <c r="BH223" s="263"/>
      <c r="BI223" s="263"/>
      <c r="BJ223" s="263"/>
      <c r="BK223" s="264"/>
      <c r="BL223" s="235">
        <f>SUM(BM223:BR223)</f>
        <v>0</v>
      </c>
      <c r="BM223" s="263"/>
      <c r="BN223" s="194">
        <f>BM223*0.304</f>
        <v>0</v>
      </c>
      <c r="BO223" s="263"/>
      <c r="BP223" s="263"/>
      <c r="BQ223" s="263"/>
      <c r="BR223" s="264"/>
      <c r="BS223" s="235">
        <f>SUM(BT223:BY223)</f>
        <v>0</v>
      </c>
      <c r="BT223" s="263"/>
      <c r="BU223" s="194">
        <f>BT223*0.304</f>
        <v>0</v>
      </c>
      <c r="BV223" s="263"/>
      <c r="BW223" s="263"/>
      <c r="BX223" s="263"/>
      <c r="BY223" s="264"/>
      <c r="BZ223" s="251"/>
      <c r="CA223" s="159"/>
      <c r="CB223" s="44"/>
      <c r="CC223" s="44"/>
      <c r="CD223" s="44"/>
      <c r="CE223" s="44"/>
      <c r="CF223" s="44"/>
      <c r="CG223" s="44"/>
      <c r="CH223" s="44"/>
      <c r="CI223" s="44"/>
      <c r="CJ223" s="44"/>
      <c r="CK223" s="44"/>
      <c r="CL223" s="44"/>
      <c r="CM223" s="44"/>
      <c r="CN223" s="44"/>
      <c r="CO223" s="44"/>
      <c r="CP223" s="44"/>
      <c r="CQ223" s="44"/>
      <c r="CR223" s="44"/>
      <c r="CS223" s="44"/>
      <c r="CT223" s="44"/>
      <c r="CU223" s="44"/>
      <c r="CV223" s="44"/>
      <c r="CW223" s="44"/>
      <c r="CX223" s="44"/>
      <c r="CY223" s="44"/>
      <c r="CZ223" s="44"/>
      <c r="DA223" s="44"/>
      <c r="DB223" s="44"/>
      <c r="DC223" s="44"/>
      <c r="DD223" s="44"/>
      <c r="DE223" s="44"/>
      <c r="DF223" s="44"/>
      <c r="DG223" s="44"/>
      <c r="DH223" s="44"/>
      <c r="DI223" s="44"/>
      <c r="DJ223" s="44"/>
      <c r="DK223" s="44"/>
      <c r="DL223" s="44"/>
      <c r="DM223" s="44"/>
    </row>
    <row r="224" spans="1:241" hidden="1" outlineLevel="2">
      <c r="A224" s="49"/>
      <c r="B224" s="33"/>
      <c r="C224" s="50"/>
      <c r="D224" s="51"/>
      <c r="E224" s="34"/>
      <c r="F224" s="56"/>
      <c r="G224" s="34"/>
      <c r="H224" s="34"/>
      <c r="I224" s="34"/>
      <c r="J224" s="53"/>
      <c r="K224" s="34"/>
      <c r="L224" s="36"/>
      <c r="M224" s="36"/>
      <c r="N224" s="36"/>
      <c r="O224" s="49"/>
      <c r="P224" s="49"/>
      <c r="Q224" s="36">
        <f>_xlfn.DAYS(P224,O224)</f>
        <v>0</v>
      </c>
      <c r="R224" s="33"/>
      <c r="S224" s="33"/>
      <c r="T224" s="33"/>
      <c r="U224" s="145"/>
      <c r="V224" s="192">
        <f t="shared" si="676"/>
        <v>0</v>
      </c>
      <c r="W224" s="193">
        <f t="shared" ref="W224:Z230" si="678">SUM(AA224,AE224,AI224,AM224)</f>
        <v>0</v>
      </c>
      <c r="X224" s="192">
        <f t="shared" si="678"/>
        <v>0</v>
      </c>
      <c r="Y224" s="192">
        <f t="shared" si="678"/>
        <v>0</v>
      </c>
      <c r="Z224" s="192">
        <f t="shared" si="678"/>
        <v>0</v>
      </c>
      <c r="AA224" s="211">
        <f t="shared" ref="AA224:AA228" si="679">SUM(AB224:AD224)</f>
        <v>0</v>
      </c>
      <c r="AB224" s="205"/>
      <c r="AC224" s="205"/>
      <c r="AD224" s="229"/>
      <c r="AE224" s="211">
        <f t="shared" ref="AE224" si="680">SUM(AF224:AH224)</f>
        <v>0</v>
      </c>
      <c r="AF224" s="205"/>
      <c r="AG224" s="205"/>
      <c r="AH224" s="229"/>
      <c r="AI224" s="211">
        <f t="shared" ref="AI224:AI230" si="681">SUM(AJ224:AL224)</f>
        <v>0</v>
      </c>
      <c r="AJ224" s="205"/>
      <c r="AK224" s="205"/>
      <c r="AL224" s="229"/>
      <c r="AM224" s="211">
        <f t="shared" ref="AM224:AM230" si="682">SUM(AN224:AP224)</f>
        <v>0</v>
      </c>
      <c r="AN224" s="205"/>
      <c r="AO224" s="205"/>
      <c r="AP224" s="231"/>
      <c r="AQ224" s="193">
        <f t="shared" ref="AQ224:AR230" si="683">SUM(BS224,BL224,BE224,AX224)</f>
        <v>0</v>
      </c>
      <c r="AR224" s="192">
        <f t="shared" si="683"/>
        <v>0</v>
      </c>
      <c r="AS224" s="192">
        <f t="shared" ref="AS224:AS229" si="684">IF(AR224*0.304=SUM(AZ224,BG224,BN224,BU224),AR224*0.304,"ЕСН")</f>
        <v>0</v>
      </c>
      <c r="AT224" s="192">
        <f t="shared" si="677"/>
        <v>0</v>
      </c>
      <c r="AU224" s="192">
        <f t="shared" si="677"/>
        <v>0</v>
      </c>
      <c r="AV224" s="192">
        <f t="shared" si="677"/>
        <v>0</v>
      </c>
      <c r="AW224" s="192">
        <f t="shared" si="677"/>
        <v>0</v>
      </c>
      <c r="AX224" s="235">
        <f t="shared" ref="AX224:AX227" si="685">SUM(AY224:BD224)</f>
        <v>0</v>
      </c>
      <c r="AY224" s="263"/>
      <c r="AZ224" s="194">
        <f t="shared" ref="AZ224:AZ230" si="686">AY224*0.304</f>
        <v>0</v>
      </c>
      <c r="BA224" s="263"/>
      <c r="BB224" s="263"/>
      <c r="BC224" s="263"/>
      <c r="BD224" s="264"/>
      <c r="BE224" s="235">
        <f t="shared" ref="BE224:BE227" si="687">SUM(BF224:BK224)</f>
        <v>0</v>
      </c>
      <c r="BF224" s="263"/>
      <c r="BG224" s="194">
        <f t="shared" ref="BG224:BG230" si="688">BF224*0.304</f>
        <v>0</v>
      </c>
      <c r="BH224" s="263"/>
      <c r="BI224" s="263"/>
      <c r="BJ224" s="263"/>
      <c r="BK224" s="264"/>
      <c r="BL224" s="235">
        <f t="shared" ref="BL224:BL227" si="689">SUM(BM224:BR224)</f>
        <v>0</v>
      </c>
      <c r="BM224" s="263"/>
      <c r="BN224" s="194">
        <f t="shared" ref="BN224:BN230" si="690">BM224*0.304</f>
        <v>0</v>
      </c>
      <c r="BO224" s="263"/>
      <c r="BP224" s="263"/>
      <c r="BQ224" s="263"/>
      <c r="BR224" s="264"/>
      <c r="BS224" s="235">
        <f t="shared" ref="BS224:BS227" si="691">SUM(BT224:BY224)</f>
        <v>0</v>
      </c>
      <c r="BT224" s="263"/>
      <c r="BU224" s="194">
        <f t="shared" ref="BU224:BU230" si="692">BT224*0.304</f>
        <v>0</v>
      </c>
      <c r="BV224" s="263"/>
      <c r="BW224" s="263"/>
      <c r="BX224" s="263"/>
      <c r="BY224" s="264"/>
      <c r="BZ224" s="251"/>
      <c r="CA224" s="159"/>
      <c r="CB224" s="44"/>
      <c r="CC224" s="44"/>
      <c r="CD224" s="44"/>
      <c r="CE224" s="44"/>
      <c r="CF224" s="44"/>
      <c r="CG224" s="44"/>
      <c r="CH224" s="44"/>
      <c r="CI224" s="44"/>
      <c r="CJ224" s="44"/>
      <c r="CK224" s="44"/>
      <c r="CL224" s="44"/>
      <c r="CM224" s="44"/>
      <c r="CN224" s="44"/>
      <c r="CO224" s="44"/>
      <c r="CP224" s="44"/>
      <c r="CQ224" s="44"/>
      <c r="CR224" s="44"/>
      <c r="CS224" s="44"/>
      <c r="CT224" s="44"/>
      <c r="CU224" s="44"/>
      <c r="CV224" s="44"/>
      <c r="CW224" s="44"/>
      <c r="CX224" s="44"/>
      <c r="CY224" s="44"/>
      <c r="CZ224" s="44"/>
      <c r="DA224" s="44"/>
      <c r="DB224" s="44"/>
      <c r="DC224" s="44"/>
      <c r="DD224" s="44"/>
      <c r="DE224" s="44"/>
      <c r="DF224" s="44"/>
      <c r="DG224" s="44"/>
      <c r="DH224" s="44"/>
      <c r="DI224" s="44"/>
      <c r="DJ224" s="44"/>
      <c r="DK224" s="44"/>
      <c r="DL224" s="44"/>
      <c r="DM224" s="44"/>
    </row>
    <row r="225" spans="1:241" hidden="1" outlineLevel="2">
      <c r="A225" s="187"/>
      <c r="B225" s="33"/>
      <c r="C225" s="50"/>
      <c r="D225" s="51"/>
      <c r="E225" s="34"/>
      <c r="F225" s="56"/>
      <c r="G225" s="34"/>
      <c r="H225" s="34"/>
      <c r="I225" s="34"/>
      <c r="J225" s="53"/>
      <c r="K225" s="34"/>
      <c r="L225" s="36"/>
      <c r="M225" s="36"/>
      <c r="N225" s="36"/>
      <c r="O225" s="49"/>
      <c r="P225" s="49"/>
      <c r="Q225" s="36">
        <f t="shared" ref="Q225:Q230" si="693">_xlfn.DAYS(P225,O225)</f>
        <v>0</v>
      </c>
      <c r="R225" s="33"/>
      <c r="S225" s="33"/>
      <c r="T225" s="33"/>
      <c r="U225" s="145"/>
      <c r="V225" s="192">
        <f t="shared" si="676"/>
        <v>0</v>
      </c>
      <c r="W225" s="193">
        <f t="shared" si="678"/>
        <v>0</v>
      </c>
      <c r="X225" s="192">
        <f t="shared" si="678"/>
        <v>0</v>
      </c>
      <c r="Y225" s="192">
        <f t="shared" si="678"/>
        <v>0</v>
      </c>
      <c r="Z225" s="192">
        <f t="shared" si="678"/>
        <v>0</v>
      </c>
      <c r="AA225" s="211">
        <f t="shared" si="679"/>
        <v>0</v>
      </c>
      <c r="AB225" s="205"/>
      <c r="AC225" s="205"/>
      <c r="AD225" s="229"/>
      <c r="AE225" s="211">
        <f>SUM(AF225:AH225)</f>
        <v>0</v>
      </c>
      <c r="AF225" s="205"/>
      <c r="AG225" s="205"/>
      <c r="AH225" s="229"/>
      <c r="AI225" s="211">
        <f t="shared" si="681"/>
        <v>0</v>
      </c>
      <c r="AJ225" s="205"/>
      <c r="AK225" s="205"/>
      <c r="AL225" s="229"/>
      <c r="AM225" s="211">
        <f t="shared" si="682"/>
        <v>0</v>
      </c>
      <c r="AN225" s="205"/>
      <c r="AO225" s="205"/>
      <c r="AP225" s="231"/>
      <c r="AQ225" s="193">
        <f t="shared" si="683"/>
        <v>0</v>
      </c>
      <c r="AR225" s="192">
        <f t="shared" si="683"/>
        <v>0</v>
      </c>
      <c r="AS225" s="192">
        <f t="shared" si="684"/>
        <v>0</v>
      </c>
      <c r="AT225" s="192">
        <f t="shared" si="677"/>
        <v>0</v>
      </c>
      <c r="AU225" s="192">
        <f t="shared" si="677"/>
        <v>0</v>
      </c>
      <c r="AV225" s="192">
        <f t="shared" si="677"/>
        <v>0</v>
      </c>
      <c r="AW225" s="192">
        <f t="shared" si="677"/>
        <v>0</v>
      </c>
      <c r="AX225" s="235">
        <f t="shared" si="685"/>
        <v>0</v>
      </c>
      <c r="AY225" s="263"/>
      <c r="AZ225" s="194">
        <f t="shared" si="686"/>
        <v>0</v>
      </c>
      <c r="BA225" s="263"/>
      <c r="BB225" s="263"/>
      <c r="BC225" s="263"/>
      <c r="BD225" s="264"/>
      <c r="BE225" s="235">
        <f t="shared" si="687"/>
        <v>0</v>
      </c>
      <c r="BF225" s="263"/>
      <c r="BG225" s="194">
        <f t="shared" si="688"/>
        <v>0</v>
      </c>
      <c r="BH225" s="263"/>
      <c r="BI225" s="263"/>
      <c r="BJ225" s="263"/>
      <c r="BK225" s="264"/>
      <c r="BL225" s="235">
        <f t="shared" si="689"/>
        <v>0</v>
      </c>
      <c r="BM225" s="263"/>
      <c r="BN225" s="194">
        <f t="shared" si="690"/>
        <v>0</v>
      </c>
      <c r="BO225" s="263"/>
      <c r="BP225" s="263"/>
      <c r="BQ225" s="263"/>
      <c r="BR225" s="264"/>
      <c r="BS225" s="235">
        <f t="shared" si="691"/>
        <v>0</v>
      </c>
      <c r="BT225" s="263"/>
      <c r="BU225" s="194">
        <f t="shared" si="692"/>
        <v>0</v>
      </c>
      <c r="BV225" s="263"/>
      <c r="BW225" s="263"/>
      <c r="BX225" s="263"/>
      <c r="BY225" s="264"/>
      <c r="BZ225" s="251"/>
      <c r="CA225" s="159"/>
      <c r="CB225" s="44"/>
      <c r="CC225" s="44"/>
      <c r="CD225" s="44"/>
      <c r="CE225" s="44"/>
      <c r="CF225" s="44"/>
      <c r="CG225" s="44"/>
      <c r="CH225" s="44"/>
      <c r="CI225" s="44"/>
      <c r="CJ225" s="44"/>
      <c r="CK225" s="44"/>
      <c r="CL225" s="44"/>
      <c r="CM225" s="44"/>
      <c r="CN225" s="44"/>
      <c r="CO225" s="44"/>
      <c r="CP225" s="44"/>
      <c r="CQ225" s="44"/>
      <c r="CR225" s="44"/>
      <c r="CS225" s="44"/>
      <c r="CT225" s="44"/>
      <c r="CU225" s="44"/>
      <c r="CV225" s="44"/>
      <c r="CW225" s="44"/>
      <c r="CX225" s="44"/>
      <c r="CY225" s="44"/>
      <c r="CZ225" s="44"/>
      <c r="DA225" s="44"/>
      <c r="DB225" s="44"/>
      <c r="DC225" s="44"/>
      <c r="DD225" s="44"/>
      <c r="DE225" s="44"/>
      <c r="DF225" s="44"/>
      <c r="DG225" s="44"/>
      <c r="DH225" s="44"/>
      <c r="DI225" s="44"/>
      <c r="DJ225" s="44"/>
      <c r="DK225" s="44"/>
      <c r="DL225" s="44"/>
      <c r="DM225" s="44"/>
    </row>
    <row r="226" spans="1:241" hidden="1" outlineLevel="2">
      <c r="A226" s="187"/>
      <c r="B226" s="33"/>
      <c r="C226" s="50"/>
      <c r="D226" s="51"/>
      <c r="E226" s="34"/>
      <c r="F226" s="56"/>
      <c r="G226" s="34"/>
      <c r="H226" s="34"/>
      <c r="I226" s="34"/>
      <c r="J226" s="53"/>
      <c r="K226" s="34"/>
      <c r="L226" s="36"/>
      <c r="M226" s="36"/>
      <c r="N226" s="36"/>
      <c r="O226" s="49"/>
      <c r="P226" s="49"/>
      <c r="Q226" s="36">
        <f t="shared" si="693"/>
        <v>0</v>
      </c>
      <c r="R226" s="33"/>
      <c r="S226" s="33"/>
      <c r="T226" s="33"/>
      <c r="U226" s="145"/>
      <c r="V226" s="192">
        <f t="shared" si="676"/>
        <v>0</v>
      </c>
      <c r="W226" s="193">
        <f t="shared" si="678"/>
        <v>0</v>
      </c>
      <c r="X226" s="192">
        <f t="shared" si="678"/>
        <v>0</v>
      </c>
      <c r="Y226" s="192">
        <f t="shared" si="678"/>
        <v>0</v>
      </c>
      <c r="Z226" s="192">
        <f t="shared" si="678"/>
        <v>0</v>
      </c>
      <c r="AA226" s="211">
        <f t="shared" si="679"/>
        <v>0</v>
      </c>
      <c r="AB226" s="205"/>
      <c r="AC226" s="205"/>
      <c r="AD226" s="229"/>
      <c r="AE226" s="211">
        <f t="shared" ref="AE226:AE230" si="694">SUM(AF226:AH226)</f>
        <v>0</v>
      </c>
      <c r="AF226" s="205"/>
      <c r="AG226" s="205"/>
      <c r="AH226" s="229"/>
      <c r="AI226" s="211">
        <f t="shared" si="681"/>
        <v>0</v>
      </c>
      <c r="AJ226" s="205"/>
      <c r="AK226" s="205"/>
      <c r="AL226" s="229"/>
      <c r="AM226" s="211">
        <f t="shared" si="682"/>
        <v>0</v>
      </c>
      <c r="AN226" s="205"/>
      <c r="AO226" s="205"/>
      <c r="AP226" s="231"/>
      <c r="AQ226" s="193">
        <f t="shared" si="683"/>
        <v>0</v>
      </c>
      <c r="AR226" s="192">
        <f t="shared" si="683"/>
        <v>0</v>
      </c>
      <c r="AS226" s="192">
        <f t="shared" si="684"/>
        <v>0</v>
      </c>
      <c r="AT226" s="192">
        <f t="shared" si="677"/>
        <v>0</v>
      </c>
      <c r="AU226" s="192">
        <f t="shared" si="677"/>
        <v>0</v>
      </c>
      <c r="AV226" s="192">
        <f t="shared" si="677"/>
        <v>0</v>
      </c>
      <c r="AW226" s="192">
        <f t="shared" si="677"/>
        <v>0</v>
      </c>
      <c r="AX226" s="235">
        <f t="shared" si="685"/>
        <v>0</v>
      </c>
      <c r="AY226" s="263"/>
      <c r="AZ226" s="194">
        <f t="shared" si="686"/>
        <v>0</v>
      </c>
      <c r="BA226" s="263"/>
      <c r="BB226" s="263"/>
      <c r="BC226" s="263"/>
      <c r="BD226" s="264"/>
      <c r="BE226" s="235">
        <f t="shared" si="687"/>
        <v>0</v>
      </c>
      <c r="BF226" s="263"/>
      <c r="BG226" s="194">
        <f t="shared" si="688"/>
        <v>0</v>
      </c>
      <c r="BH226" s="263"/>
      <c r="BI226" s="263"/>
      <c r="BJ226" s="263"/>
      <c r="BK226" s="264"/>
      <c r="BL226" s="235">
        <f t="shared" si="689"/>
        <v>0</v>
      </c>
      <c r="BM226" s="263"/>
      <c r="BN226" s="194">
        <f t="shared" si="690"/>
        <v>0</v>
      </c>
      <c r="BO226" s="263"/>
      <c r="BP226" s="263"/>
      <c r="BQ226" s="263"/>
      <c r="BR226" s="264"/>
      <c r="BS226" s="235">
        <f t="shared" si="691"/>
        <v>0</v>
      </c>
      <c r="BT226" s="263"/>
      <c r="BU226" s="194">
        <f t="shared" si="692"/>
        <v>0</v>
      </c>
      <c r="BV226" s="263"/>
      <c r="BW226" s="263"/>
      <c r="BX226" s="263"/>
      <c r="BY226" s="264"/>
      <c r="BZ226" s="251"/>
      <c r="CA226" s="159"/>
      <c r="CB226" s="44"/>
      <c r="CC226" s="44"/>
      <c r="CD226" s="44"/>
      <c r="CE226" s="44"/>
      <c r="CF226" s="44"/>
      <c r="CG226" s="44"/>
      <c r="CH226" s="44"/>
      <c r="CI226" s="44"/>
      <c r="CJ226" s="44"/>
      <c r="CK226" s="44"/>
      <c r="CL226" s="44"/>
      <c r="CM226" s="44"/>
      <c r="CN226" s="44"/>
      <c r="CO226" s="44"/>
      <c r="CP226" s="44"/>
      <c r="CQ226" s="44"/>
      <c r="CR226" s="44"/>
      <c r="CS226" s="44"/>
      <c r="CT226" s="44"/>
      <c r="CU226" s="44"/>
      <c r="CV226" s="44"/>
      <c r="CW226" s="44"/>
      <c r="CX226" s="44"/>
      <c r="CY226" s="44"/>
      <c r="CZ226" s="44"/>
      <c r="DA226" s="44"/>
      <c r="DB226" s="44"/>
      <c r="DC226" s="44"/>
      <c r="DD226" s="44"/>
      <c r="DE226" s="44"/>
      <c r="DF226" s="44"/>
      <c r="DG226" s="44"/>
      <c r="DH226" s="44"/>
      <c r="DI226" s="44"/>
      <c r="DJ226" s="44"/>
      <c r="DK226" s="44"/>
      <c r="DL226" s="44"/>
      <c r="DM226" s="44"/>
    </row>
    <row r="227" spans="1:241" hidden="1" outlineLevel="2">
      <c r="A227" s="145"/>
      <c r="B227" s="33"/>
      <c r="C227" s="50"/>
      <c r="D227" s="51"/>
      <c r="E227" s="34"/>
      <c r="F227" s="56"/>
      <c r="G227" s="34"/>
      <c r="H227" s="34"/>
      <c r="I227" s="34"/>
      <c r="J227" s="53"/>
      <c r="K227" s="34"/>
      <c r="L227" s="36"/>
      <c r="M227" s="36"/>
      <c r="N227" s="36"/>
      <c r="O227" s="49"/>
      <c r="P227" s="49"/>
      <c r="Q227" s="36">
        <f t="shared" si="693"/>
        <v>0</v>
      </c>
      <c r="R227" s="33"/>
      <c r="S227" s="33"/>
      <c r="T227" s="33"/>
      <c r="U227" s="145"/>
      <c r="V227" s="192">
        <f t="shared" si="676"/>
        <v>0</v>
      </c>
      <c r="W227" s="193">
        <f t="shared" si="678"/>
        <v>0</v>
      </c>
      <c r="X227" s="192">
        <f t="shared" si="678"/>
        <v>0</v>
      </c>
      <c r="Y227" s="192">
        <f t="shared" si="678"/>
        <v>0</v>
      </c>
      <c r="Z227" s="192">
        <f t="shared" si="678"/>
        <v>0</v>
      </c>
      <c r="AA227" s="211">
        <f t="shared" si="679"/>
        <v>0</v>
      </c>
      <c r="AB227" s="205"/>
      <c r="AC227" s="205"/>
      <c r="AD227" s="229"/>
      <c r="AE227" s="211">
        <f t="shared" si="694"/>
        <v>0</v>
      </c>
      <c r="AF227" s="205"/>
      <c r="AG227" s="205"/>
      <c r="AH227" s="229"/>
      <c r="AI227" s="211">
        <f t="shared" si="681"/>
        <v>0</v>
      </c>
      <c r="AJ227" s="205"/>
      <c r="AK227" s="205"/>
      <c r="AL227" s="229"/>
      <c r="AM227" s="211">
        <f t="shared" si="682"/>
        <v>0</v>
      </c>
      <c r="AN227" s="205"/>
      <c r="AO227" s="205"/>
      <c r="AP227" s="231"/>
      <c r="AQ227" s="193">
        <f t="shared" si="683"/>
        <v>0</v>
      </c>
      <c r="AR227" s="192">
        <f t="shared" si="683"/>
        <v>0</v>
      </c>
      <c r="AS227" s="192">
        <f t="shared" si="684"/>
        <v>0</v>
      </c>
      <c r="AT227" s="192">
        <f t="shared" si="677"/>
        <v>0</v>
      </c>
      <c r="AU227" s="192">
        <f t="shared" si="677"/>
        <v>0</v>
      </c>
      <c r="AV227" s="192">
        <f t="shared" si="677"/>
        <v>0</v>
      </c>
      <c r="AW227" s="192">
        <f t="shared" si="677"/>
        <v>0</v>
      </c>
      <c r="AX227" s="235">
        <f t="shared" si="685"/>
        <v>0</v>
      </c>
      <c r="AY227" s="263"/>
      <c r="AZ227" s="194">
        <f t="shared" si="686"/>
        <v>0</v>
      </c>
      <c r="BA227" s="263"/>
      <c r="BB227" s="263"/>
      <c r="BC227" s="263"/>
      <c r="BD227" s="264"/>
      <c r="BE227" s="235">
        <f t="shared" si="687"/>
        <v>0</v>
      </c>
      <c r="BF227" s="263"/>
      <c r="BG227" s="194">
        <f t="shared" si="688"/>
        <v>0</v>
      </c>
      <c r="BH227" s="263"/>
      <c r="BI227" s="263"/>
      <c r="BJ227" s="263"/>
      <c r="BK227" s="264"/>
      <c r="BL227" s="235">
        <f t="shared" si="689"/>
        <v>0</v>
      </c>
      <c r="BM227" s="263"/>
      <c r="BN227" s="194">
        <f t="shared" si="690"/>
        <v>0</v>
      </c>
      <c r="BO227" s="263"/>
      <c r="BP227" s="263"/>
      <c r="BQ227" s="263"/>
      <c r="BR227" s="264"/>
      <c r="BS227" s="235">
        <f t="shared" si="691"/>
        <v>0</v>
      </c>
      <c r="BT227" s="263"/>
      <c r="BU227" s="194">
        <f t="shared" si="692"/>
        <v>0</v>
      </c>
      <c r="BV227" s="263"/>
      <c r="BW227" s="263"/>
      <c r="BX227" s="263"/>
      <c r="BY227" s="264"/>
      <c r="BZ227" s="251"/>
      <c r="CA227" s="159"/>
      <c r="CB227" s="44"/>
      <c r="CC227" s="44"/>
      <c r="CD227" s="44"/>
      <c r="CE227" s="44"/>
      <c r="CF227" s="44"/>
      <c r="CG227" s="44"/>
      <c r="CH227" s="44"/>
      <c r="CI227" s="44"/>
      <c r="CJ227" s="44"/>
      <c r="CK227" s="44"/>
      <c r="CL227" s="44"/>
      <c r="CM227" s="44"/>
      <c r="CN227" s="44"/>
      <c r="CO227" s="44"/>
      <c r="CP227" s="44"/>
      <c r="CQ227" s="44"/>
      <c r="CR227" s="44"/>
      <c r="CS227" s="44"/>
      <c r="CT227" s="44"/>
      <c r="CU227" s="44"/>
      <c r="CV227" s="44"/>
      <c r="CW227" s="44"/>
      <c r="CX227" s="44"/>
      <c r="CY227" s="44"/>
      <c r="CZ227" s="44"/>
      <c r="DA227" s="44"/>
      <c r="DB227" s="44"/>
      <c r="DC227" s="44"/>
      <c r="DD227" s="44"/>
      <c r="DE227" s="44"/>
      <c r="DF227" s="44"/>
      <c r="DG227" s="44"/>
      <c r="DH227" s="44"/>
      <c r="DI227" s="44"/>
      <c r="DJ227" s="44"/>
      <c r="DK227" s="44"/>
      <c r="DL227" s="44"/>
      <c r="DM227" s="44"/>
    </row>
    <row r="228" spans="1:241" hidden="1" outlineLevel="2">
      <c r="A228" s="145"/>
      <c r="B228" s="33"/>
      <c r="C228" s="50"/>
      <c r="D228" s="51"/>
      <c r="E228" s="34"/>
      <c r="F228" s="56"/>
      <c r="G228" s="34"/>
      <c r="H228" s="34"/>
      <c r="I228" s="34"/>
      <c r="J228" s="53"/>
      <c r="K228" s="34"/>
      <c r="L228" s="36"/>
      <c r="M228" s="36"/>
      <c r="N228" s="36"/>
      <c r="O228" s="49"/>
      <c r="P228" s="49"/>
      <c r="Q228" s="36">
        <f t="shared" si="693"/>
        <v>0</v>
      </c>
      <c r="R228" s="33"/>
      <c r="S228" s="33"/>
      <c r="T228" s="33"/>
      <c r="U228" s="145"/>
      <c r="V228" s="192">
        <f t="shared" si="676"/>
        <v>0</v>
      </c>
      <c r="W228" s="193">
        <f t="shared" si="678"/>
        <v>0</v>
      </c>
      <c r="X228" s="192">
        <f t="shared" si="678"/>
        <v>0</v>
      </c>
      <c r="Y228" s="192">
        <f t="shared" si="678"/>
        <v>0</v>
      </c>
      <c r="Z228" s="192">
        <f t="shared" si="678"/>
        <v>0</v>
      </c>
      <c r="AA228" s="211">
        <f t="shared" si="679"/>
        <v>0</v>
      </c>
      <c r="AB228" s="206"/>
      <c r="AC228" s="206"/>
      <c r="AD228" s="230"/>
      <c r="AE228" s="211">
        <f t="shared" si="694"/>
        <v>0</v>
      </c>
      <c r="AF228" s="206"/>
      <c r="AG228" s="206"/>
      <c r="AH228" s="230"/>
      <c r="AI228" s="211">
        <f t="shared" si="681"/>
        <v>0</v>
      </c>
      <c r="AJ228" s="206"/>
      <c r="AK228" s="206"/>
      <c r="AL228" s="230"/>
      <c r="AM228" s="211">
        <f t="shared" si="682"/>
        <v>0</v>
      </c>
      <c r="AN228" s="206"/>
      <c r="AO228" s="206"/>
      <c r="AP228" s="232"/>
      <c r="AQ228" s="193">
        <f t="shared" si="683"/>
        <v>0</v>
      </c>
      <c r="AR228" s="192">
        <f t="shared" si="683"/>
        <v>0</v>
      </c>
      <c r="AS228" s="192">
        <f t="shared" si="684"/>
        <v>0</v>
      </c>
      <c r="AT228" s="192">
        <f t="shared" si="677"/>
        <v>0</v>
      </c>
      <c r="AU228" s="192">
        <f t="shared" si="677"/>
        <v>0</v>
      </c>
      <c r="AV228" s="192">
        <f t="shared" si="677"/>
        <v>0</v>
      </c>
      <c r="AW228" s="192">
        <f t="shared" si="677"/>
        <v>0</v>
      </c>
      <c r="AX228" s="235">
        <f>SUM(AY228:BD228)</f>
        <v>0</v>
      </c>
      <c r="AY228" s="263"/>
      <c r="AZ228" s="194">
        <f t="shared" si="686"/>
        <v>0</v>
      </c>
      <c r="BA228" s="263"/>
      <c r="BB228" s="263"/>
      <c r="BC228" s="263"/>
      <c r="BD228" s="264"/>
      <c r="BE228" s="235">
        <f>SUM(BF228:BK228)</f>
        <v>0</v>
      </c>
      <c r="BF228" s="263"/>
      <c r="BG228" s="194">
        <f t="shared" si="688"/>
        <v>0</v>
      </c>
      <c r="BH228" s="263"/>
      <c r="BI228" s="263"/>
      <c r="BJ228" s="263"/>
      <c r="BK228" s="264"/>
      <c r="BL228" s="235">
        <f>SUM(BM228:BR228)</f>
        <v>0</v>
      </c>
      <c r="BM228" s="263"/>
      <c r="BN228" s="194">
        <f t="shared" si="690"/>
        <v>0</v>
      </c>
      <c r="BO228" s="263"/>
      <c r="BP228" s="263"/>
      <c r="BQ228" s="263"/>
      <c r="BR228" s="264"/>
      <c r="BS228" s="235">
        <f>SUM(BT228:BY228)</f>
        <v>0</v>
      </c>
      <c r="BT228" s="263"/>
      <c r="BU228" s="194">
        <f t="shared" si="692"/>
        <v>0</v>
      </c>
      <c r="BV228" s="263"/>
      <c r="BW228" s="263"/>
      <c r="BX228" s="263"/>
      <c r="BY228" s="264"/>
      <c r="BZ228" s="251"/>
      <c r="CA228" s="159"/>
      <c r="CB228" s="44"/>
      <c r="CC228" s="44"/>
      <c r="CD228" s="44"/>
      <c r="CE228" s="44"/>
      <c r="CF228" s="44"/>
      <c r="CG228" s="44"/>
      <c r="CH228" s="44"/>
      <c r="CI228" s="44"/>
      <c r="CJ228" s="44"/>
      <c r="CK228" s="44"/>
      <c r="CL228" s="44"/>
      <c r="CM228" s="44"/>
      <c r="CN228" s="44"/>
      <c r="CO228" s="44"/>
      <c r="CP228" s="44"/>
      <c r="CQ228" s="44"/>
      <c r="CR228" s="44"/>
      <c r="CS228" s="44"/>
      <c r="CT228" s="44"/>
      <c r="CU228" s="44"/>
      <c r="CV228" s="44"/>
      <c r="CW228" s="44"/>
      <c r="CX228" s="44"/>
      <c r="CY228" s="44"/>
      <c r="CZ228" s="44"/>
      <c r="DA228" s="44"/>
      <c r="DB228" s="44"/>
      <c r="DC228" s="44"/>
      <c r="DD228" s="44"/>
      <c r="DE228" s="44"/>
      <c r="DF228" s="44"/>
      <c r="DG228" s="44"/>
      <c r="DH228" s="44"/>
      <c r="DI228" s="44"/>
      <c r="DJ228" s="44"/>
      <c r="DK228" s="44"/>
      <c r="DL228" s="44"/>
      <c r="DM228" s="44"/>
    </row>
    <row r="229" spans="1:241" hidden="1" outlineLevel="2">
      <c r="A229" s="145"/>
      <c r="B229" s="33"/>
      <c r="C229" s="50"/>
      <c r="D229" s="51"/>
      <c r="E229" s="34"/>
      <c r="F229" s="56"/>
      <c r="G229" s="34"/>
      <c r="H229" s="34"/>
      <c r="I229" s="34"/>
      <c r="J229" s="53"/>
      <c r="K229" s="34"/>
      <c r="L229" s="36"/>
      <c r="M229" s="36"/>
      <c r="N229" s="36"/>
      <c r="O229" s="49"/>
      <c r="P229" s="49"/>
      <c r="Q229" s="36">
        <f t="shared" si="693"/>
        <v>0</v>
      </c>
      <c r="R229" s="33"/>
      <c r="S229" s="33"/>
      <c r="T229" s="33"/>
      <c r="U229" s="145"/>
      <c r="V229" s="192">
        <f t="shared" si="676"/>
        <v>0</v>
      </c>
      <c r="W229" s="193">
        <f t="shared" si="678"/>
        <v>0</v>
      </c>
      <c r="X229" s="192">
        <f t="shared" si="678"/>
        <v>0</v>
      </c>
      <c r="Y229" s="192">
        <f t="shared" si="678"/>
        <v>0</v>
      </c>
      <c r="Z229" s="192">
        <f t="shared" si="678"/>
        <v>0</v>
      </c>
      <c r="AA229" s="211">
        <f>SUM(AB229:AD229)</f>
        <v>0</v>
      </c>
      <c r="AB229" s="206"/>
      <c r="AC229" s="206"/>
      <c r="AD229" s="230"/>
      <c r="AE229" s="211">
        <f t="shared" si="694"/>
        <v>0</v>
      </c>
      <c r="AF229" s="206"/>
      <c r="AG229" s="206"/>
      <c r="AH229" s="230"/>
      <c r="AI229" s="211">
        <f t="shared" si="681"/>
        <v>0</v>
      </c>
      <c r="AJ229" s="206"/>
      <c r="AK229" s="206"/>
      <c r="AL229" s="230"/>
      <c r="AM229" s="211">
        <f t="shared" si="682"/>
        <v>0</v>
      </c>
      <c r="AN229" s="206"/>
      <c r="AO229" s="206"/>
      <c r="AP229" s="232"/>
      <c r="AQ229" s="193">
        <f t="shared" si="683"/>
        <v>0</v>
      </c>
      <c r="AR229" s="192">
        <f t="shared" si="683"/>
        <v>0</v>
      </c>
      <c r="AS229" s="192">
        <f t="shared" si="684"/>
        <v>0</v>
      </c>
      <c r="AT229" s="192">
        <f t="shared" si="677"/>
        <v>0</v>
      </c>
      <c r="AU229" s="192">
        <f t="shared" si="677"/>
        <v>0</v>
      </c>
      <c r="AV229" s="192">
        <f t="shared" si="677"/>
        <v>0</v>
      </c>
      <c r="AW229" s="192">
        <f t="shared" si="677"/>
        <v>0</v>
      </c>
      <c r="AX229" s="235">
        <f t="shared" ref="AX229:AX230" si="695">SUM(AY229:BD229)</f>
        <v>0</v>
      </c>
      <c r="AY229" s="263"/>
      <c r="AZ229" s="194">
        <f t="shared" si="686"/>
        <v>0</v>
      </c>
      <c r="BA229" s="263"/>
      <c r="BB229" s="263"/>
      <c r="BC229" s="263"/>
      <c r="BD229" s="264"/>
      <c r="BE229" s="235">
        <f t="shared" ref="BE229:BE230" si="696">SUM(BF229:BK229)</f>
        <v>0</v>
      </c>
      <c r="BF229" s="263"/>
      <c r="BG229" s="194">
        <f t="shared" si="688"/>
        <v>0</v>
      </c>
      <c r="BH229" s="263"/>
      <c r="BI229" s="263"/>
      <c r="BJ229" s="263"/>
      <c r="BK229" s="264"/>
      <c r="BL229" s="235">
        <f t="shared" ref="BL229:BL230" si="697">SUM(BM229:BR229)</f>
        <v>0</v>
      </c>
      <c r="BM229" s="263"/>
      <c r="BN229" s="194">
        <f t="shared" si="690"/>
        <v>0</v>
      </c>
      <c r="BO229" s="263"/>
      <c r="BP229" s="263"/>
      <c r="BQ229" s="263"/>
      <c r="BR229" s="264"/>
      <c r="BS229" s="235">
        <f t="shared" ref="BS229:BS230" si="698">SUM(BT229:BY229)</f>
        <v>0</v>
      </c>
      <c r="BT229" s="263"/>
      <c r="BU229" s="194">
        <f t="shared" si="692"/>
        <v>0</v>
      </c>
      <c r="BV229" s="263"/>
      <c r="BW229" s="263"/>
      <c r="BX229" s="263"/>
      <c r="BY229" s="264"/>
      <c r="BZ229" s="251"/>
      <c r="CA229" s="159"/>
      <c r="CB229" s="44"/>
      <c r="CC229" s="44"/>
      <c r="CD229" s="44"/>
      <c r="CE229" s="44"/>
      <c r="CF229" s="44"/>
      <c r="CG229" s="44"/>
      <c r="CH229" s="44"/>
      <c r="CI229" s="44"/>
      <c r="CJ229" s="44"/>
      <c r="CK229" s="44"/>
      <c r="CL229" s="44"/>
      <c r="CM229" s="44"/>
      <c r="CN229" s="44"/>
      <c r="CO229" s="44"/>
      <c r="CP229" s="44"/>
      <c r="CQ229" s="44"/>
      <c r="CR229" s="44"/>
      <c r="CS229" s="44"/>
      <c r="CT229" s="44"/>
      <c r="CU229" s="44"/>
      <c r="CV229" s="44"/>
      <c r="CW229" s="44"/>
      <c r="CX229" s="44"/>
      <c r="CY229" s="44"/>
      <c r="CZ229" s="44"/>
      <c r="DA229" s="44"/>
      <c r="DB229" s="44"/>
      <c r="DC229" s="44"/>
      <c r="DD229" s="44"/>
      <c r="DE229" s="44"/>
      <c r="DF229" s="44"/>
      <c r="DG229" s="44"/>
      <c r="DH229" s="44"/>
      <c r="DI229" s="44"/>
      <c r="DJ229" s="44"/>
      <c r="DK229" s="44"/>
      <c r="DL229" s="44"/>
      <c r="DM229" s="44"/>
    </row>
    <row r="230" spans="1:241" hidden="1" outlineLevel="2">
      <c r="A230" s="145"/>
      <c r="B230" s="33"/>
      <c r="C230" s="50"/>
      <c r="D230" s="51"/>
      <c r="E230" s="34"/>
      <c r="F230" s="56"/>
      <c r="G230" s="34"/>
      <c r="H230" s="34"/>
      <c r="I230" s="34"/>
      <c r="J230" s="53"/>
      <c r="K230" s="34"/>
      <c r="L230" s="36"/>
      <c r="M230" s="36"/>
      <c r="N230" s="36"/>
      <c r="O230" s="49"/>
      <c r="P230" s="49"/>
      <c r="Q230" s="36">
        <f t="shared" si="693"/>
        <v>0</v>
      </c>
      <c r="R230" s="33"/>
      <c r="S230" s="33"/>
      <c r="T230" s="33"/>
      <c r="U230" s="145"/>
      <c r="V230" s="192">
        <f t="shared" si="676"/>
        <v>0</v>
      </c>
      <c r="W230" s="193">
        <f t="shared" si="678"/>
        <v>0</v>
      </c>
      <c r="X230" s="192">
        <f t="shared" si="678"/>
        <v>0</v>
      </c>
      <c r="Y230" s="192">
        <f t="shared" si="678"/>
        <v>0</v>
      </c>
      <c r="Z230" s="192">
        <f t="shared" si="678"/>
        <v>0</v>
      </c>
      <c r="AA230" s="211">
        <f t="shared" ref="AA230" si="699">SUM(AB230:AD230)</f>
        <v>0</v>
      </c>
      <c r="AB230" s="206"/>
      <c r="AC230" s="206"/>
      <c r="AD230" s="230"/>
      <c r="AE230" s="211">
        <f t="shared" si="694"/>
        <v>0</v>
      </c>
      <c r="AF230" s="206"/>
      <c r="AG230" s="206"/>
      <c r="AH230" s="230"/>
      <c r="AI230" s="211">
        <f t="shared" si="681"/>
        <v>0</v>
      </c>
      <c r="AJ230" s="206"/>
      <c r="AK230" s="206"/>
      <c r="AL230" s="230"/>
      <c r="AM230" s="211">
        <f t="shared" si="682"/>
        <v>0</v>
      </c>
      <c r="AN230" s="206"/>
      <c r="AO230" s="206"/>
      <c r="AP230" s="232"/>
      <c r="AQ230" s="193">
        <f t="shared" si="683"/>
        <v>0</v>
      </c>
      <c r="AR230" s="192">
        <f>SUM(BT230,BM230,BF230,AY230)</f>
        <v>0</v>
      </c>
      <c r="AS230" s="192">
        <f>IF(AR230*0.304=SUM(AZ230,BG230,BN230,BU230),AR230*0.304,"ЕСН")</f>
        <v>0</v>
      </c>
      <c r="AT230" s="192">
        <f t="shared" si="677"/>
        <v>0</v>
      </c>
      <c r="AU230" s="192">
        <f t="shared" si="677"/>
        <v>0</v>
      </c>
      <c r="AV230" s="192">
        <f t="shared" si="677"/>
        <v>0</v>
      </c>
      <c r="AW230" s="192">
        <f t="shared" si="677"/>
        <v>0</v>
      </c>
      <c r="AX230" s="235">
        <f t="shared" si="695"/>
        <v>0</v>
      </c>
      <c r="AY230" s="263"/>
      <c r="AZ230" s="194">
        <f t="shared" si="686"/>
        <v>0</v>
      </c>
      <c r="BA230" s="263"/>
      <c r="BB230" s="263"/>
      <c r="BC230" s="263"/>
      <c r="BD230" s="264"/>
      <c r="BE230" s="235">
        <f t="shared" si="696"/>
        <v>0</v>
      </c>
      <c r="BF230" s="263"/>
      <c r="BG230" s="194">
        <f t="shared" si="688"/>
        <v>0</v>
      </c>
      <c r="BH230" s="263"/>
      <c r="BI230" s="263"/>
      <c r="BJ230" s="263"/>
      <c r="BK230" s="264"/>
      <c r="BL230" s="235">
        <f t="shared" si="697"/>
        <v>0</v>
      </c>
      <c r="BM230" s="263"/>
      <c r="BN230" s="194">
        <f t="shared" si="690"/>
        <v>0</v>
      </c>
      <c r="BO230" s="263"/>
      <c r="BP230" s="263"/>
      <c r="BQ230" s="263"/>
      <c r="BR230" s="264"/>
      <c r="BS230" s="235">
        <f t="shared" si="698"/>
        <v>0</v>
      </c>
      <c r="BT230" s="263"/>
      <c r="BU230" s="194">
        <f t="shared" si="692"/>
        <v>0</v>
      </c>
      <c r="BV230" s="263"/>
      <c r="BW230" s="263"/>
      <c r="BX230" s="263"/>
      <c r="BY230" s="264"/>
      <c r="BZ230" s="251"/>
      <c r="CA230" s="159"/>
      <c r="CB230" s="44"/>
      <c r="CC230" s="44"/>
      <c r="CD230" s="44"/>
      <c r="CE230" s="44"/>
      <c r="CF230" s="44"/>
      <c r="CG230" s="44"/>
      <c r="CH230" s="44"/>
      <c r="CI230" s="44"/>
      <c r="CJ230" s="44"/>
      <c r="CK230" s="44"/>
      <c r="CL230" s="44"/>
      <c r="CM230" s="44"/>
      <c r="CN230" s="44"/>
      <c r="CO230" s="44"/>
      <c r="CP230" s="44"/>
      <c r="CQ230" s="44"/>
      <c r="CR230" s="44"/>
      <c r="CS230" s="44"/>
      <c r="CT230" s="44"/>
      <c r="CU230" s="44"/>
      <c r="CV230" s="44"/>
      <c r="CW230" s="44"/>
      <c r="CX230" s="44"/>
      <c r="CY230" s="44"/>
      <c r="CZ230" s="44"/>
      <c r="DA230" s="44"/>
      <c r="DB230" s="44"/>
      <c r="DC230" s="44"/>
      <c r="DD230" s="44"/>
      <c r="DE230" s="44"/>
      <c r="DF230" s="44"/>
      <c r="DG230" s="44"/>
      <c r="DH230" s="44"/>
      <c r="DI230" s="44"/>
      <c r="DJ230" s="44"/>
      <c r="DK230" s="44"/>
      <c r="DL230" s="44"/>
      <c r="DM230" s="44"/>
    </row>
    <row r="231" spans="1:241" hidden="1" outlineLevel="2">
      <c r="A231" s="49"/>
      <c r="B231" s="33"/>
      <c r="C231" s="50"/>
      <c r="D231" s="51"/>
      <c r="E231" s="34"/>
      <c r="F231" s="52"/>
      <c r="G231" s="34"/>
      <c r="H231" s="34"/>
      <c r="I231" s="34"/>
      <c r="J231" s="53"/>
      <c r="K231" s="34"/>
      <c r="L231" s="36"/>
      <c r="M231" s="36"/>
      <c r="N231" s="36"/>
      <c r="O231" s="36"/>
      <c r="P231" s="36"/>
      <c r="Q231" s="36"/>
      <c r="R231" s="33"/>
      <c r="S231" s="145"/>
      <c r="T231" s="145"/>
      <c r="U231" s="145"/>
      <c r="V231" s="154"/>
      <c r="W231" s="165"/>
      <c r="X231" s="36"/>
      <c r="Y231" s="36"/>
      <c r="Z231" s="154"/>
      <c r="AA231" s="210"/>
      <c r="AB231" s="36"/>
      <c r="AC231" s="36"/>
      <c r="AD231" s="221"/>
      <c r="AE231" s="210"/>
      <c r="AF231" s="36"/>
      <c r="AG231" s="36"/>
      <c r="AH231" s="221"/>
      <c r="AI231" s="210"/>
      <c r="AJ231" s="36"/>
      <c r="AK231" s="36"/>
      <c r="AL231" s="221"/>
      <c r="AM231" s="210"/>
      <c r="AN231" s="36"/>
      <c r="AO231" s="36"/>
      <c r="AP231" s="154"/>
      <c r="AQ231" s="165"/>
      <c r="AR231" s="36"/>
      <c r="AS231" s="36"/>
      <c r="AT231" s="36"/>
      <c r="AU231" s="36"/>
      <c r="AV231" s="36"/>
      <c r="AW231" s="154"/>
      <c r="AX231" s="235"/>
      <c r="AY231" s="54"/>
      <c r="AZ231" s="194"/>
      <c r="BA231" s="54"/>
      <c r="BB231" s="54"/>
      <c r="BC231" s="54"/>
      <c r="BD231" s="237"/>
      <c r="BE231" s="235"/>
      <c r="BF231" s="54"/>
      <c r="BG231" s="194"/>
      <c r="BH231" s="54"/>
      <c r="BI231" s="54"/>
      <c r="BJ231" s="54"/>
      <c r="BK231" s="237"/>
      <c r="BL231" s="236"/>
      <c r="BM231" s="54"/>
      <c r="BN231" s="54"/>
      <c r="BO231" s="54"/>
      <c r="BP231" s="54"/>
      <c r="BQ231" s="54"/>
      <c r="BR231" s="237"/>
      <c r="BS231" s="236"/>
      <c r="BT231" s="44"/>
      <c r="BU231" s="44"/>
      <c r="BV231" s="44"/>
      <c r="BW231" s="44"/>
      <c r="BX231" s="44"/>
      <c r="BY231" s="257"/>
      <c r="BZ231" s="252"/>
      <c r="CA231" s="159"/>
      <c r="CB231" s="44"/>
      <c r="CC231" s="44"/>
      <c r="CD231" s="44"/>
      <c r="CE231" s="44"/>
      <c r="CF231" s="44"/>
      <c r="CG231" s="44"/>
      <c r="CH231" s="44"/>
      <c r="CI231" s="44"/>
      <c r="CJ231" s="44"/>
      <c r="CK231" s="44"/>
      <c r="CL231" s="44"/>
      <c r="CM231" s="44"/>
      <c r="CN231" s="44"/>
      <c r="CO231" s="44"/>
      <c r="CP231" s="44"/>
      <c r="CQ231" s="44"/>
      <c r="CR231" s="44"/>
      <c r="CS231" s="44"/>
      <c r="CT231" s="44"/>
      <c r="CU231" s="44"/>
      <c r="CV231" s="44"/>
      <c r="CW231" s="44"/>
      <c r="CX231" s="44"/>
      <c r="CY231" s="44"/>
      <c r="CZ231" s="44"/>
      <c r="DA231" s="44"/>
      <c r="DB231" s="44"/>
      <c r="DC231" s="44"/>
      <c r="DD231" s="44"/>
      <c r="DE231" s="44"/>
      <c r="DF231" s="44"/>
      <c r="DG231" s="44"/>
      <c r="DH231" s="44"/>
      <c r="DI231" s="44"/>
      <c r="DJ231" s="44"/>
      <c r="DK231" s="44"/>
      <c r="DL231" s="44"/>
      <c r="DM231" s="44"/>
    </row>
    <row r="232" spans="1:241" s="48" customFormat="1" hidden="1" outlineLevel="1" collapsed="1">
      <c r="A232" s="176"/>
      <c r="B232" s="177"/>
      <c r="C232" s="178"/>
      <c r="D232" s="179"/>
      <c r="E232" s="180"/>
      <c r="F232" s="181"/>
      <c r="G232" s="182"/>
      <c r="H232" s="182"/>
      <c r="I232" s="182"/>
      <c r="J232" s="183"/>
      <c r="K232" s="181" t="str">
        <f>CONCATENATE(K233," ",S233,R233," ",K234," ",S234,R234," ",K235," ",S235,R235," ",K236," ",S236,R236," ",K237," ",S237,R237," "," ",K238," ",S238,R238," ",K239," ",S239,R239," ",K240," ",S240,R240," ")</f>
        <v xml:space="preserve">                 </v>
      </c>
      <c r="L232" s="181"/>
      <c r="M232" s="181"/>
      <c r="N232" s="181"/>
      <c r="O232" s="181"/>
      <c r="P232" s="181"/>
      <c r="Q232" s="181"/>
      <c r="R232" s="182"/>
      <c r="S232" s="182"/>
      <c r="T232" s="182"/>
      <c r="U232" s="184">
        <f>SUM(U233:U240)</f>
        <v>0</v>
      </c>
      <c r="V232" s="188">
        <f>IF(SUM(BT233:BY240,BM233:BR240,BF233:BK240,AY233:BD240,AN233:AP240,AJ233:AL240,AF233:AH240,AB233:AD240)=SUM(V233:V240),SUM(V233:V240),"ПРОВЕРЬ")</f>
        <v>0</v>
      </c>
      <c r="W232" s="189">
        <f>IF(SUM(AA232,AE232,AI232,AM232)=SUM(W233:W240),SUM(W233:W240),"ПРОВЕРЬ")</f>
        <v>0</v>
      </c>
      <c r="X232" s="188">
        <f>IF(SUM(AB232,AF232,AJ232,AN232)=SUM(X233:X240),SUM(X233:X240),"ПРОВЕРЬ")</f>
        <v>0</v>
      </c>
      <c r="Y232" s="188">
        <f t="shared" ref="Y232" si="700">IF(SUM(AC232,AG232,AK232,AO232)=SUM(Y233:Y240),SUM(Y233:Y240),"ПРОВЕРЬ")</f>
        <v>0</v>
      </c>
      <c r="Z232" s="222">
        <f>IF(SUM(AD232,AH232,AL232,AP232)=SUM(Z233:Z240),SUM(Z233:Z240),"ПРОВЕРЬ")</f>
        <v>0</v>
      </c>
      <c r="AA232" s="190">
        <f t="shared" ref="AA232:AB232" si="701">SUM(AA233:AA240)</f>
        <v>0</v>
      </c>
      <c r="AB232" s="184">
        <f t="shared" si="701"/>
        <v>0</v>
      </c>
      <c r="AC232" s="184">
        <f>SUM(AC233:AC240)</f>
        <v>0</v>
      </c>
      <c r="AD232" s="222">
        <f>SUM(AD233:AD240)</f>
        <v>0</v>
      </c>
      <c r="AE232" s="184">
        <f>SUM(AE233:AE240)</f>
        <v>0</v>
      </c>
      <c r="AF232" s="184">
        <f t="shared" ref="AF232" si="702">SUM(AF233:AF240)</f>
        <v>0</v>
      </c>
      <c r="AG232" s="184">
        <f>SUM(AG233:AG240)</f>
        <v>0</v>
      </c>
      <c r="AH232" s="222">
        <f>SUM(AH233:AH240)</f>
        <v>0</v>
      </c>
      <c r="AI232" s="184">
        <f t="shared" ref="AI232:AJ232" si="703">SUM(AI233:AI240)</f>
        <v>0</v>
      </c>
      <c r="AJ232" s="184">
        <f t="shared" si="703"/>
        <v>0</v>
      </c>
      <c r="AK232" s="184">
        <f>SUM(AK233:AK240)</f>
        <v>0</v>
      </c>
      <c r="AL232" s="222">
        <f>SUM(AL233:AL240)</f>
        <v>0</v>
      </c>
      <c r="AM232" s="184">
        <f>SUM(AM233:AM240)</f>
        <v>0</v>
      </c>
      <c r="AN232" s="184">
        <f t="shared" ref="AN232" si="704">SUM(AN233:AN240)</f>
        <v>0</v>
      </c>
      <c r="AO232" s="184">
        <f>SUM(AO233:AO240)</f>
        <v>0</v>
      </c>
      <c r="AP232" s="188">
        <f>SUM(AP233:AP240)</f>
        <v>0</v>
      </c>
      <c r="AQ232" s="189">
        <f t="shared" ref="AQ232:AR232" si="705">IF(SUM(AX232,BE232,BL232,BS232)=SUM(AQ233:AQ240),SUM(AQ233:AQ240),"ПРОВЕРЬ")</f>
        <v>0</v>
      </c>
      <c r="AR232" s="188">
        <f t="shared" si="705"/>
        <v>0</v>
      </c>
      <c r="AS232" s="188">
        <f>IF(SUM(AZ232,BG232,BN232,BU232)=SUM(AS233:AS240),SUM(AS233:AS240),"ПРОВЕРЬ")</f>
        <v>0</v>
      </c>
      <c r="AT232" s="188">
        <f>IF(SUM(BA232,BH232,BO232,BV232)=SUM(AT233:AT240),SUM(AT233:AT240),"ПРОВЕРЬ")</f>
        <v>0</v>
      </c>
      <c r="AU232" s="188">
        <f>IF(SUM(BB232,BI232,BP232,BW232)=SUM(AU233:AU240),SUM(AU233:AU240),"ПРОВЕРЬ")</f>
        <v>0</v>
      </c>
      <c r="AV232" s="188">
        <f t="shared" ref="AV232" si="706">IF(SUM(BC232,BJ232,BQ232,BX232)=SUM(AV233:AV240),SUM(AV233:AV240),"ПРОВЕРЬ")</f>
        <v>0</v>
      </c>
      <c r="AW232" s="188">
        <f>IF(SUM(BD232,BK232,BR232,BY232)=SUM(AW233:AW240),SUM(AW233:AW240),"ПРОВЕРЬ")</f>
        <v>0</v>
      </c>
      <c r="AX232" s="191">
        <f t="shared" ref="AX232:AZ232" si="707">SUM(AX233:AX240)</f>
        <v>0</v>
      </c>
      <c r="AY232" s="191">
        <f t="shared" si="707"/>
        <v>0</v>
      </c>
      <c r="AZ232" s="191">
        <f t="shared" si="707"/>
        <v>0</v>
      </c>
      <c r="BA232" s="191">
        <f>SUM(BA233:BA240)</f>
        <v>0</v>
      </c>
      <c r="BB232" s="191">
        <f t="shared" ref="BB232" si="708">SUM(BB233:BB240)</f>
        <v>0</v>
      </c>
      <c r="BC232" s="191">
        <f>SUM(BC233:BC240)</f>
        <v>0</v>
      </c>
      <c r="BD232" s="234">
        <f>SUM(BD233:BD240)</f>
        <v>0</v>
      </c>
      <c r="BE232" s="191">
        <f t="shared" ref="BE232:BF232" si="709">SUM(BE233:BE240)</f>
        <v>0</v>
      </c>
      <c r="BF232" s="191">
        <f t="shared" si="709"/>
        <v>0</v>
      </c>
      <c r="BG232" s="191">
        <f>SUM(BG233:BG240)</f>
        <v>0</v>
      </c>
      <c r="BH232" s="191">
        <f t="shared" ref="BH232:BI232" si="710">SUM(BH233:BH240)</f>
        <v>0</v>
      </c>
      <c r="BI232" s="191">
        <f t="shared" si="710"/>
        <v>0</v>
      </c>
      <c r="BJ232" s="191">
        <f>SUM(BJ233:BJ240)</f>
        <v>0</v>
      </c>
      <c r="BK232" s="234">
        <f>SUM(BK233:BK240)</f>
        <v>0</v>
      </c>
      <c r="BL232" s="184">
        <f t="shared" ref="BL232:BP232" si="711">SUM(BL233:BL240)</f>
        <v>0</v>
      </c>
      <c r="BM232" s="184">
        <f t="shared" si="711"/>
        <v>0</v>
      </c>
      <c r="BN232" s="184">
        <f t="shared" si="711"/>
        <v>0</v>
      </c>
      <c r="BO232" s="184">
        <f t="shared" si="711"/>
        <v>0</v>
      </c>
      <c r="BP232" s="184">
        <f t="shared" si="711"/>
        <v>0</v>
      </c>
      <c r="BQ232" s="184">
        <f>SUM(BQ233:BQ240)</f>
        <v>0</v>
      </c>
      <c r="BR232" s="222">
        <f>SUM(BR233:BR240)</f>
        <v>0</v>
      </c>
      <c r="BS232" s="184">
        <f t="shared" ref="BS232:BW232" si="712">SUM(BS233:BS240)</f>
        <v>0</v>
      </c>
      <c r="BT232" s="184">
        <f t="shared" si="712"/>
        <v>0</v>
      </c>
      <c r="BU232" s="184">
        <f t="shared" si="712"/>
        <v>0</v>
      </c>
      <c r="BV232" s="184">
        <f t="shared" si="712"/>
        <v>0</v>
      </c>
      <c r="BW232" s="184">
        <f t="shared" si="712"/>
        <v>0</v>
      </c>
      <c r="BX232" s="184">
        <f>SUM(BX233:BX240)</f>
        <v>0</v>
      </c>
      <c r="BY232" s="222">
        <f>SUM(BY233:BY240)</f>
        <v>0</v>
      </c>
      <c r="BZ232" s="266"/>
      <c r="CA232" s="160"/>
      <c r="CB232" s="46"/>
      <c r="CC232" s="46"/>
      <c r="CD232" s="46"/>
      <c r="CE232" s="46"/>
      <c r="CF232" s="46"/>
      <c r="CG232" s="46"/>
      <c r="CH232" s="46"/>
      <c r="CI232" s="46"/>
      <c r="CJ232" s="46"/>
      <c r="CK232" s="46"/>
      <c r="CL232" s="46"/>
      <c r="CM232" s="46"/>
      <c r="CN232" s="46"/>
      <c r="CO232" s="46"/>
      <c r="CP232" s="46"/>
      <c r="CQ232" s="46"/>
      <c r="CR232" s="46"/>
      <c r="CS232" s="46"/>
      <c r="CT232" s="46"/>
      <c r="CU232" s="46"/>
      <c r="CV232" s="46"/>
      <c r="CW232" s="46"/>
      <c r="CX232" s="46"/>
      <c r="CY232" s="46"/>
      <c r="CZ232" s="46"/>
      <c r="DA232" s="46"/>
      <c r="DB232" s="46"/>
      <c r="DC232" s="46"/>
      <c r="DD232" s="46"/>
      <c r="DE232" s="46"/>
      <c r="DF232" s="46"/>
      <c r="DG232" s="46"/>
      <c r="DH232" s="46"/>
      <c r="DI232" s="46"/>
      <c r="DJ232" s="46"/>
      <c r="DK232" s="46"/>
      <c r="DL232" s="46"/>
      <c r="DM232" s="46"/>
      <c r="DN232" s="47"/>
      <c r="DO232" s="47"/>
      <c r="DP232" s="47"/>
      <c r="DQ232" s="47"/>
      <c r="DR232" s="47"/>
      <c r="DS232" s="47"/>
      <c r="DT232" s="47"/>
      <c r="DU232" s="47"/>
      <c r="DV232" s="47"/>
      <c r="DW232" s="47"/>
      <c r="DX232" s="47"/>
      <c r="DY232" s="47"/>
      <c r="DZ232" s="47"/>
      <c r="EA232" s="47"/>
      <c r="EB232" s="47"/>
      <c r="EC232" s="47"/>
      <c r="ED232" s="47"/>
      <c r="EE232" s="47"/>
      <c r="EF232" s="47"/>
      <c r="EG232" s="47"/>
      <c r="EH232" s="47"/>
      <c r="EI232" s="47"/>
      <c r="EJ232" s="47"/>
      <c r="EK232" s="47"/>
      <c r="EL232" s="47"/>
      <c r="EM232" s="47"/>
      <c r="EN232" s="47"/>
      <c r="EO232" s="47"/>
      <c r="EP232" s="47"/>
      <c r="EQ232" s="47"/>
      <c r="ER232" s="47"/>
      <c r="ES232" s="47"/>
      <c r="ET232" s="47"/>
      <c r="EU232" s="47"/>
      <c r="EV232" s="47"/>
      <c r="EW232" s="47"/>
      <c r="EX232" s="47"/>
      <c r="EY232" s="47"/>
      <c r="EZ232" s="47"/>
      <c r="FA232" s="47"/>
      <c r="FB232" s="47"/>
      <c r="FC232" s="47"/>
      <c r="FD232" s="47"/>
      <c r="FE232" s="47"/>
      <c r="FF232" s="47"/>
      <c r="FG232" s="47"/>
      <c r="FH232" s="47"/>
      <c r="FI232" s="47"/>
      <c r="FJ232" s="47"/>
      <c r="FK232" s="47"/>
      <c r="FL232" s="47"/>
      <c r="FM232" s="47"/>
      <c r="FN232" s="47"/>
      <c r="FO232" s="47"/>
      <c r="FP232" s="47"/>
      <c r="FQ232" s="47"/>
      <c r="FR232" s="47"/>
      <c r="FS232" s="47"/>
      <c r="FT232" s="47"/>
      <c r="FU232" s="47"/>
      <c r="FV232" s="47"/>
      <c r="FW232" s="47"/>
      <c r="FX232" s="47"/>
      <c r="FY232" s="47"/>
      <c r="FZ232" s="47"/>
      <c r="GA232" s="47"/>
      <c r="GB232" s="47"/>
      <c r="GC232" s="47"/>
      <c r="GD232" s="47"/>
      <c r="GE232" s="47"/>
      <c r="GF232" s="47"/>
      <c r="GG232" s="47"/>
      <c r="GH232" s="47"/>
      <c r="GI232" s="47"/>
      <c r="GJ232" s="47"/>
      <c r="GK232" s="47"/>
      <c r="GL232" s="47"/>
      <c r="GM232" s="47"/>
      <c r="GN232" s="47"/>
      <c r="GO232" s="47"/>
      <c r="GP232" s="47"/>
      <c r="GQ232" s="47"/>
      <c r="GR232" s="47"/>
      <c r="GS232" s="47"/>
      <c r="GT232" s="47"/>
      <c r="GU232" s="47"/>
      <c r="GV232" s="47"/>
      <c r="GW232" s="47"/>
      <c r="GX232" s="47"/>
      <c r="GY232" s="47"/>
      <c r="GZ232" s="47"/>
      <c r="HA232" s="47"/>
      <c r="HB232" s="47"/>
      <c r="HC232" s="47"/>
      <c r="HD232" s="47"/>
      <c r="HE232" s="47"/>
      <c r="HF232" s="47"/>
      <c r="HG232" s="47"/>
      <c r="HH232" s="47"/>
      <c r="HI232" s="47"/>
      <c r="HJ232" s="47"/>
      <c r="HK232" s="47"/>
      <c r="HL232" s="47"/>
      <c r="HM232" s="47"/>
      <c r="HN232" s="47"/>
      <c r="HO232" s="47"/>
      <c r="HP232" s="47"/>
      <c r="HQ232" s="47"/>
      <c r="HR232" s="47"/>
      <c r="HS232" s="47"/>
      <c r="HT232" s="47"/>
      <c r="HU232" s="47"/>
      <c r="HV232" s="47"/>
      <c r="HW232" s="47"/>
      <c r="HX232" s="47"/>
      <c r="HY232" s="47"/>
      <c r="HZ232" s="47"/>
      <c r="IA232" s="47"/>
      <c r="IB232" s="47"/>
      <c r="IC232" s="47"/>
      <c r="ID232" s="47"/>
      <c r="IE232" s="47"/>
      <c r="IF232" s="47"/>
      <c r="IG232" s="47"/>
    </row>
    <row r="233" spans="1:241" hidden="1" outlineLevel="2">
      <c r="A233" s="145"/>
      <c r="B233" s="33"/>
      <c r="C233" s="50"/>
      <c r="D233" s="51"/>
      <c r="E233" s="34"/>
      <c r="F233" s="56"/>
      <c r="G233" s="34"/>
      <c r="H233" s="34"/>
      <c r="I233" s="34"/>
      <c r="J233" s="53"/>
      <c r="K233" s="34"/>
      <c r="L233" s="36"/>
      <c r="M233" s="36"/>
      <c r="N233" s="36"/>
      <c r="O233" s="49"/>
      <c r="P233" s="49"/>
      <c r="Q233" s="36">
        <f>_xlfn.DAYS(P233,O233)</f>
        <v>0</v>
      </c>
      <c r="R233" s="33"/>
      <c r="S233" s="33"/>
      <c r="T233" s="33"/>
      <c r="U233" s="145"/>
      <c r="V233" s="192">
        <f t="shared" ref="V233:V240" si="713">SUM(W233,AQ233)</f>
        <v>0</v>
      </c>
      <c r="W233" s="193">
        <f>SUM(AA233,AE233,AI233,AM233)</f>
        <v>0</v>
      </c>
      <c r="X233" s="192">
        <f>SUM(AB233,AF233,AJ233,AN233)</f>
        <v>0</v>
      </c>
      <c r="Y233" s="192">
        <f>SUM(AC233,AG233,AK233,AO233)</f>
        <v>0</v>
      </c>
      <c r="Z233" s="192">
        <f>SUM(AD233,AH233,AL233,AP233)</f>
        <v>0</v>
      </c>
      <c r="AA233" s="211">
        <f>SUM(AB233:AD233)</f>
        <v>0</v>
      </c>
      <c r="AB233" s="205"/>
      <c r="AC233" s="205"/>
      <c r="AD233" s="229"/>
      <c r="AE233" s="211">
        <f>SUM(AF233:AH233)</f>
        <v>0</v>
      </c>
      <c r="AF233" s="205"/>
      <c r="AG233" s="205"/>
      <c r="AH233" s="229"/>
      <c r="AI233" s="211">
        <f>SUM(AJ233:AL233)</f>
        <v>0</v>
      </c>
      <c r="AJ233" s="205"/>
      <c r="AK233" s="205"/>
      <c r="AL233" s="229"/>
      <c r="AM233" s="211">
        <f>SUM(AN233:AP233)</f>
        <v>0</v>
      </c>
      <c r="AN233" s="205"/>
      <c r="AO233" s="205"/>
      <c r="AP233" s="231"/>
      <c r="AQ233" s="193">
        <f>SUM(BS233,BL233,BE233,AX233)</f>
        <v>0</v>
      </c>
      <c r="AR233" s="192">
        <f>SUM(BT233,BM233,BF233,AY233)</f>
        <v>0</v>
      </c>
      <c r="AS233" s="192">
        <f>IF(AR233*0.304=SUM(AZ233,BG233,BN233,BU233),AR233*0.304,"проверь ЕСН")</f>
        <v>0</v>
      </c>
      <c r="AT233" s="192">
        <f t="shared" ref="AT233:AW240" si="714">SUM(BV233,BO233,BH233,BA233)</f>
        <v>0</v>
      </c>
      <c r="AU233" s="192">
        <f t="shared" si="714"/>
        <v>0</v>
      </c>
      <c r="AV233" s="192">
        <f t="shared" si="714"/>
        <v>0</v>
      </c>
      <c r="AW233" s="192">
        <f>SUM(BY233,BR233,BK233,BD233)</f>
        <v>0</v>
      </c>
      <c r="AX233" s="235">
        <f>SUM(AY233:BD233)</f>
        <v>0</v>
      </c>
      <c r="AY233" s="263"/>
      <c r="AZ233" s="194">
        <f>AY233*0.304</f>
        <v>0</v>
      </c>
      <c r="BA233" s="263"/>
      <c r="BB233" s="263"/>
      <c r="BC233" s="263"/>
      <c r="BD233" s="264"/>
      <c r="BE233" s="235">
        <f>SUM(BF233:BK233)</f>
        <v>0</v>
      </c>
      <c r="BF233" s="263"/>
      <c r="BG233" s="194">
        <f>BF233*0.304</f>
        <v>0</v>
      </c>
      <c r="BH233" s="263"/>
      <c r="BI233" s="263"/>
      <c r="BJ233" s="263"/>
      <c r="BK233" s="264"/>
      <c r="BL233" s="235">
        <f>SUM(BM233:BR233)</f>
        <v>0</v>
      </c>
      <c r="BM233" s="263"/>
      <c r="BN233" s="194">
        <f>BM233*0.304</f>
        <v>0</v>
      </c>
      <c r="BO233" s="263"/>
      <c r="BP233" s="263"/>
      <c r="BQ233" s="263"/>
      <c r="BR233" s="264"/>
      <c r="BS233" s="235">
        <f>SUM(BT233:BY233)</f>
        <v>0</v>
      </c>
      <c r="BT233" s="263"/>
      <c r="BU233" s="194">
        <f>BT233*0.304</f>
        <v>0</v>
      </c>
      <c r="BV233" s="263"/>
      <c r="BW233" s="263"/>
      <c r="BX233" s="263"/>
      <c r="BY233" s="264"/>
      <c r="BZ233" s="251"/>
      <c r="CA233" s="159"/>
      <c r="CB233" s="44"/>
      <c r="CC233" s="44"/>
      <c r="CD233" s="44"/>
      <c r="CE233" s="44"/>
      <c r="CF233" s="44"/>
      <c r="CG233" s="44"/>
      <c r="CH233" s="44"/>
      <c r="CI233" s="44"/>
      <c r="CJ233" s="44"/>
      <c r="CK233" s="44"/>
      <c r="CL233" s="44"/>
      <c r="CM233" s="44"/>
      <c r="CN233" s="44"/>
      <c r="CO233" s="44"/>
      <c r="CP233" s="44"/>
      <c r="CQ233" s="44"/>
      <c r="CR233" s="44"/>
      <c r="CS233" s="44"/>
      <c r="CT233" s="44"/>
      <c r="CU233" s="44"/>
      <c r="CV233" s="44"/>
      <c r="CW233" s="44"/>
      <c r="CX233" s="44"/>
      <c r="CY233" s="44"/>
      <c r="CZ233" s="44"/>
      <c r="DA233" s="44"/>
      <c r="DB233" s="44"/>
      <c r="DC233" s="44"/>
      <c r="DD233" s="44"/>
      <c r="DE233" s="44"/>
      <c r="DF233" s="44"/>
      <c r="DG233" s="44"/>
      <c r="DH233" s="44"/>
      <c r="DI233" s="44"/>
      <c r="DJ233" s="44"/>
      <c r="DK233" s="44"/>
      <c r="DL233" s="44"/>
      <c r="DM233" s="44"/>
    </row>
    <row r="234" spans="1:241" hidden="1" outlineLevel="2">
      <c r="A234" s="49"/>
      <c r="B234" s="33"/>
      <c r="C234" s="50"/>
      <c r="D234" s="51"/>
      <c r="E234" s="34"/>
      <c r="F234" s="56"/>
      <c r="G234" s="34"/>
      <c r="H234" s="34"/>
      <c r="I234" s="34"/>
      <c r="J234" s="53"/>
      <c r="K234" s="34"/>
      <c r="L234" s="36"/>
      <c r="M234" s="36"/>
      <c r="N234" s="36"/>
      <c r="O234" s="49"/>
      <c r="P234" s="49"/>
      <c r="Q234" s="36">
        <f>_xlfn.DAYS(P234,O234)</f>
        <v>0</v>
      </c>
      <c r="R234" s="33"/>
      <c r="S234" s="33"/>
      <c r="T234" s="33"/>
      <c r="U234" s="145"/>
      <c r="V234" s="192">
        <f t="shared" si="713"/>
        <v>0</v>
      </c>
      <c r="W234" s="193">
        <f t="shared" ref="W234:Z240" si="715">SUM(AA234,AE234,AI234,AM234)</f>
        <v>0</v>
      </c>
      <c r="X234" s="192">
        <f t="shared" si="715"/>
        <v>0</v>
      </c>
      <c r="Y234" s="192">
        <f t="shared" si="715"/>
        <v>0</v>
      </c>
      <c r="Z234" s="192">
        <f t="shared" si="715"/>
        <v>0</v>
      </c>
      <c r="AA234" s="211">
        <f t="shared" ref="AA234:AA238" si="716">SUM(AB234:AD234)</f>
        <v>0</v>
      </c>
      <c r="AB234" s="205"/>
      <c r="AC234" s="205"/>
      <c r="AD234" s="229"/>
      <c r="AE234" s="211">
        <f t="shared" ref="AE234" si="717">SUM(AF234:AH234)</f>
        <v>0</v>
      </c>
      <c r="AF234" s="205"/>
      <c r="AG234" s="205"/>
      <c r="AH234" s="229"/>
      <c r="AI234" s="211">
        <f t="shared" ref="AI234:AI240" si="718">SUM(AJ234:AL234)</f>
        <v>0</v>
      </c>
      <c r="AJ234" s="205"/>
      <c r="AK234" s="205"/>
      <c r="AL234" s="229"/>
      <c r="AM234" s="211">
        <f t="shared" ref="AM234:AM240" si="719">SUM(AN234:AP234)</f>
        <v>0</v>
      </c>
      <c r="AN234" s="205"/>
      <c r="AO234" s="205"/>
      <c r="AP234" s="231"/>
      <c r="AQ234" s="193">
        <f t="shared" ref="AQ234:AR240" si="720">SUM(BS234,BL234,BE234,AX234)</f>
        <v>0</v>
      </c>
      <c r="AR234" s="192">
        <f t="shared" si="720"/>
        <v>0</v>
      </c>
      <c r="AS234" s="192">
        <f t="shared" ref="AS234:AS239" si="721">IF(AR234*0.304=SUM(AZ234,BG234,BN234,BU234),AR234*0.304,"ЕСН")</f>
        <v>0</v>
      </c>
      <c r="AT234" s="192">
        <f t="shared" si="714"/>
        <v>0</v>
      </c>
      <c r="AU234" s="192">
        <f t="shared" si="714"/>
        <v>0</v>
      </c>
      <c r="AV234" s="192">
        <f t="shared" si="714"/>
        <v>0</v>
      </c>
      <c r="AW234" s="192">
        <f t="shared" si="714"/>
        <v>0</v>
      </c>
      <c r="AX234" s="235">
        <f t="shared" ref="AX234:AX237" si="722">SUM(AY234:BD234)</f>
        <v>0</v>
      </c>
      <c r="AY234" s="263"/>
      <c r="AZ234" s="194">
        <f t="shared" ref="AZ234:AZ240" si="723">AY234*0.304</f>
        <v>0</v>
      </c>
      <c r="BA234" s="263"/>
      <c r="BB234" s="263"/>
      <c r="BC234" s="263"/>
      <c r="BD234" s="264"/>
      <c r="BE234" s="235">
        <f t="shared" ref="BE234:BE237" si="724">SUM(BF234:BK234)</f>
        <v>0</v>
      </c>
      <c r="BF234" s="263"/>
      <c r="BG234" s="194">
        <f t="shared" ref="BG234:BG240" si="725">BF234*0.304</f>
        <v>0</v>
      </c>
      <c r="BH234" s="263"/>
      <c r="BI234" s="263"/>
      <c r="BJ234" s="263"/>
      <c r="BK234" s="264"/>
      <c r="BL234" s="235">
        <f t="shared" ref="BL234:BL237" si="726">SUM(BM234:BR234)</f>
        <v>0</v>
      </c>
      <c r="BM234" s="263"/>
      <c r="BN234" s="194">
        <f t="shared" ref="BN234:BN240" si="727">BM234*0.304</f>
        <v>0</v>
      </c>
      <c r="BO234" s="263"/>
      <c r="BP234" s="263"/>
      <c r="BQ234" s="263"/>
      <c r="BR234" s="264"/>
      <c r="BS234" s="235">
        <f t="shared" ref="BS234:BS237" si="728">SUM(BT234:BY234)</f>
        <v>0</v>
      </c>
      <c r="BT234" s="263"/>
      <c r="BU234" s="194">
        <f t="shared" ref="BU234:BU240" si="729">BT234*0.304</f>
        <v>0</v>
      </c>
      <c r="BV234" s="263"/>
      <c r="BW234" s="263"/>
      <c r="BX234" s="263"/>
      <c r="BY234" s="264"/>
      <c r="BZ234" s="251"/>
      <c r="CA234" s="159"/>
      <c r="CB234" s="44"/>
      <c r="CC234" s="44"/>
      <c r="CD234" s="44"/>
      <c r="CE234" s="44"/>
      <c r="CF234" s="44"/>
      <c r="CG234" s="44"/>
      <c r="CH234" s="44"/>
      <c r="CI234" s="44"/>
      <c r="CJ234" s="44"/>
      <c r="CK234" s="44"/>
      <c r="CL234" s="44"/>
      <c r="CM234" s="44"/>
      <c r="CN234" s="44"/>
      <c r="CO234" s="44"/>
      <c r="CP234" s="44"/>
      <c r="CQ234" s="44"/>
      <c r="CR234" s="44"/>
      <c r="CS234" s="44"/>
      <c r="CT234" s="44"/>
      <c r="CU234" s="44"/>
      <c r="CV234" s="44"/>
      <c r="CW234" s="44"/>
      <c r="CX234" s="44"/>
      <c r="CY234" s="44"/>
      <c r="CZ234" s="44"/>
      <c r="DA234" s="44"/>
      <c r="DB234" s="44"/>
      <c r="DC234" s="44"/>
      <c r="DD234" s="44"/>
      <c r="DE234" s="44"/>
      <c r="DF234" s="44"/>
      <c r="DG234" s="44"/>
      <c r="DH234" s="44"/>
      <c r="DI234" s="44"/>
      <c r="DJ234" s="44"/>
      <c r="DK234" s="44"/>
      <c r="DL234" s="44"/>
      <c r="DM234" s="44"/>
    </row>
    <row r="235" spans="1:241" hidden="1" outlineLevel="2">
      <c r="A235" s="187"/>
      <c r="B235" s="33"/>
      <c r="C235" s="50"/>
      <c r="D235" s="51"/>
      <c r="E235" s="34"/>
      <c r="F235" s="56"/>
      <c r="G235" s="34"/>
      <c r="H235" s="34"/>
      <c r="I235" s="34"/>
      <c r="J235" s="53"/>
      <c r="K235" s="34"/>
      <c r="L235" s="36"/>
      <c r="M235" s="36"/>
      <c r="N235" s="36"/>
      <c r="O235" s="49"/>
      <c r="P235" s="49"/>
      <c r="Q235" s="36">
        <f t="shared" ref="Q235:Q240" si="730">_xlfn.DAYS(P235,O235)</f>
        <v>0</v>
      </c>
      <c r="R235" s="33"/>
      <c r="S235" s="33"/>
      <c r="T235" s="33"/>
      <c r="U235" s="145"/>
      <c r="V235" s="192">
        <f t="shared" si="713"/>
        <v>0</v>
      </c>
      <c r="W235" s="193">
        <f t="shared" si="715"/>
        <v>0</v>
      </c>
      <c r="X235" s="192">
        <f t="shared" si="715"/>
        <v>0</v>
      </c>
      <c r="Y235" s="192">
        <f t="shared" si="715"/>
        <v>0</v>
      </c>
      <c r="Z235" s="192">
        <f t="shared" si="715"/>
        <v>0</v>
      </c>
      <c r="AA235" s="211">
        <f t="shared" si="716"/>
        <v>0</v>
      </c>
      <c r="AB235" s="205"/>
      <c r="AC235" s="205"/>
      <c r="AD235" s="229"/>
      <c r="AE235" s="211">
        <f>SUM(AF235:AH235)</f>
        <v>0</v>
      </c>
      <c r="AF235" s="205"/>
      <c r="AG235" s="205"/>
      <c r="AH235" s="229"/>
      <c r="AI235" s="211">
        <f t="shared" si="718"/>
        <v>0</v>
      </c>
      <c r="AJ235" s="205"/>
      <c r="AK235" s="205"/>
      <c r="AL235" s="229"/>
      <c r="AM235" s="211">
        <f t="shared" si="719"/>
        <v>0</v>
      </c>
      <c r="AN235" s="205"/>
      <c r="AO235" s="205"/>
      <c r="AP235" s="231"/>
      <c r="AQ235" s="193">
        <f t="shared" si="720"/>
        <v>0</v>
      </c>
      <c r="AR235" s="192">
        <f t="shared" si="720"/>
        <v>0</v>
      </c>
      <c r="AS235" s="192">
        <f t="shared" si="721"/>
        <v>0</v>
      </c>
      <c r="AT235" s="192">
        <f t="shared" si="714"/>
        <v>0</v>
      </c>
      <c r="AU235" s="192">
        <f t="shared" si="714"/>
        <v>0</v>
      </c>
      <c r="AV235" s="192">
        <f t="shared" si="714"/>
        <v>0</v>
      </c>
      <c r="AW235" s="192">
        <f t="shared" si="714"/>
        <v>0</v>
      </c>
      <c r="AX235" s="235">
        <f t="shared" si="722"/>
        <v>0</v>
      </c>
      <c r="AY235" s="263"/>
      <c r="AZ235" s="194">
        <f t="shared" si="723"/>
        <v>0</v>
      </c>
      <c r="BA235" s="263"/>
      <c r="BB235" s="263"/>
      <c r="BC235" s="263"/>
      <c r="BD235" s="264"/>
      <c r="BE235" s="235">
        <f t="shared" si="724"/>
        <v>0</v>
      </c>
      <c r="BF235" s="263"/>
      <c r="BG235" s="194">
        <f t="shared" si="725"/>
        <v>0</v>
      </c>
      <c r="BH235" s="263"/>
      <c r="BI235" s="263"/>
      <c r="BJ235" s="263"/>
      <c r="BK235" s="264"/>
      <c r="BL235" s="235">
        <f t="shared" si="726"/>
        <v>0</v>
      </c>
      <c r="BM235" s="263"/>
      <c r="BN235" s="194">
        <f t="shared" si="727"/>
        <v>0</v>
      </c>
      <c r="BO235" s="263"/>
      <c r="BP235" s="263"/>
      <c r="BQ235" s="263"/>
      <c r="BR235" s="264"/>
      <c r="BS235" s="235">
        <f t="shared" si="728"/>
        <v>0</v>
      </c>
      <c r="BT235" s="263"/>
      <c r="BU235" s="194">
        <f t="shared" si="729"/>
        <v>0</v>
      </c>
      <c r="BV235" s="263"/>
      <c r="BW235" s="263"/>
      <c r="BX235" s="263"/>
      <c r="BY235" s="264"/>
      <c r="BZ235" s="251"/>
      <c r="CA235" s="159"/>
      <c r="CB235" s="44"/>
      <c r="CC235" s="44"/>
      <c r="CD235" s="44"/>
      <c r="CE235" s="44"/>
      <c r="CF235" s="44"/>
      <c r="CG235" s="44"/>
      <c r="CH235" s="44"/>
      <c r="CI235" s="44"/>
      <c r="CJ235" s="44"/>
      <c r="CK235" s="44"/>
      <c r="CL235" s="44"/>
      <c r="CM235" s="44"/>
      <c r="CN235" s="44"/>
      <c r="CO235" s="44"/>
      <c r="CP235" s="44"/>
      <c r="CQ235" s="44"/>
      <c r="CR235" s="44"/>
      <c r="CS235" s="44"/>
      <c r="CT235" s="44"/>
      <c r="CU235" s="44"/>
      <c r="CV235" s="44"/>
      <c r="CW235" s="44"/>
      <c r="CX235" s="44"/>
      <c r="CY235" s="44"/>
      <c r="CZ235" s="44"/>
      <c r="DA235" s="44"/>
      <c r="DB235" s="44"/>
      <c r="DC235" s="44"/>
      <c r="DD235" s="44"/>
      <c r="DE235" s="44"/>
      <c r="DF235" s="44"/>
      <c r="DG235" s="44"/>
      <c r="DH235" s="44"/>
      <c r="DI235" s="44"/>
      <c r="DJ235" s="44"/>
      <c r="DK235" s="44"/>
      <c r="DL235" s="44"/>
      <c r="DM235" s="44"/>
    </row>
    <row r="236" spans="1:241" hidden="1" outlineLevel="2">
      <c r="A236" s="187"/>
      <c r="B236" s="33"/>
      <c r="C236" s="50"/>
      <c r="D236" s="51"/>
      <c r="E236" s="34"/>
      <c r="F236" s="56"/>
      <c r="G236" s="34"/>
      <c r="H236" s="34"/>
      <c r="I236" s="34"/>
      <c r="J236" s="53"/>
      <c r="K236" s="34"/>
      <c r="L236" s="36"/>
      <c r="M236" s="36"/>
      <c r="N236" s="36"/>
      <c r="O236" s="49"/>
      <c r="P236" s="49"/>
      <c r="Q236" s="36">
        <f t="shared" si="730"/>
        <v>0</v>
      </c>
      <c r="R236" s="33"/>
      <c r="S236" s="33"/>
      <c r="T236" s="33"/>
      <c r="U236" s="145"/>
      <c r="V236" s="192">
        <f t="shared" si="713"/>
        <v>0</v>
      </c>
      <c r="W236" s="193">
        <f t="shared" si="715"/>
        <v>0</v>
      </c>
      <c r="X236" s="192">
        <f t="shared" si="715"/>
        <v>0</v>
      </c>
      <c r="Y236" s="192">
        <f t="shared" si="715"/>
        <v>0</v>
      </c>
      <c r="Z236" s="192">
        <f t="shared" si="715"/>
        <v>0</v>
      </c>
      <c r="AA236" s="211">
        <f t="shared" si="716"/>
        <v>0</v>
      </c>
      <c r="AB236" s="205"/>
      <c r="AC236" s="205"/>
      <c r="AD236" s="229"/>
      <c r="AE236" s="211">
        <f t="shared" ref="AE236:AE240" si="731">SUM(AF236:AH236)</f>
        <v>0</v>
      </c>
      <c r="AF236" s="205"/>
      <c r="AG236" s="205"/>
      <c r="AH236" s="229"/>
      <c r="AI236" s="211">
        <f t="shared" si="718"/>
        <v>0</v>
      </c>
      <c r="AJ236" s="205"/>
      <c r="AK236" s="205"/>
      <c r="AL236" s="229"/>
      <c r="AM236" s="211">
        <f t="shared" si="719"/>
        <v>0</v>
      </c>
      <c r="AN236" s="205"/>
      <c r="AO236" s="205"/>
      <c r="AP236" s="231"/>
      <c r="AQ236" s="193">
        <f t="shared" si="720"/>
        <v>0</v>
      </c>
      <c r="AR236" s="192">
        <f t="shared" si="720"/>
        <v>0</v>
      </c>
      <c r="AS236" s="192">
        <f t="shared" si="721"/>
        <v>0</v>
      </c>
      <c r="AT236" s="192">
        <f t="shared" si="714"/>
        <v>0</v>
      </c>
      <c r="AU236" s="192">
        <f t="shared" si="714"/>
        <v>0</v>
      </c>
      <c r="AV236" s="192">
        <f t="shared" si="714"/>
        <v>0</v>
      </c>
      <c r="AW236" s="192">
        <f t="shared" si="714"/>
        <v>0</v>
      </c>
      <c r="AX236" s="235">
        <f t="shared" si="722"/>
        <v>0</v>
      </c>
      <c r="AY236" s="263"/>
      <c r="AZ236" s="194">
        <f t="shared" si="723"/>
        <v>0</v>
      </c>
      <c r="BA236" s="263"/>
      <c r="BB236" s="263"/>
      <c r="BC236" s="263"/>
      <c r="BD236" s="264"/>
      <c r="BE236" s="235">
        <f t="shared" si="724"/>
        <v>0</v>
      </c>
      <c r="BF236" s="263"/>
      <c r="BG236" s="194">
        <f t="shared" si="725"/>
        <v>0</v>
      </c>
      <c r="BH236" s="263"/>
      <c r="BI236" s="263"/>
      <c r="BJ236" s="263"/>
      <c r="BK236" s="264"/>
      <c r="BL236" s="235">
        <f t="shared" si="726"/>
        <v>0</v>
      </c>
      <c r="BM236" s="263"/>
      <c r="BN236" s="194">
        <f t="shared" si="727"/>
        <v>0</v>
      </c>
      <c r="BO236" s="263"/>
      <c r="BP236" s="263"/>
      <c r="BQ236" s="263"/>
      <c r="BR236" s="264"/>
      <c r="BS236" s="235">
        <f t="shared" si="728"/>
        <v>0</v>
      </c>
      <c r="BT236" s="263"/>
      <c r="BU236" s="194">
        <f t="shared" si="729"/>
        <v>0</v>
      </c>
      <c r="BV236" s="263"/>
      <c r="BW236" s="263"/>
      <c r="BX236" s="263"/>
      <c r="BY236" s="264"/>
      <c r="BZ236" s="251"/>
      <c r="CA236" s="159"/>
      <c r="CB236" s="44"/>
      <c r="CC236" s="44"/>
      <c r="CD236" s="44"/>
      <c r="CE236" s="44"/>
      <c r="CF236" s="44"/>
      <c r="CG236" s="44"/>
      <c r="CH236" s="44"/>
      <c r="CI236" s="44"/>
      <c r="CJ236" s="44"/>
      <c r="CK236" s="44"/>
      <c r="CL236" s="44"/>
      <c r="CM236" s="44"/>
      <c r="CN236" s="44"/>
      <c r="CO236" s="44"/>
      <c r="CP236" s="44"/>
      <c r="CQ236" s="44"/>
      <c r="CR236" s="44"/>
      <c r="CS236" s="44"/>
      <c r="CT236" s="44"/>
      <c r="CU236" s="44"/>
      <c r="CV236" s="44"/>
      <c r="CW236" s="44"/>
      <c r="CX236" s="44"/>
      <c r="CY236" s="44"/>
      <c r="CZ236" s="44"/>
      <c r="DA236" s="44"/>
      <c r="DB236" s="44"/>
      <c r="DC236" s="44"/>
      <c r="DD236" s="44"/>
      <c r="DE236" s="44"/>
      <c r="DF236" s="44"/>
      <c r="DG236" s="44"/>
      <c r="DH236" s="44"/>
      <c r="DI236" s="44"/>
      <c r="DJ236" s="44"/>
      <c r="DK236" s="44"/>
      <c r="DL236" s="44"/>
      <c r="DM236" s="44"/>
    </row>
    <row r="237" spans="1:241" hidden="1" outlineLevel="2">
      <c r="A237" s="145"/>
      <c r="B237" s="33"/>
      <c r="C237" s="50"/>
      <c r="D237" s="51"/>
      <c r="E237" s="34"/>
      <c r="F237" s="56"/>
      <c r="G237" s="34"/>
      <c r="H237" s="34"/>
      <c r="I237" s="34"/>
      <c r="J237" s="53"/>
      <c r="K237" s="34"/>
      <c r="L237" s="36"/>
      <c r="M237" s="36"/>
      <c r="N237" s="36"/>
      <c r="O237" s="49"/>
      <c r="P237" s="49"/>
      <c r="Q237" s="36">
        <f t="shared" si="730"/>
        <v>0</v>
      </c>
      <c r="R237" s="33"/>
      <c r="S237" s="33"/>
      <c r="T237" s="33"/>
      <c r="U237" s="145"/>
      <c r="V237" s="192">
        <f t="shared" si="713"/>
        <v>0</v>
      </c>
      <c r="W237" s="193">
        <f t="shared" si="715"/>
        <v>0</v>
      </c>
      <c r="X237" s="192">
        <f t="shared" si="715"/>
        <v>0</v>
      </c>
      <c r="Y237" s="192">
        <f t="shared" si="715"/>
        <v>0</v>
      </c>
      <c r="Z237" s="192">
        <f t="shared" si="715"/>
        <v>0</v>
      </c>
      <c r="AA237" s="211">
        <f t="shared" si="716"/>
        <v>0</v>
      </c>
      <c r="AB237" s="205"/>
      <c r="AC237" s="205"/>
      <c r="AD237" s="229"/>
      <c r="AE237" s="211">
        <f t="shared" si="731"/>
        <v>0</v>
      </c>
      <c r="AF237" s="205"/>
      <c r="AG237" s="205"/>
      <c r="AH237" s="229"/>
      <c r="AI237" s="211">
        <f t="shared" si="718"/>
        <v>0</v>
      </c>
      <c r="AJ237" s="205"/>
      <c r="AK237" s="205"/>
      <c r="AL237" s="229"/>
      <c r="AM237" s="211">
        <f t="shared" si="719"/>
        <v>0</v>
      </c>
      <c r="AN237" s="205"/>
      <c r="AO237" s="205"/>
      <c r="AP237" s="231"/>
      <c r="AQ237" s="193">
        <f t="shared" si="720"/>
        <v>0</v>
      </c>
      <c r="AR237" s="192">
        <f t="shared" si="720"/>
        <v>0</v>
      </c>
      <c r="AS237" s="192">
        <f t="shared" si="721"/>
        <v>0</v>
      </c>
      <c r="AT237" s="192">
        <f t="shared" si="714"/>
        <v>0</v>
      </c>
      <c r="AU237" s="192">
        <f t="shared" si="714"/>
        <v>0</v>
      </c>
      <c r="AV237" s="192">
        <f t="shared" si="714"/>
        <v>0</v>
      </c>
      <c r="AW237" s="192">
        <f t="shared" si="714"/>
        <v>0</v>
      </c>
      <c r="AX237" s="235">
        <f t="shared" si="722"/>
        <v>0</v>
      </c>
      <c r="AY237" s="263"/>
      <c r="AZ237" s="194">
        <f t="shared" si="723"/>
        <v>0</v>
      </c>
      <c r="BA237" s="263"/>
      <c r="BB237" s="263"/>
      <c r="BC237" s="263"/>
      <c r="BD237" s="264"/>
      <c r="BE237" s="235">
        <f t="shared" si="724"/>
        <v>0</v>
      </c>
      <c r="BF237" s="263"/>
      <c r="BG237" s="194">
        <f t="shared" si="725"/>
        <v>0</v>
      </c>
      <c r="BH237" s="263"/>
      <c r="BI237" s="263"/>
      <c r="BJ237" s="263"/>
      <c r="BK237" s="264"/>
      <c r="BL237" s="235">
        <f t="shared" si="726"/>
        <v>0</v>
      </c>
      <c r="BM237" s="263"/>
      <c r="BN237" s="194">
        <f t="shared" si="727"/>
        <v>0</v>
      </c>
      <c r="BO237" s="263"/>
      <c r="BP237" s="263"/>
      <c r="BQ237" s="263"/>
      <c r="BR237" s="264"/>
      <c r="BS237" s="235">
        <f t="shared" si="728"/>
        <v>0</v>
      </c>
      <c r="BT237" s="263"/>
      <c r="BU237" s="194">
        <f t="shared" si="729"/>
        <v>0</v>
      </c>
      <c r="BV237" s="263"/>
      <c r="BW237" s="263"/>
      <c r="BX237" s="263"/>
      <c r="BY237" s="264"/>
      <c r="BZ237" s="251"/>
      <c r="CA237" s="159"/>
      <c r="CB237" s="44"/>
      <c r="CC237" s="44"/>
      <c r="CD237" s="44"/>
      <c r="CE237" s="44"/>
      <c r="CF237" s="44"/>
      <c r="CG237" s="44"/>
      <c r="CH237" s="44"/>
      <c r="CI237" s="44"/>
      <c r="CJ237" s="44"/>
      <c r="CK237" s="44"/>
      <c r="CL237" s="44"/>
      <c r="CM237" s="44"/>
      <c r="CN237" s="44"/>
      <c r="CO237" s="44"/>
      <c r="CP237" s="44"/>
      <c r="CQ237" s="44"/>
      <c r="CR237" s="44"/>
      <c r="CS237" s="44"/>
      <c r="CT237" s="44"/>
      <c r="CU237" s="44"/>
      <c r="CV237" s="44"/>
      <c r="CW237" s="44"/>
      <c r="CX237" s="44"/>
      <c r="CY237" s="44"/>
      <c r="CZ237" s="44"/>
      <c r="DA237" s="44"/>
      <c r="DB237" s="44"/>
      <c r="DC237" s="44"/>
      <c r="DD237" s="44"/>
      <c r="DE237" s="44"/>
      <c r="DF237" s="44"/>
      <c r="DG237" s="44"/>
      <c r="DH237" s="44"/>
      <c r="DI237" s="44"/>
      <c r="DJ237" s="44"/>
      <c r="DK237" s="44"/>
      <c r="DL237" s="44"/>
      <c r="DM237" s="44"/>
    </row>
    <row r="238" spans="1:241" hidden="1" outlineLevel="2">
      <c r="A238" s="145"/>
      <c r="B238" s="33"/>
      <c r="C238" s="50"/>
      <c r="D238" s="51"/>
      <c r="E238" s="34"/>
      <c r="F238" s="56"/>
      <c r="G238" s="34"/>
      <c r="H238" s="34"/>
      <c r="I238" s="34"/>
      <c r="J238" s="53"/>
      <c r="K238" s="34"/>
      <c r="L238" s="36"/>
      <c r="M238" s="36"/>
      <c r="N238" s="36"/>
      <c r="O238" s="49"/>
      <c r="P238" s="49"/>
      <c r="Q238" s="36">
        <f t="shared" si="730"/>
        <v>0</v>
      </c>
      <c r="R238" s="33"/>
      <c r="S238" s="33"/>
      <c r="T238" s="33"/>
      <c r="U238" s="145"/>
      <c r="V238" s="192">
        <f t="shared" si="713"/>
        <v>0</v>
      </c>
      <c r="W238" s="193">
        <f t="shared" si="715"/>
        <v>0</v>
      </c>
      <c r="X238" s="192">
        <f t="shared" si="715"/>
        <v>0</v>
      </c>
      <c r="Y238" s="192">
        <f t="shared" si="715"/>
        <v>0</v>
      </c>
      <c r="Z238" s="192">
        <f t="shared" si="715"/>
        <v>0</v>
      </c>
      <c r="AA238" s="211">
        <f t="shared" si="716"/>
        <v>0</v>
      </c>
      <c r="AB238" s="206"/>
      <c r="AC238" s="206"/>
      <c r="AD238" s="230"/>
      <c r="AE238" s="211">
        <f t="shared" si="731"/>
        <v>0</v>
      </c>
      <c r="AF238" s="206"/>
      <c r="AG238" s="206"/>
      <c r="AH238" s="230"/>
      <c r="AI238" s="211">
        <f t="shared" si="718"/>
        <v>0</v>
      </c>
      <c r="AJ238" s="206"/>
      <c r="AK238" s="206"/>
      <c r="AL238" s="230"/>
      <c r="AM238" s="211">
        <f t="shared" si="719"/>
        <v>0</v>
      </c>
      <c r="AN238" s="206"/>
      <c r="AO238" s="206"/>
      <c r="AP238" s="232"/>
      <c r="AQ238" s="193">
        <f t="shared" si="720"/>
        <v>0</v>
      </c>
      <c r="AR238" s="192">
        <f t="shared" si="720"/>
        <v>0</v>
      </c>
      <c r="AS238" s="192">
        <f t="shared" si="721"/>
        <v>0</v>
      </c>
      <c r="AT238" s="192">
        <f t="shared" si="714"/>
        <v>0</v>
      </c>
      <c r="AU238" s="192">
        <f t="shared" si="714"/>
        <v>0</v>
      </c>
      <c r="AV238" s="192">
        <f t="shared" si="714"/>
        <v>0</v>
      </c>
      <c r="AW238" s="192">
        <f t="shared" si="714"/>
        <v>0</v>
      </c>
      <c r="AX238" s="235">
        <f>SUM(AY238:BD238)</f>
        <v>0</v>
      </c>
      <c r="AY238" s="263"/>
      <c r="AZ238" s="194">
        <f t="shared" si="723"/>
        <v>0</v>
      </c>
      <c r="BA238" s="263"/>
      <c r="BB238" s="263"/>
      <c r="BC238" s="263"/>
      <c r="BD238" s="264"/>
      <c r="BE238" s="235">
        <f>SUM(BF238:BK238)</f>
        <v>0</v>
      </c>
      <c r="BF238" s="263"/>
      <c r="BG238" s="194">
        <f t="shared" si="725"/>
        <v>0</v>
      </c>
      <c r="BH238" s="263"/>
      <c r="BI238" s="263"/>
      <c r="BJ238" s="263"/>
      <c r="BK238" s="264"/>
      <c r="BL238" s="235">
        <f>SUM(BM238:BR238)</f>
        <v>0</v>
      </c>
      <c r="BM238" s="263"/>
      <c r="BN238" s="194">
        <f t="shared" si="727"/>
        <v>0</v>
      </c>
      <c r="BO238" s="263"/>
      <c r="BP238" s="263"/>
      <c r="BQ238" s="263"/>
      <c r="BR238" s="264"/>
      <c r="BS238" s="235">
        <f>SUM(BT238:BY238)</f>
        <v>0</v>
      </c>
      <c r="BT238" s="263"/>
      <c r="BU238" s="194">
        <f t="shared" si="729"/>
        <v>0</v>
      </c>
      <c r="BV238" s="263"/>
      <c r="BW238" s="263"/>
      <c r="BX238" s="263"/>
      <c r="BY238" s="264"/>
      <c r="BZ238" s="251"/>
      <c r="CA238" s="159"/>
      <c r="CB238" s="44"/>
      <c r="CC238" s="44"/>
      <c r="CD238" s="44"/>
      <c r="CE238" s="44"/>
      <c r="CF238" s="44"/>
      <c r="CG238" s="44"/>
      <c r="CH238" s="44"/>
      <c r="CI238" s="44"/>
      <c r="CJ238" s="44"/>
      <c r="CK238" s="44"/>
      <c r="CL238" s="44"/>
      <c r="CM238" s="44"/>
      <c r="CN238" s="44"/>
      <c r="CO238" s="44"/>
      <c r="CP238" s="44"/>
      <c r="CQ238" s="44"/>
      <c r="CR238" s="44"/>
      <c r="CS238" s="44"/>
      <c r="CT238" s="44"/>
      <c r="CU238" s="44"/>
      <c r="CV238" s="44"/>
      <c r="CW238" s="44"/>
      <c r="CX238" s="44"/>
      <c r="CY238" s="44"/>
      <c r="CZ238" s="44"/>
      <c r="DA238" s="44"/>
      <c r="DB238" s="44"/>
      <c r="DC238" s="44"/>
      <c r="DD238" s="44"/>
      <c r="DE238" s="44"/>
      <c r="DF238" s="44"/>
      <c r="DG238" s="44"/>
      <c r="DH238" s="44"/>
      <c r="DI238" s="44"/>
      <c r="DJ238" s="44"/>
      <c r="DK238" s="44"/>
      <c r="DL238" s="44"/>
      <c r="DM238" s="44"/>
    </row>
    <row r="239" spans="1:241" hidden="1" outlineLevel="2">
      <c r="A239" s="145"/>
      <c r="B239" s="33"/>
      <c r="C239" s="50"/>
      <c r="D239" s="51"/>
      <c r="E239" s="34"/>
      <c r="F239" s="56"/>
      <c r="G239" s="34"/>
      <c r="H239" s="34"/>
      <c r="I239" s="34"/>
      <c r="J239" s="53"/>
      <c r="K239" s="34"/>
      <c r="L239" s="36"/>
      <c r="M239" s="36"/>
      <c r="N239" s="36"/>
      <c r="O239" s="49"/>
      <c r="P239" s="49"/>
      <c r="Q239" s="36">
        <f t="shared" si="730"/>
        <v>0</v>
      </c>
      <c r="R239" s="33"/>
      <c r="S239" s="33"/>
      <c r="T239" s="33"/>
      <c r="U239" s="145"/>
      <c r="V239" s="192">
        <f t="shared" si="713"/>
        <v>0</v>
      </c>
      <c r="W239" s="193">
        <f t="shared" si="715"/>
        <v>0</v>
      </c>
      <c r="X239" s="192">
        <f t="shared" si="715"/>
        <v>0</v>
      </c>
      <c r="Y239" s="192">
        <f t="shared" si="715"/>
        <v>0</v>
      </c>
      <c r="Z239" s="192">
        <f t="shared" si="715"/>
        <v>0</v>
      </c>
      <c r="AA239" s="211">
        <f>SUM(AB239:AD239)</f>
        <v>0</v>
      </c>
      <c r="AB239" s="206"/>
      <c r="AC239" s="206"/>
      <c r="AD239" s="230"/>
      <c r="AE239" s="211">
        <f t="shared" si="731"/>
        <v>0</v>
      </c>
      <c r="AF239" s="206"/>
      <c r="AG239" s="206"/>
      <c r="AH239" s="230"/>
      <c r="AI239" s="211">
        <f t="shared" si="718"/>
        <v>0</v>
      </c>
      <c r="AJ239" s="206"/>
      <c r="AK239" s="206"/>
      <c r="AL239" s="230"/>
      <c r="AM239" s="211">
        <f t="shared" si="719"/>
        <v>0</v>
      </c>
      <c r="AN239" s="206"/>
      <c r="AO239" s="206"/>
      <c r="AP239" s="232"/>
      <c r="AQ239" s="193">
        <f t="shared" si="720"/>
        <v>0</v>
      </c>
      <c r="AR239" s="192">
        <f t="shared" si="720"/>
        <v>0</v>
      </c>
      <c r="AS239" s="192">
        <f t="shared" si="721"/>
        <v>0</v>
      </c>
      <c r="AT239" s="192">
        <f t="shared" si="714"/>
        <v>0</v>
      </c>
      <c r="AU239" s="192">
        <f t="shared" si="714"/>
        <v>0</v>
      </c>
      <c r="AV239" s="192">
        <f t="shared" si="714"/>
        <v>0</v>
      </c>
      <c r="AW239" s="192">
        <f t="shared" si="714"/>
        <v>0</v>
      </c>
      <c r="AX239" s="235">
        <f t="shared" ref="AX239:AX240" si="732">SUM(AY239:BD239)</f>
        <v>0</v>
      </c>
      <c r="AY239" s="263"/>
      <c r="AZ239" s="194">
        <f t="shared" si="723"/>
        <v>0</v>
      </c>
      <c r="BA239" s="263"/>
      <c r="BB239" s="263"/>
      <c r="BC239" s="263"/>
      <c r="BD239" s="264"/>
      <c r="BE239" s="235">
        <f t="shared" ref="BE239:BE240" si="733">SUM(BF239:BK239)</f>
        <v>0</v>
      </c>
      <c r="BF239" s="263"/>
      <c r="BG239" s="194">
        <f t="shared" si="725"/>
        <v>0</v>
      </c>
      <c r="BH239" s="263"/>
      <c r="BI239" s="263"/>
      <c r="BJ239" s="263"/>
      <c r="BK239" s="264"/>
      <c r="BL239" s="235">
        <f t="shared" ref="BL239:BL240" si="734">SUM(BM239:BR239)</f>
        <v>0</v>
      </c>
      <c r="BM239" s="263"/>
      <c r="BN239" s="194">
        <f t="shared" si="727"/>
        <v>0</v>
      </c>
      <c r="BO239" s="263"/>
      <c r="BP239" s="263"/>
      <c r="BQ239" s="263"/>
      <c r="BR239" s="264"/>
      <c r="BS239" s="235">
        <f t="shared" ref="BS239:BS240" si="735">SUM(BT239:BY239)</f>
        <v>0</v>
      </c>
      <c r="BT239" s="263"/>
      <c r="BU239" s="194">
        <f t="shared" si="729"/>
        <v>0</v>
      </c>
      <c r="BV239" s="263"/>
      <c r="BW239" s="263"/>
      <c r="BX239" s="263"/>
      <c r="BY239" s="264"/>
      <c r="BZ239" s="251"/>
      <c r="CA239" s="159"/>
      <c r="CB239" s="44"/>
      <c r="CC239" s="44"/>
      <c r="CD239" s="44"/>
      <c r="CE239" s="44"/>
      <c r="CF239" s="44"/>
      <c r="CG239" s="44"/>
      <c r="CH239" s="44"/>
      <c r="CI239" s="44"/>
      <c r="CJ239" s="44"/>
      <c r="CK239" s="44"/>
      <c r="CL239" s="44"/>
      <c r="CM239" s="44"/>
      <c r="CN239" s="44"/>
      <c r="CO239" s="44"/>
      <c r="CP239" s="44"/>
      <c r="CQ239" s="44"/>
      <c r="CR239" s="44"/>
      <c r="CS239" s="44"/>
      <c r="CT239" s="44"/>
      <c r="CU239" s="44"/>
      <c r="CV239" s="44"/>
      <c r="CW239" s="44"/>
      <c r="CX239" s="44"/>
      <c r="CY239" s="44"/>
      <c r="CZ239" s="44"/>
      <c r="DA239" s="44"/>
      <c r="DB239" s="44"/>
      <c r="DC239" s="44"/>
      <c r="DD239" s="44"/>
      <c r="DE239" s="44"/>
      <c r="DF239" s="44"/>
      <c r="DG239" s="44"/>
      <c r="DH239" s="44"/>
      <c r="DI239" s="44"/>
      <c r="DJ239" s="44"/>
      <c r="DK239" s="44"/>
      <c r="DL239" s="44"/>
      <c r="DM239" s="44"/>
    </row>
    <row r="240" spans="1:241" hidden="1" outlineLevel="2">
      <c r="A240" s="145"/>
      <c r="B240" s="33"/>
      <c r="C240" s="50"/>
      <c r="D240" s="51"/>
      <c r="E240" s="34"/>
      <c r="F240" s="56"/>
      <c r="G240" s="34"/>
      <c r="H240" s="34"/>
      <c r="I240" s="34"/>
      <c r="J240" s="53"/>
      <c r="K240" s="34"/>
      <c r="L240" s="36"/>
      <c r="M240" s="36"/>
      <c r="N240" s="36"/>
      <c r="O240" s="49"/>
      <c r="P240" s="49"/>
      <c r="Q240" s="36">
        <f t="shared" si="730"/>
        <v>0</v>
      </c>
      <c r="R240" s="33"/>
      <c r="S240" s="33"/>
      <c r="T240" s="33"/>
      <c r="U240" s="145"/>
      <c r="V240" s="192">
        <f t="shared" si="713"/>
        <v>0</v>
      </c>
      <c r="W240" s="193">
        <f t="shared" si="715"/>
        <v>0</v>
      </c>
      <c r="X240" s="192">
        <f t="shared" si="715"/>
        <v>0</v>
      </c>
      <c r="Y240" s="192">
        <f t="shared" si="715"/>
        <v>0</v>
      </c>
      <c r="Z240" s="192">
        <f t="shared" si="715"/>
        <v>0</v>
      </c>
      <c r="AA240" s="211">
        <f t="shared" ref="AA240" si="736">SUM(AB240:AD240)</f>
        <v>0</v>
      </c>
      <c r="AB240" s="206"/>
      <c r="AC240" s="206"/>
      <c r="AD240" s="230"/>
      <c r="AE240" s="211">
        <f t="shared" si="731"/>
        <v>0</v>
      </c>
      <c r="AF240" s="206"/>
      <c r="AG240" s="206"/>
      <c r="AH240" s="230"/>
      <c r="AI240" s="211">
        <f t="shared" si="718"/>
        <v>0</v>
      </c>
      <c r="AJ240" s="206"/>
      <c r="AK240" s="206"/>
      <c r="AL240" s="230"/>
      <c r="AM240" s="211">
        <f t="shared" si="719"/>
        <v>0</v>
      </c>
      <c r="AN240" s="206"/>
      <c r="AO240" s="206"/>
      <c r="AP240" s="232"/>
      <c r="AQ240" s="193">
        <f t="shared" si="720"/>
        <v>0</v>
      </c>
      <c r="AR240" s="192">
        <f>SUM(BT240,BM240,BF240,AY240)</f>
        <v>0</v>
      </c>
      <c r="AS240" s="192">
        <f>IF(AR240*0.304=SUM(AZ240,BG240,BN240,BU240),AR240*0.304,"ЕСН")</f>
        <v>0</v>
      </c>
      <c r="AT240" s="192">
        <f t="shared" si="714"/>
        <v>0</v>
      </c>
      <c r="AU240" s="192">
        <f t="shared" si="714"/>
        <v>0</v>
      </c>
      <c r="AV240" s="192">
        <f t="shared" si="714"/>
        <v>0</v>
      </c>
      <c r="AW240" s="192">
        <f t="shared" si="714"/>
        <v>0</v>
      </c>
      <c r="AX240" s="235">
        <f t="shared" si="732"/>
        <v>0</v>
      </c>
      <c r="AY240" s="263"/>
      <c r="AZ240" s="194">
        <f t="shared" si="723"/>
        <v>0</v>
      </c>
      <c r="BA240" s="263"/>
      <c r="BB240" s="263"/>
      <c r="BC240" s="263"/>
      <c r="BD240" s="264"/>
      <c r="BE240" s="235">
        <f t="shared" si="733"/>
        <v>0</v>
      </c>
      <c r="BF240" s="263"/>
      <c r="BG240" s="194">
        <f t="shared" si="725"/>
        <v>0</v>
      </c>
      <c r="BH240" s="263"/>
      <c r="BI240" s="263"/>
      <c r="BJ240" s="263"/>
      <c r="BK240" s="264"/>
      <c r="BL240" s="235">
        <f t="shared" si="734"/>
        <v>0</v>
      </c>
      <c r="BM240" s="263"/>
      <c r="BN240" s="194">
        <f t="shared" si="727"/>
        <v>0</v>
      </c>
      <c r="BO240" s="263"/>
      <c r="BP240" s="263"/>
      <c r="BQ240" s="263"/>
      <c r="BR240" s="264"/>
      <c r="BS240" s="235">
        <f t="shared" si="735"/>
        <v>0</v>
      </c>
      <c r="BT240" s="263"/>
      <c r="BU240" s="194">
        <f t="shared" si="729"/>
        <v>0</v>
      </c>
      <c r="BV240" s="263"/>
      <c r="BW240" s="263"/>
      <c r="BX240" s="263"/>
      <c r="BY240" s="264"/>
      <c r="BZ240" s="251"/>
      <c r="CA240" s="159"/>
      <c r="CB240" s="44"/>
      <c r="CC240" s="44"/>
      <c r="CD240" s="44"/>
      <c r="CE240" s="44"/>
      <c r="CF240" s="44"/>
      <c r="CG240" s="44"/>
      <c r="CH240" s="44"/>
      <c r="CI240" s="44"/>
      <c r="CJ240" s="44"/>
      <c r="CK240" s="44"/>
      <c r="CL240" s="44"/>
      <c r="CM240" s="44"/>
      <c r="CN240" s="44"/>
      <c r="CO240" s="44"/>
      <c r="CP240" s="44"/>
      <c r="CQ240" s="44"/>
      <c r="CR240" s="44"/>
      <c r="CS240" s="44"/>
      <c r="CT240" s="44"/>
      <c r="CU240" s="44"/>
      <c r="CV240" s="44"/>
      <c r="CW240" s="44"/>
      <c r="CX240" s="44"/>
      <c r="CY240" s="44"/>
      <c r="CZ240" s="44"/>
      <c r="DA240" s="44"/>
      <c r="DB240" s="44"/>
      <c r="DC240" s="44"/>
      <c r="DD240" s="44"/>
      <c r="DE240" s="44"/>
      <c r="DF240" s="44"/>
      <c r="DG240" s="44"/>
      <c r="DH240" s="44"/>
      <c r="DI240" s="44"/>
      <c r="DJ240" s="44"/>
      <c r="DK240" s="44"/>
      <c r="DL240" s="44"/>
      <c r="DM240" s="44"/>
    </row>
    <row r="241" spans="1:241" hidden="1" outlineLevel="2">
      <c r="A241" s="49"/>
      <c r="B241" s="33"/>
      <c r="C241" s="50"/>
      <c r="D241" s="51"/>
      <c r="E241" s="34"/>
      <c r="F241" s="52"/>
      <c r="G241" s="34"/>
      <c r="H241" s="34"/>
      <c r="I241" s="34"/>
      <c r="J241" s="53"/>
      <c r="K241" s="34"/>
      <c r="L241" s="36"/>
      <c r="M241" s="36"/>
      <c r="N241" s="36"/>
      <c r="O241" s="36"/>
      <c r="P241" s="36"/>
      <c r="Q241" s="36"/>
      <c r="R241" s="33"/>
      <c r="S241" s="145"/>
      <c r="T241" s="145"/>
      <c r="U241" s="145"/>
      <c r="V241" s="154"/>
      <c r="W241" s="165"/>
      <c r="X241" s="36"/>
      <c r="Y241" s="36"/>
      <c r="Z241" s="154"/>
      <c r="AA241" s="210"/>
      <c r="AB241" s="36"/>
      <c r="AC241" s="36"/>
      <c r="AD241" s="221"/>
      <c r="AE241" s="210"/>
      <c r="AF241" s="36"/>
      <c r="AG241" s="36"/>
      <c r="AH241" s="221"/>
      <c r="AI241" s="210"/>
      <c r="AJ241" s="36"/>
      <c r="AK241" s="36"/>
      <c r="AL241" s="221"/>
      <c r="AM241" s="210"/>
      <c r="AN241" s="36"/>
      <c r="AO241" s="36"/>
      <c r="AP241" s="154"/>
      <c r="AQ241" s="165"/>
      <c r="AR241" s="36"/>
      <c r="AS241" s="36"/>
      <c r="AT241" s="36"/>
      <c r="AU241" s="36"/>
      <c r="AV241" s="36"/>
      <c r="AW241" s="154"/>
      <c r="AX241" s="235"/>
      <c r="AY241" s="54"/>
      <c r="AZ241" s="194"/>
      <c r="BA241" s="54"/>
      <c r="BB241" s="54"/>
      <c r="BC241" s="54"/>
      <c r="BD241" s="237"/>
      <c r="BE241" s="235"/>
      <c r="BF241" s="54"/>
      <c r="BG241" s="194"/>
      <c r="BH241" s="54"/>
      <c r="BI241" s="54"/>
      <c r="BJ241" s="54"/>
      <c r="BK241" s="237"/>
      <c r="BL241" s="236"/>
      <c r="BM241" s="54"/>
      <c r="BN241" s="54"/>
      <c r="BO241" s="54"/>
      <c r="BP241" s="54"/>
      <c r="BQ241" s="54"/>
      <c r="BR241" s="237"/>
      <c r="BS241" s="236"/>
      <c r="BT241" s="44"/>
      <c r="BU241" s="44"/>
      <c r="BV241" s="44"/>
      <c r="BW241" s="44"/>
      <c r="BX241" s="44"/>
      <c r="BY241" s="257"/>
      <c r="BZ241" s="252"/>
      <c r="CA241" s="159"/>
      <c r="CB241" s="44"/>
      <c r="CC241" s="44"/>
      <c r="CD241" s="44"/>
      <c r="CE241" s="44"/>
      <c r="CF241" s="44"/>
      <c r="CG241" s="44"/>
      <c r="CH241" s="44"/>
      <c r="CI241" s="44"/>
      <c r="CJ241" s="44"/>
      <c r="CK241" s="44"/>
      <c r="CL241" s="44"/>
      <c r="CM241" s="44"/>
      <c r="CN241" s="44"/>
      <c r="CO241" s="44"/>
      <c r="CP241" s="44"/>
      <c r="CQ241" s="44"/>
      <c r="CR241" s="44"/>
      <c r="CS241" s="44"/>
      <c r="CT241" s="44"/>
      <c r="CU241" s="44"/>
      <c r="CV241" s="44"/>
      <c r="CW241" s="44"/>
      <c r="CX241" s="44"/>
      <c r="CY241" s="44"/>
      <c r="CZ241" s="44"/>
      <c r="DA241" s="44"/>
      <c r="DB241" s="44"/>
      <c r="DC241" s="44"/>
      <c r="DD241" s="44"/>
      <c r="DE241" s="44"/>
      <c r="DF241" s="44"/>
      <c r="DG241" s="44"/>
      <c r="DH241" s="44"/>
      <c r="DI241" s="44"/>
      <c r="DJ241" s="44"/>
      <c r="DK241" s="44"/>
      <c r="DL241" s="44"/>
      <c r="DM241" s="44"/>
    </row>
    <row r="242" spans="1:241" s="48" customFormat="1" hidden="1" outlineLevel="1" collapsed="1">
      <c r="A242" s="176"/>
      <c r="B242" s="177"/>
      <c r="C242" s="178"/>
      <c r="D242" s="179"/>
      <c r="E242" s="180"/>
      <c r="F242" s="181"/>
      <c r="G242" s="182"/>
      <c r="H242" s="182"/>
      <c r="I242" s="182"/>
      <c r="J242" s="183"/>
      <c r="K242" s="181" t="str">
        <f>CONCATENATE(K243," ",S243,R243," ",K244," ",S244,R244," ",K245," ",S245,R245," ",K246," ",S246,R246," ",K247," ",S247,R247," "," ",K248," ",S248,R248," ",K249," ",S249,R249," ",K250," ",S250,R250," ")</f>
        <v xml:space="preserve">                 </v>
      </c>
      <c r="L242" s="181"/>
      <c r="M242" s="181"/>
      <c r="N242" s="181"/>
      <c r="O242" s="181"/>
      <c r="P242" s="181"/>
      <c r="Q242" s="181"/>
      <c r="R242" s="182"/>
      <c r="S242" s="182"/>
      <c r="T242" s="182"/>
      <c r="U242" s="184">
        <f>SUM(U243:U250)</f>
        <v>0</v>
      </c>
      <c r="V242" s="188">
        <f>IF(SUM(BT243:BY250,BM243:BR250,BF243:BK250,AY243:BD250,AN243:AP250,AJ243:AL250,AF243:AH250,AB243:AD250)=SUM(V243:V250),SUM(V243:V250),"ПРОВЕРЬ")</f>
        <v>0</v>
      </c>
      <c r="W242" s="189">
        <f>IF(SUM(AA242,AE242,AI242,AM242)=SUM(W243:W250),SUM(W243:W250),"ПРОВЕРЬ")</f>
        <v>0</v>
      </c>
      <c r="X242" s="188">
        <f>IF(SUM(AB242,AF242,AJ242,AN242)=SUM(X243:X250),SUM(X243:X250),"ПРОВЕРЬ")</f>
        <v>0</v>
      </c>
      <c r="Y242" s="188">
        <f t="shared" ref="Y242" si="737">IF(SUM(AC242,AG242,AK242,AO242)=SUM(Y243:Y250),SUM(Y243:Y250),"ПРОВЕРЬ")</f>
        <v>0</v>
      </c>
      <c r="Z242" s="222">
        <f>IF(SUM(AD242,AH242,AL242,AP242)=SUM(Z243:Z250),SUM(Z243:Z250),"ПРОВЕРЬ")</f>
        <v>0</v>
      </c>
      <c r="AA242" s="190">
        <f t="shared" ref="AA242:AB242" si="738">SUM(AA243:AA250)</f>
        <v>0</v>
      </c>
      <c r="AB242" s="184">
        <f t="shared" si="738"/>
        <v>0</v>
      </c>
      <c r="AC242" s="184">
        <f>SUM(AC243:AC250)</f>
        <v>0</v>
      </c>
      <c r="AD242" s="222">
        <f>SUM(AD243:AD250)</f>
        <v>0</v>
      </c>
      <c r="AE242" s="184">
        <f>SUM(AE243:AE250)</f>
        <v>0</v>
      </c>
      <c r="AF242" s="184">
        <f t="shared" ref="AF242" si="739">SUM(AF243:AF250)</f>
        <v>0</v>
      </c>
      <c r="AG242" s="184">
        <f>SUM(AG243:AG250)</f>
        <v>0</v>
      </c>
      <c r="AH242" s="222">
        <f>SUM(AH243:AH250)</f>
        <v>0</v>
      </c>
      <c r="AI242" s="184">
        <f t="shared" ref="AI242:AJ242" si="740">SUM(AI243:AI250)</f>
        <v>0</v>
      </c>
      <c r="AJ242" s="184">
        <f t="shared" si="740"/>
        <v>0</v>
      </c>
      <c r="AK242" s="184">
        <f>SUM(AK243:AK250)</f>
        <v>0</v>
      </c>
      <c r="AL242" s="222">
        <f>SUM(AL243:AL250)</f>
        <v>0</v>
      </c>
      <c r="AM242" s="184">
        <f>SUM(AM243:AM250)</f>
        <v>0</v>
      </c>
      <c r="AN242" s="184">
        <f t="shared" ref="AN242" si="741">SUM(AN243:AN250)</f>
        <v>0</v>
      </c>
      <c r="AO242" s="184">
        <f>SUM(AO243:AO250)</f>
        <v>0</v>
      </c>
      <c r="AP242" s="188">
        <f>SUM(AP243:AP250)</f>
        <v>0</v>
      </c>
      <c r="AQ242" s="189">
        <f t="shared" ref="AQ242:AR242" si="742">IF(SUM(AX242,BE242,BL242,BS242)=SUM(AQ243:AQ250),SUM(AQ243:AQ250),"ПРОВЕРЬ")</f>
        <v>0</v>
      </c>
      <c r="AR242" s="188">
        <f t="shared" si="742"/>
        <v>0</v>
      </c>
      <c r="AS242" s="188">
        <f>IF(SUM(AZ242,BG242,BN242,BU242)=SUM(AS243:AS250),SUM(AS243:AS250),"ПРОВЕРЬ")</f>
        <v>0</v>
      </c>
      <c r="AT242" s="188">
        <f>IF(SUM(BA242,BH242,BO242,BV242)=SUM(AT243:AT250),SUM(AT243:AT250),"ПРОВЕРЬ")</f>
        <v>0</v>
      </c>
      <c r="AU242" s="188">
        <f>IF(SUM(BB242,BI242,BP242,BW242)=SUM(AU243:AU250),SUM(AU243:AU250),"ПРОВЕРЬ")</f>
        <v>0</v>
      </c>
      <c r="AV242" s="188">
        <f t="shared" ref="AV242" si="743">IF(SUM(BC242,BJ242,BQ242,BX242)=SUM(AV243:AV250),SUM(AV243:AV250),"ПРОВЕРЬ")</f>
        <v>0</v>
      </c>
      <c r="AW242" s="188">
        <f>IF(SUM(BD242,BK242,BR242,BY242)=SUM(AW243:AW250),SUM(AW243:AW250),"ПРОВЕРЬ")</f>
        <v>0</v>
      </c>
      <c r="AX242" s="191">
        <f t="shared" ref="AX242:AZ242" si="744">SUM(AX243:AX250)</f>
        <v>0</v>
      </c>
      <c r="AY242" s="191">
        <f t="shared" si="744"/>
        <v>0</v>
      </c>
      <c r="AZ242" s="191">
        <f t="shared" si="744"/>
        <v>0</v>
      </c>
      <c r="BA242" s="191">
        <f>SUM(BA243:BA250)</f>
        <v>0</v>
      </c>
      <c r="BB242" s="191">
        <f t="shared" ref="BB242" si="745">SUM(BB243:BB250)</f>
        <v>0</v>
      </c>
      <c r="BC242" s="191">
        <f>SUM(BC243:BC250)</f>
        <v>0</v>
      </c>
      <c r="BD242" s="234">
        <f>SUM(BD243:BD250)</f>
        <v>0</v>
      </c>
      <c r="BE242" s="191">
        <f t="shared" ref="BE242:BF242" si="746">SUM(BE243:BE250)</f>
        <v>0</v>
      </c>
      <c r="BF242" s="191">
        <f t="shared" si="746"/>
        <v>0</v>
      </c>
      <c r="BG242" s="191">
        <f>SUM(BG243:BG250)</f>
        <v>0</v>
      </c>
      <c r="BH242" s="191">
        <f t="shared" ref="BH242:BI242" si="747">SUM(BH243:BH250)</f>
        <v>0</v>
      </c>
      <c r="BI242" s="191">
        <f t="shared" si="747"/>
        <v>0</v>
      </c>
      <c r="BJ242" s="191">
        <f>SUM(BJ243:BJ250)</f>
        <v>0</v>
      </c>
      <c r="BK242" s="234">
        <f>SUM(BK243:BK250)</f>
        <v>0</v>
      </c>
      <c r="BL242" s="184">
        <f t="shared" ref="BL242:BP242" si="748">SUM(BL243:BL250)</f>
        <v>0</v>
      </c>
      <c r="BM242" s="184">
        <f t="shared" si="748"/>
        <v>0</v>
      </c>
      <c r="BN242" s="184">
        <f t="shared" si="748"/>
        <v>0</v>
      </c>
      <c r="BO242" s="184">
        <f t="shared" si="748"/>
        <v>0</v>
      </c>
      <c r="BP242" s="184">
        <f t="shared" si="748"/>
        <v>0</v>
      </c>
      <c r="BQ242" s="184">
        <f>SUM(BQ243:BQ250)</f>
        <v>0</v>
      </c>
      <c r="BR242" s="222">
        <f>SUM(BR243:BR250)</f>
        <v>0</v>
      </c>
      <c r="BS242" s="184">
        <f t="shared" ref="BS242:BW242" si="749">SUM(BS243:BS250)</f>
        <v>0</v>
      </c>
      <c r="BT242" s="184">
        <f t="shared" si="749"/>
        <v>0</v>
      </c>
      <c r="BU242" s="184">
        <f t="shared" si="749"/>
        <v>0</v>
      </c>
      <c r="BV242" s="184">
        <f t="shared" si="749"/>
        <v>0</v>
      </c>
      <c r="BW242" s="184">
        <f t="shared" si="749"/>
        <v>0</v>
      </c>
      <c r="BX242" s="184">
        <f>SUM(BX243:BX250)</f>
        <v>0</v>
      </c>
      <c r="BY242" s="222">
        <f>SUM(BY243:BY250)</f>
        <v>0</v>
      </c>
      <c r="BZ242" s="266"/>
      <c r="CA242" s="160"/>
      <c r="CB242" s="46"/>
      <c r="CC242" s="46"/>
      <c r="CD242" s="46"/>
      <c r="CE242" s="46"/>
      <c r="CF242" s="46"/>
      <c r="CG242" s="46"/>
      <c r="CH242" s="46"/>
      <c r="CI242" s="46"/>
      <c r="CJ242" s="46"/>
      <c r="CK242" s="46"/>
      <c r="CL242" s="46"/>
      <c r="CM242" s="46"/>
      <c r="CN242" s="46"/>
      <c r="CO242" s="46"/>
      <c r="CP242" s="46"/>
      <c r="CQ242" s="46"/>
      <c r="CR242" s="46"/>
      <c r="CS242" s="46"/>
      <c r="CT242" s="46"/>
      <c r="CU242" s="46"/>
      <c r="CV242" s="46"/>
      <c r="CW242" s="46"/>
      <c r="CX242" s="46"/>
      <c r="CY242" s="46"/>
      <c r="CZ242" s="46"/>
      <c r="DA242" s="46"/>
      <c r="DB242" s="46"/>
      <c r="DC242" s="46"/>
      <c r="DD242" s="46"/>
      <c r="DE242" s="46"/>
      <c r="DF242" s="46"/>
      <c r="DG242" s="46"/>
      <c r="DH242" s="46"/>
      <c r="DI242" s="46"/>
      <c r="DJ242" s="46"/>
      <c r="DK242" s="46"/>
      <c r="DL242" s="46"/>
      <c r="DM242" s="46"/>
      <c r="DN242" s="47"/>
      <c r="DO242" s="47"/>
      <c r="DP242" s="47"/>
      <c r="DQ242" s="47"/>
      <c r="DR242" s="47"/>
      <c r="DS242" s="47"/>
      <c r="DT242" s="47"/>
      <c r="DU242" s="47"/>
      <c r="DV242" s="47"/>
      <c r="DW242" s="47"/>
      <c r="DX242" s="47"/>
      <c r="DY242" s="47"/>
      <c r="DZ242" s="47"/>
      <c r="EA242" s="47"/>
      <c r="EB242" s="47"/>
      <c r="EC242" s="47"/>
      <c r="ED242" s="47"/>
      <c r="EE242" s="47"/>
      <c r="EF242" s="47"/>
      <c r="EG242" s="47"/>
      <c r="EH242" s="47"/>
      <c r="EI242" s="47"/>
      <c r="EJ242" s="47"/>
      <c r="EK242" s="47"/>
      <c r="EL242" s="47"/>
      <c r="EM242" s="47"/>
      <c r="EN242" s="47"/>
      <c r="EO242" s="47"/>
      <c r="EP242" s="47"/>
      <c r="EQ242" s="47"/>
      <c r="ER242" s="47"/>
      <c r="ES242" s="47"/>
      <c r="ET242" s="47"/>
      <c r="EU242" s="47"/>
      <c r="EV242" s="47"/>
      <c r="EW242" s="47"/>
      <c r="EX242" s="47"/>
      <c r="EY242" s="47"/>
      <c r="EZ242" s="47"/>
      <c r="FA242" s="47"/>
      <c r="FB242" s="47"/>
      <c r="FC242" s="47"/>
      <c r="FD242" s="47"/>
      <c r="FE242" s="47"/>
      <c r="FF242" s="47"/>
      <c r="FG242" s="47"/>
      <c r="FH242" s="47"/>
      <c r="FI242" s="47"/>
      <c r="FJ242" s="47"/>
      <c r="FK242" s="47"/>
      <c r="FL242" s="47"/>
      <c r="FM242" s="47"/>
      <c r="FN242" s="47"/>
      <c r="FO242" s="47"/>
      <c r="FP242" s="47"/>
      <c r="FQ242" s="47"/>
      <c r="FR242" s="47"/>
      <c r="FS242" s="47"/>
      <c r="FT242" s="47"/>
      <c r="FU242" s="47"/>
      <c r="FV242" s="47"/>
      <c r="FW242" s="47"/>
      <c r="FX242" s="47"/>
      <c r="FY242" s="47"/>
      <c r="FZ242" s="47"/>
      <c r="GA242" s="47"/>
      <c r="GB242" s="47"/>
      <c r="GC242" s="47"/>
      <c r="GD242" s="47"/>
      <c r="GE242" s="47"/>
      <c r="GF242" s="47"/>
      <c r="GG242" s="47"/>
      <c r="GH242" s="47"/>
      <c r="GI242" s="47"/>
      <c r="GJ242" s="47"/>
      <c r="GK242" s="47"/>
      <c r="GL242" s="47"/>
      <c r="GM242" s="47"/>
      <c r="GN242" s="47"/>
      <c r="GO242" s="47"/>
      <c r="GP242" s="47"/>
      <c r="GQ242" s="47"/>
      <c r="GR242" s="47"/>
      <c r="GS242" s="47"/>
      <c r="GT242" s="47"/>
      <c r="GU242" s="47"/>
      <c r="GV242" s="47"/>
      <c r="GW242" s="47"/>
      <c r="GX242" s="47"/>
      <c r="GY242" s="47"/>
      <c r="GZ242" s="47"/>
      <c r="HA242" s="47"/>
      <c r="HB242" s="47"/>
      <c r="HC242" s="47"/>
      <c r="HD242" s="47"/>
      <c r="HE242" s="47"/>
      <c r="HF242" s="47"/>
      <c r="HG242" s="47"/>
      <c r="HH242" s="47"/>
      <c r="HI242" s="47"/>
      <c r="HJ242" s="47"/>
      <c r="HK242" s="47"/>
      <c r="HL242" s="47"/>
      <c r="HM242" s="47"/>
      <c r="HN242" s="47"/>
      <c r="HO242" s="47"/>
      <c r="HP242" s="47"/>
      <c r="HQ242" s="47"/>
      <c r="HR242" s="47"/>
      <c r="HS242" s="47"/>
      <c r="HT242" s="47"/>
      <c r="HU242" s="47"/>
      <c r="HV242" s="47"/>
      <c r="HW242" s="47"/>
      <c r="HX242" s="47"/>
      <c r="HY242" s="47"/>
      <c r="HZ242" s="47"/>
      <c r="IA242" s="47"/>
      <c r="IB242" s="47"/>
      <c r="IC242" s="47"/>
      <c r="ID242" s="47"/>
      <c r="IE242" s="47"/>
      <c r="IF242" s="47"/>
      <c r="IG242" s="47"/>
    </row>
    <row r="243" spans="1:241" hidden="1" outlineLevel="2">
      <c r="A243" s="145"/>
      <c r="B243" s="33"/>
      <c r="C243" s="50"/>
      <c r="D243" s="51"/>
      <c r="E243" s="34"/>
      <c r="F243" s="56"/>
      <c r="G243" s="34"/>
      <c r="H243" s="34"/>
      <c r="I243" s="34"/>
      <c r="J243" s="53"/>
      <c r="K243" s="34"/>
      <c r="L243" s="36"/>
      <c r="M243" s="36"/>
      <c r="N243" s="36"/>
      <c r="O243" s="49"/>
      <c r="P243" s="49"/>
      <c r="Q243" s="36">
        <f>_xlfn.DAYS(P243,O243)</f>
        <v>0</v>
      </c>
      <c r="R243" s="33"/>
      <c r="S243" s="33"/>
      <c r="T243" s="33"/>
      <c r="U243" s="145"/>
      <c r="V243" s="192">
        <f t="shared" ref="V243:V250" si="750">SUM(W243,AQ243)</f>
        <v>0</v>
      </c>
      <c r="W243" s="193">
        <f>SUM(AA243,AE243,AI243,AM243)</f>
        <v>0</v>
      </c>
      <c r="X243" s="192">
        <f>SUM(AB243,AF243,AJ243,AN243)</f>
        <v>0</v>
      </c>
      <c r="Y243" s="192">
        <f>SUM(AC243,AG243,AK243,AO243)</f>
        <v>0</v>
      </c>
      <c r="Z243" s="192">
        <f>SUM(AD243,AH243,AL243,AP243)</f>
        <v>0</v>
      </c>
      <c r="AA243" s="211">
        <f>SUM(AB243:AD243)</f>
        <v>0</v>
      </c>
      <c r="AB243" s="205"/>
      <c r="AC243" s="205"/>
      <c r="AD243" s="229"/>
      <c r="AE243" s="211">
        <f>SUM(AF243:AH243)</f>
        <v>0</v>
      </c>
      <c r="AF243" s="205"/>
      <c r="AG243" s="205"/>
      <c r="AH243" s="229"/>
      <c r="AI243" s="211">
        <f>SUM(AJ243:AL243)</f>
        <v>0</v>
      </c>
      <c r="AJ243" s="205"/>
      <c r="AK243" s="205"/>
      <c r="AL243" s="229"/>
      <c r="AM243" s="211">
        <f>SUM(AN243:AP243)</f>
        <v>0</v>
      </c>
      <c r="AN243" s="205"/>
      <c r="AO243" s="205"/>
      <c r="AP243" s="231"/>
      <c r="AQ243" s="193">
        <f>SUM(BS243,BL243,BE243,AX243)</f>
        <v>0</v>
      </c>
      <c r="AR243" s="192">
        <f>SUM(BT243,BM243,BF243,AY243)</f>
        <v>0</v>
      </c>
      <c r="AS243" s="192">
        <f>IF(AR243*0.304=SUM(AZ243,BG243,BN243,BU243),AR243*0.304,"проверь ЕСН")</f>
        <v>0</v>
      </c>
      <c r="AT243" s="192">
        <f t="shared" ref="AT243:AW250" si="751">SUM(BV243,BO243,BH243,BA243)</f>
        <v>0</v>
      </c>
      <c r="AU243" s="192">
        <f t="shared" si="751"/>
        <v>0</v>
      </c>
      <c r="AV243" s="192">
        <f t="shared" si="751"/>
        <v>0</v>
      </c>
      <c r="AW243" s="192">
        <f>SUM(BY243,BR243,BK243,BD243)</f>
        <v>0</v>
      </c>
      <c r="AX243" s="235">
        <f>SUM(AY243:BD243)</f>
        <v>0</v>
      </c>
      <c r="AY243" s="263"/>
      <c r="AZ243" s="194">
        <f>AY243*0.304</f>
        <v>0</v>
      </c>
      <c r="BA243" s="263"/>
      <c r="BB243" s="263"/>
      <c r="BC243" s="263"/>
      <c r="BD243" s="264"/>
      <c r="BE243" s="235">
        <f>SUM(BF243:BK243)</f>
        <v>0</v>
      </c>
      <c r="BF243" s="263"/>
      <c r="BG243" s="194">
        <f>BF243*0.304</f>
        <v>0</v>
      </c>
      <c r="BH243" s="263"/>
      <c r="BI243" s="263"/>
      <c r="BJ243" s="263"/>
      <c r="BK243" s="264"/>
      <c r="BL243" s="235">
        <f>SUM(BM243:BR243)</f>
        <v>0</v>
      </c>
      <c r="BM243" s="263"/>
      <c r="BN243" s="194">
        <f>BM243*0.304</f>
        <v>0</v>
      </c>
      <c r="BO243" s="263"/>
      <c r="BP243" s="263"/>
      <c r="BQ243" s="263"/>
      <c r="BR243" s="264"/>
      <c r="BS243" s="235">
        <f>SUM(BT243:BY243)</f>
        <v>0</v>
      </c>
      <c r="BT243" s="263"/>
      <c r="BU243" s="194">
        <f>BT243*0.304</f>
        <v>0</v>
      </c>
      <c r="BV243" s="263"/>
      <c r="BW243" s="263"/>
      <c r="BX243" s="263"/>
      <c r="BY243" s="264"/>
      <c r="BZ243" s="251"/>
      <c r="CA243" s="159"/>
      <c r="CB243" s="44"/>
      <c r="CC243" s="44"/>
      <c r="CD243" s="44"/>
      <c r="CE243" s="44"/>
      <c r="CF243" s="44"/>
      <c r="CG243" s="44"/>
      <c r="CH243" s="44"/>
      <c r="CI243" s="44"/>
      <c r="CJ243" s="44"/>
      <c r="CK243" s="44"/>
      <c r="CL243" s="44"/>
      <c r="CM243" s="44"/>
      <c r="CN243" s="44"/>
      <c r="CO243" s="44"/>
      <c r="CP243" s="44"/>
      <c r="CQ243" s="44"/>
      <c r="CR243" s="44"/>
      <c r="CS243" s="44"/>
      <c r="CT243" s="44"/>
      <c r="CU243" s="44"/>
      <c r="CV243" s="44"/>
      <c r="CW243" s="44"/>
      <c r="CX243" s="44"/>
      <c r="CY243" s="44"/>
      <c r="CZ243" s="44"/>
      <c r="DA243" s="44"/>
      <c r="DB243" s="44"/>
      <c r="DC243" s="44"/>
      <c r="DD243" s="44"/>
      <c r="DE243" s="44"/>
      <c r="DF243" s="44"/>
      <c r="DG243" s="44"/>
      <c r="DH243" s="44"/>
      <c r="DI243" s="44"/>
      <c r="DJ243" s="44"/>
      <c r="DK243" s="44"/>
      <c r="DL243" s="44"/>
      <c r="DM243" s="44"/>
    </row>
    <row r="244" spans="1:241" hidden="1" outlineLevel="2">
      <c r="A244" s="49"/>
      <c r="B244" s="33"/>
      <c r="C244" s="50"/>
      <c r="D244" s="51"/>
      <c r="E244" s="34"/>
      <c r="F244" s="56"/>
      <c r="G244" s="34"/>
      <c r="H244" s="34"/>
      <c r="I244" s="34"/>
      <c r="J244" s="53"/>
      <c r="K244" s="34"/>
      <c r="L244" s="36"/>
      <c r="M244" s="36"/>
      <c r="N244" s="36"/>
      <c r="O244" s="49"/>
      <c r="P244" s="49"/>
      <c r="Q244" s="36">
        <f>_xlfn.DAYS(P244,O244)</f>
        <v>0</v>
      </c>
      <c r="R244" s="33"/>
      <c r="S244" s="33"/>
      <c r="T244" s="33"/>
      <c r="U244" s="145"/>
      <c r="V244" s="192">
        <f t="shared" si="750"/>
        <v>0</v>
      </c>
      <c r="W244" s="193">
        <f t="shared" ref="W244:Z250" si="752">SUM(AA244,AE244,AI244,AM244)</f>
        <v>0</v>
      </c>
      <c r="X244" s="192">
        <f t="shared" si="752"/>
        <v>0</v>
      </c>
      <c r="Y244" s="192">
        <f t="shared" si="752"/>
        <v>0</v>
      </c>
      <c r="Z244" s="192">
        <f t="shared" si="752"/>
        <v>0</v>
      </c>
      <c r="AA244" s="211">
        <f t="shared" ref="AA244:AA248" si="753">SUM(AB244:AD244)</f>
        <v>0</v>
      </c>
      <c r="AB244" s="205"/>
      <c r="AC244" s="205"/>
      <c r="AD244" s="229"/>
      <c r="AE244" s="211">
        <f t="shared" ref="AE244" si="754">SUM(AF244:AH244)</f>
        <v>0</v>
      </c>
      <c r="AF244" s="205"/>
      <c r="AG244" s="205"/>
      <c r="AH244" s="229"/>
      <c r="AI244" s="211">
        <f t="shared" ref="AI244:AI250" si="755">SUM(AJ244:AL244)</f>
        <v>0</v>
      </c>
      <c r="AJ244" s="205"/>
      <c r="AK244" s="205"/>
      <c r="AL244" s="229"/>
      <c r="AM244" s="211">
        <f t="shared" ref="AM244:AM250" si="756">SUM(AN244:AP244)</f>
        <v>0</v>
      </c>
      <c r="AN244" s="205"/>
      <c r="AO244" s="205"/>
      <c r="AP244" s="231"/>
      <c r="AQ244" s="193">
        <f t="shared" ref="AQ244:AR250" si="757">SUM(BS244,BL244,BE244,AX244)</f>
        <v>0</v>
      </c>
      <c r="AR244" s="192">
        <f t="shared" si="757"/>
        <v>0</v>
      </c>
      <c r="AS244" s="192">
        <f t="shared" ref="AS244:AS249" si="758">IF(AR244*0.304=SUM(AZ244,BG244,BN244,BU244),AR244*0.304,"ЕСН")</f>
        <v>0</v>
      </c>
      <c r="AT244" s="192">
        <f t="shared" si="751"/>
        <v>0</v>
      </c>
      <c r="AU244" s="192">
        <f t="shared" si="751"/>
        <v>0</v>
      </c>
      <c r="AV244" s="192">
        <f t="shared" si="751"/>
        <v>0</v>
      </c>
      <c r="AW244" s="192">
        <f t="shared" si="751"/>
        <v>0</v>
      </c>
      <c r="AX244" s="235">
        <f t="shared" ref="AX244:AX247" si="759">SUM(AY244:BD244)</f>
        <v>0</v>
      </c>
      <c r="AY244" s="263"/>
      <c r="AZ244" s="194">
        <f t="shared" ref="AZ244:AZ250" si="760">AY244*0.304</f>
        <v>0</v>
      </c>
      <c r="BA244" s="263"/>
      <c r="BB244" s="263"/>
      <c r="BC244" s="263"/>
      <c r="BD244" s="264"/>
      <c r="BE244" s="235">
        <f t="shared" ref="BE244:BE247" si="761">SUM(BF244:BK244)</f>
        <v>0</v>
      </c>
      <c r="BF244" s="263"/>
      <c r="BG244" s="194">
        <f t="shared" ref="BG244:BG250" si="762">BF244*0.304</f>
        <v>0</v>
      </c>
      <c r="BH244" s="263"/>
      <c r="BI244" s="263"/>
      <c r="BJ244" s="263"/>
      <c r="BK244" s="264"/>
      <c r="BL244" s="235">
        <f t="shared" ref="BL244:BL247" si="763">SUM(BM244:BR244)</f>
        <v>0</v>
      </c>
      <c r="BM244" s="263"/>
      <c r="BN244" s="194">
        <f t="shared" ref="BN244:BN250" si="764">BM244*0.304</f>
        <v>0</v>
      </c>
      <c r="BO244" s="263"/>
      <c r="BP244" s="263"/>
      <c r="BQ244" s="263"/>
      <c r="BR244" s="264"/>
      <c r="BS244" s="235">
        <f t="shared" ref="BS244:BS247" si="765">SUM(BT244:BY244)</f>
        <v>0</v>
      </c>
      <c r="BT244" s="263"/>
      <c r="BU244" s="194">
        <f t="shared" ref="BU244:BU250" si="766">BT244*0.304</f>
        <v>0</v>
      </c>
      <c r="BV244" s="263"/>
      <c r="BW244" s="263"/>
      <c r="BX244" s="263"/>
      <c r="BY244" s="264"/>
      <c r="BZ244" s="251"/>
      <c r="CA244" s="159"/>
      <c r="CB244" s="44"/>
      <c r="CC244" s="44"/>
      <c r="CD244" s="44"/>
      <c r="CE244" s="44"/>
      <c r="CF244" s="44"/>
      <c r="CG244" s="44"/>
      <c r="CH244" s="44"/>
      <c r="CI244" s="44"/>
      <c r="CJ244" s="44"/>
      <c r="CK244" s="44"/>
      <c r="CL244" s="44"/>
      <c r="CM244" s="44"/>
      <c r="CN244" s="44"/>
      <c r="CO244" s="44"/>
      <c r="CP244" s="44"/>
      <c r="CQ244" s="44"/>
      <c r="CR244" s="44"/>
      <c r="CS244" s="44"/>
      <c r="CT244" s="44"/>
      <c r="CU244" s="44"/>
      <c r="CV244" s="44"/>
      <c r="CW244" s="44"/>
      <c r="CX244" s="44"/>
      <c r="CY244" s="44"/>
      <c r="CZ244" s="44"/>
      <c r="DA244" s="44"/>
      <c r="DB244" s="44"/>
      <c r="DC244" s="44"/>
      <c r="DD244" s="44"/>
      <c r="DE244" s="44"/>
      <c r="DF244" s="44"/>
      <c r="DG244" s="44"/>
      <c r="DH244" s="44"/>
      <c r="DI244" s="44"/>
      <c r="DJ244" s="44"/>
      <c r="DK244" s="44"/>
      <c r="DL244" s="44"/>
      <c r="DM244" s="44"/>
    </row>
    <row r="245" spans="1:241" hidden="1" outlineLevel="2">
      <c r="A245" s="187"/>
      <c r="B245" s="33"/>
      <c r="C245" s="50"/>
      <c r="D245" s="51"/>
      <c r="E245" s="34"/>
      <c r="F245" s="56"/>
      <c r="G245" s="34"/>
      <c r="H245" s="34"/>
      <c r="I245" s="34"/>
      <c r="J245" s="53"/>
      <c r="K245" s="34"/>
      <c r="L245" s="36"/>
      <c r="M245" s="36"/>
      <c r="N245" s="36"/>
      <c r="O245" s="49"/>
      <c r="P245" s="49"/>
      <c r="Q245" s="36">
        <f t="shared" ref="Q245:Q250" si="767">_xlfn.DAYS(P245,O245)</f>
        <v>0</v>
      </c>
      <c r="R245" s="33"/>
      <c r="S245" s="33"/>
      <c r="T245" s="33"/>
      <c r="U245" s="145"/>
      <c r="V245" s="192">
        <f t="shared" si="750"/>
        <v>0</v>
      </c>
      <c r="W245" s="193">
        <f t="shared" si="752"/>
        <v>0</v>
      </c>
      <c r="X245" s="192">
        <f t="shared" si="752"/>
        <v>0</v>
      </c>
      <c r="Y245" s="192">
        <f t="shared" si="752"/>
        <v>0</v>
      </c>
      <c r="Z245" s="192">
        <f t="shared" si="752"/>
        <v>0</v>
      </c>
      <c r="AA245" s="211">
        <f t="shared" si="753"/>
        <v>0</v>
      </c>
      <c r="AB245" s="205"/>
      <c r="AC245" s="205"/>
      <c r="AD245" s="229"/>
      <c r="AE245" s="211">
        <f>SUM(AF245:AH245)</f>
        <v>0</v>
      </c>
      <c r="AF245" s="205"/>
      <c r="AG245" s="205"/>
      <c r="AH245" s="229"/>
      <c r="AI245" s="211">
        <f t="shared" si="755"/>
        <v>0</v>
      </c>
      <c r="AJ245" s="205"/>
      <c r="AK245" s="205"/>
      <c r="AL245" s="229"/>
      <c r="AM245" s="211">
        <f t="shared" si="756"/>
        <v>0</v>
      </c>
      <c r="AN245" s="205"/>
      <c r="AO245" s="205"/>
      <c r="AP245" s="231"/>
      <c r="AQ245" s="193">
        <f t="shared" si="757"/>
        <v>0</v>
      </c>
      <c r="AR245" s="192">
        <f t="shared" si="757"/>
        <v>0</v>
      </c>
      <c r="AS245" s="192">
        <f t="shared" si="758"/>
        <v>0</v>
      </c>
      <c r="AT245" s="192">
        <f t="shared" si="751"/>
        <v>0</v>
      </c>
      <c r="AU245" s="192">
        <f t="shared" si="751"/>
        <v>0</v>
      </c>
      <c r="AV245" s="192">
        <f t="shared" si="751"/>
        <v>0</v>
      </c>
      <c r="AW245" s="192">
        <f t="shared" si="751"/>
        <v>0</v>
      </c>
      <c r="AX245" s="235">
        <f t="shared" si="759"/>
        <v>0</v>
      </c>
      <c r="AY245" s="263"/>
      <c r="AZ245" s="194">
        <f t="shared" si="760"/>
        <v>0</v>
      </c>
      <c r="BA245" s="263"/>
      <c r="BB245" s="263"/>
      <c r="BC245" s="263"/>
      <c r="BD245" s="264"/>
      <c r="BE245" s="235">
        <f t="shared" si="761"/>
        <v>0</v>
      </c>
      <c r="BF245" s="263"/>
      <c r="BG245" s="194">
        <f t="shared" si="762"/>
        <v>0</v>
      </c>
      <c r="BH245" s="263"/>
      <c r="BI245" s="263"/>
      <c r="BJ245" s="263"/>
      <c r="BK245" s="264"/>
      <c r="BL245" s="235">
        <f t="shared" si="763"/>
        <v>0</v>
      </c>
      <c r="BM245" s="263"/>
      <c r="BN245" s="194">
        <f t="shared" si="764"/>
        <v>0</v>
      </c>
      <c r="BO245" s="263"/>
      <c r="BP245" s="263"/>
      <c r="BQ245" s="263"/>
      <c r="BR245" s="264"/>
      <c r="BS245" s="235">
        <f t="shared" si="765"/>
        <v>0</v>
      </c>
      <c r="BT245" s="263"/>
      <c r="BU245" s="194">
        <f t="shared" si="766"/>
        <v>0</v>
      </c>
      <c r="BV245" s="263"/>
      <c r="BW245" s="263"/>
      <c r="BX245" s="263"/>
      <c r="BY245" s="264"/>
      <c r="BZ245" s="251"/>
      <c r="CA245" s="159"/>
      <c r="CB245" s="44"/>
      <c r="CC245" s="44"/>
      <c r="CD245" s="44"/>
      <c r="CE245" s="44"/>
      <c r="CF245" s="44"/>
      <c r="CG245" s="44"/>
      <c r="CH245" s="44"/>
      <c r="CI245" s="44"/>
      <c r="CJ245" s="44"/>
      <c r="CK245" s="44"/>
      <c r="CL245" s="44"/>
      <c r="CM245" s="44"/>
      <c r="CN245" s="44"/>
      <c r="CO245" s="44"/>
      <c r="CP245" s="44"/>
      <c r="CQ245" s="44"/>
      <c r="CR245" s="44"/>
      <c r="CS245" s="44"/>
      <c r="CT245" s="44"/>
      <c r="CU245" s="44"/>
      <c r="CV245" s="44"/>
      <c r="CW245" s="44"/>
      <c r="CX245" s="44"/>
      <c r="CY245" s="44"/>
      <c r="CZ245" s="44"/>
      <c r="DA245" s="44"/>
      <c r="DB245" s="44"/>
      <c r="DC245" s="44"/>
      <c r="DD245" s="44"/>
      <c r="DE245" s="44"/>
      <c r="DF245" s="44"/>
      <c r="DG245" s="44"/>
      <c r="DH245" s="44"/>
      <c r="DI245" s="44"/>
      <c r="DJ245" s="44"/>
      <c r="DK245" s="44"/>
      <c r="DL245" s="44"/>
      <c r="DM245" s="44"/>
    </row>
    <row r="246" spans="1:241" hidden="1" outlineLevel="2">
      <c r="A246" s="187"/>
      <c r="B246" s="33"/>
      <c r="C246" s="50"/>
      <c r="D246" s="51"/>
      <c r="E246" s="34"/>
      <c r="F246" s="56"/>
      <c r="G246" s="34"/>
      <c r="H246" s="34"/>
      <c r="I246" s="34"/>
      <c r="J246" s="53"/>
      <c r="K246" s="34"/>
      <c r="L246" s="36"/>
      <c r="M246" s="36"/>
      <c r="N246" s="36"/>
      <c r="O246" s="49"/>
      <c r="P246" s="49"/>
      <c r="Q246" s="36">
        <f t="shared" si="767"/>
        <v>0</v>
      </c>
      <c r="R246" s="33"/>
      <c r="S246" s="33"/>
      <c r="T246" s="33"/>
      <c r="U246" s="145"/>
      <c r="V246" s="192">
        <f t="shared" si="750"/>
        <v>0</v>
      </c>
      <c r="W246" s="193">
        <f t="shared" si="752"/>
        <v>0</v>
      </c>
      <c r="X246" s="192">
        <f t="shared" si="752"/>
        <v>0</v>
      </c>
      <c r="Y246" s="192">
        <f t="shared" si="752"/>
        <v>0</v>
      </c>
      <c r="Z246" s="192">
        <f t="shared" si="752"/>
        <v>0</v>
      </c>
      <c r="AA246" s="211">
        <f t="shared" si="753"/>
        <v>0</v>
      </c>
      <c r="AB246" s="205"/>
      <c r="AC246" s="205"/>
      <c r="AD246" s="229"/>
      <c r="AE246" s="211">
        <f t="shared" ref="AE246:AE250" si="768">SUM(AF246:AH246)</f>
        <v>0</v>
      </c>
      <c r="AF246" s="205"/>
      <c r="AG246" s="205"/>
      <c r="AH246" s="229"/>
      <c r="AI246" s="211">
        <f t="shared" si="755"/>
        <v>0</v>
      </c>
      <c r="AJ246" s="205"/>
      <c r="AK246" s="205"/>
      <c r="AL246" s="229"/>
      <c r="AM246" s="211">
        <f t="shared" si="756"/>
        <v>0</v>
      </c>
      <c r="AN246" s="205"/>
      <c r="AO246" s="205"/>
      <c r="AP246" s="231"/>
      <c r="AQ246" s="193">
        <f t="shared" si="757"/>
        <v>0</v>
      </c>
      <c r="AR246" s="192">
        <f t="shared" si="757"/>
        <v>0</v>
      </c>
      <c r="AS246" s="192">
        <f t="shared" si="758"/>
        <v>0</v>
      </c>
      <c r="AT246" s="192">
        <f t="shared" si="751"/>
        <v>0</v>
      </c>
      <c r="AU246" s="192">
        <f t="shared" si="751"/>
        <v>0</v>
      </c>
      <c r="AV246" s="192">
        <f t="shared" si="751"/>
        <v>0</v>
      </c>
      <c r="AW246" s="192">
        <f t="shared" si="751"/>
        <v>0</v>
      </c>
      <c r="AX246" s="235">
        <f t="shared" si="759"/>
        <v>0</v>
      </c>
      <c r="AY246" s="263"/>
      <c r="AZ246" s="194">
        <f t="shared" si="760"/>
        <v>0</v>
      </c>
      <c r="BA246" s="263"/>
      <c r="BB246" s="263"/>
      <c r="BC246" s="263"/>
      <c r="BD246" s="264"/>
      <c r="BE246" s="235">
        <f t="shared" si="761"/>
        <v>0</v>
      </c>
      <c r="BF246" s="263"/>
      <c r="BG246" s="194">
        <f t="shared" si="762"/>
        <v>0</v>
      </c>
      <c r="BH246" s="263"/>
      <c r="BI246" s="263"/>
      <c r="BJ246" s="263"/>
      <c r="BK246" s="264"/>
      <c r="BL246" s="235">
        <f t="shared" si="763"/>
        <v>0</v>
      </c>
      <c r="BM246" s="263"/>
      <c r="BN246" s="194">
        <f t="shared" si="764"/>
        <v>0</v>
      </c>
      <c r="BO246" s="263"/>
      <c r="BP246" s="263"/>
      <c r="BQ246" s="263"/>
      <c r="BR246" s="264"/>
      <c r="BS246" s="235">
        <f t="shared" si="765"/>
        <v>0</v>
      </c>
      <c r="BT246" s="263"/>
      <c r="BU246" s="194">
        <f t="shared" si="766"/>
        <v>0</v>
      </c>
      <c r="BV246" s="263"/>
      <c r="BW246" s="263"/>
      <c r="BX246" s="263"/>
      <c r="BY246" s="264"/>
      <c r="BZ246" s="251"/>
      <c r="CA246" s="159"/>
      <c r="CB246" s="44"/>
      <c r="CC246" s="44"/>
      <c r="CD246" s="44"/>
      <c r="CE246" s="44"/>
      <c r="CF246" s="44"/>
      <c r="CG246" s="44"/>
      <c r="CH246" s="44"/>
      <c r="CI246" s="44"/>
      <c r="CJ246" s="44"/>
      <c r="CK246" s="44"/>
      <c r="CL246" s="44"/>
      <c r="CM246" s="44"/>
      <c r="CN246" s="44"/>
      <c r="CO246" s="44"/>
      <c r="CP246" s="44"/>
      <c r="CQ246" s="44"/>
      <c r="CR246" s="44"/>
      <c r="CS246" s="44"/>
      <c r="CT246" s="44"/>
      <c r="CU246" s="44"/>
      <c r="CV246" s="44"/>
      <c r="CW246" s="44"/>
      <c r="CX246" s="44"/>
      <c r="CY246" s="44"/>
      <c r="CZ246" s="44"/>
      <c r="DA246" s="44"/>
      <c r="DB246" s="44"/>
      <c r="DC246" s="44"/>
      <c r="DD246" s="44"/>
      <c r="DE246" s="44"/>
      <c r="DF246" s="44"/>
      <c r="DG246" s="44"/>
      <c r="DH246" s="44"/>
      <c r="DI246" s="44"/>
      <c r="DJ246" s="44"/>
      <c r="DK246" s="44"/>
      <c r="DL246" s="44"/>
      <c r="DM246" s="44"/>
    </row>
    <row r="247" spans="1:241" hidden="1" outlineLevel="2">
      <c r="A247" s="145"/>
      <c r="B247" s="33"/>
      <c r="C247" s="50"/>
      <c r="D247" s="51"/>
      <c r="E247" s="34"/>
      <c r="F247" s="56"/>
      <c r="G247" s="34"/>
      <c r="H247" s="34"/>
      <c r="I247" s="34"/>
      <c r="J247" s="53"/>
      <c r="K247" s="34"/>
      <c r="L247" s="36"/>
      <c r="M247" s="36"/>
      <c r="N247" s="36"/>
      <c r="O247" s="49"/>
      <c r="P247" s="49"/>
      <c r="Q247" s="36">
        <f t="shared" si="767"/>
        <v>0</v>
      </c>
      <c r="R247" s="33"/>
      <c r="S247" s="33"/>
      <c r="T247" s="33"/>
      <c r="U247" s="145"/>
      <c r="V247" s="192">
        <f t="shared" si="750"/>
        <v>0</v>
      </c>
      <c r="W247" s="193">
        <f t="shared" si="752"/>
        <v>0</v>
      </c>
      <c r="X247" s="192">
        <f t="shared" si="752"/>
        <v>0</v>
      </c>
      <c r="Y247" s="192">
        <f t="shared" si="752"/>
        <v>0</v>
      </c>
      <c r="Z247" s="192">
        <f t="shared" si="752"/>
        <v>0</v>
      </c>
      <c r="AA247" s="211">
        <f t="shared" si="753"/>
        <v>0</v>
      </c>
      <c r="AB247" s="205"/>
      <c r="AC247" s="205"/>
      <c r="AD247" s="229"/>
      <c r="AE247" s="211">
        <f t="shared" si="768"/>
        <v>0</v>
      </c>
      <c r="AF247" s="205"/>
      <c r="AG247" s="205"/>
      <c r="AH247" s="229"/>
      <c r="AI247" s="211">
        <f t="shared" si="755"/>
        <v>0</v>
      </c>
      <c r="AJ247" s="205"/>
      <c r="AK247" s="205"/>
      <c r="AL247" s="229"/>
      <c r="AM247" s="211">
        <f t="shared" si="756"/>
        <v>0</v>
      </c>
      <c r="AN247" s="205"/>
      <c r="AO247" s="205"/>
      <c r="AP247" s="231"/>
      <c r="AQ247" s="193">
        <f t="shared" si="757"/>
        <v>0</v>
      </c>
      <c r="AR247" s="192">
        <f t="shared" si="757"/>
        <v>0</v>
      </c>
      <c r="AS247" s="192">
        <f t="shared" si="758"/>
        <v>0</v>
      </c>
      <c r="AT247" s="192">
        <f t="shared" si="751"/>
        <v>0</v>
      </c>
      <c r="AU247" s="192">
        <f t="shared" si="751"/>
        <v>0</v>
      </c>
      <c r="AV247" s="192">
        <f t="shared" si="751"/>
        <v>0</v>
      </c>
      <c r="AW247" s="192">
        <f t="shared" si="751"/>
        <v>0</v>
      </c>
      <c r="AX247" s="235">
        <f t="shared" si="759"/>
        <v>0</v>
      </c>
      <c r="AY247" s="263"/>
      <c r="AZ247" s="194">
        <f t="shared" si="760"/>
        <v>0</v>
      </c>
      <c r="BA247" s="263"/>
      <c r="BB247" s="263"/>
      <c r="BC247" s="263"/>
      <c r="BD247" s="264"/>
      <c r="BE247" s="235">
        <f t="shared" si="761"/>
        <v>0</v>
      </c>
      <c r="BF247" s="263"/>
      <c r="BG247" s="194">
        <f t="shared" si="762"/>
        <v>0</v>
      </c>
      <c r="BH247" s="263"/>
      <c r="BI247" s="263"/>
      <c r="BJ247" s="263"/>
      <c r="BK247" s="264"/>
      <c r="BL247" s="235">
        <f t="shared" si="763"/>
        <v>0</v>
      </c>
      <c r="BM247" s="263"/>
      <c r="BN247" s="194">
        <f t="shared" si="764"/>
        <v>0</v>
      </c>
      <c r="BO247" s="263"/>
      <c r="BP247" s="263"/>
      <c r="BQ247" s="263"/>
      <c r="BR247" s="264"/>
      <c r="BS247" s="235">
        <f t="shared" si="765"/>
        <v>0</v>
      </c>
      <c r="BT247" s="263"/>
      <c r="BU247" s="194">
        <f t="shared" si="766"/>
        <v>0</v>
      </c>
      <c r="BV247" s="263"/>
      <c r="BW247" s="263"/>
      <c r="BX247" s="263"/>
      <c r="BY247" s="264"/>
      <c r="BZ247" s="251"/>
      <c r="CA247" s="159"/>
      <c r="CB247" s="44"/>
      <c r="CC247" s="44"/>
      <c r="CD247" s="44"/>
      <c r="CE247" s="44"/>
      <c r="CF247" s="44"/>
      <c r="CG247" s="44"/>
      <c r="CH247" s="44"/>
      <c r="CI247" s="44"/>
      <c r="CJ247" s="44"/>
      <c r="CK247" s="44"/>
      <c r="CL247" s="44"/>
      <c r="CM247" s="44"/>
      <c r="CN247" s="44"/>
      <c r="CO247" s="44"/>
      <c r="CP247" s="44"/>
      <c r="CQ247" s="44"/>
      <c r="CR247" s="44"/>
      <c r="CS247" s="44"/>
      <c r="CT247" s="44"/>
      <c r="CU247" s="44"/>
      <c r="CV247" s="44"/>
      <c r="CW247" s="44"/>
      <c r="CX247" s="44"/>
      <c r="CY247" s="44"/>
      <c r="CZ247" s="44"/>
      <c r="DA247" s="44"/>
      <c r="DB247" s="44"/>
      <c r="DC247" s="44"/>
      <c r="DD247" s="44"/>
      <c r="DE247" s="44"/>
      <c r="DF247" s="44"/>
      <c r="DG247" s="44"/>
      <c r="DH247" s="44"/>
      <c r="DI247" s="44"/>
      <c r="DJ247" s="44"/>
      <c r="DK247" s="44"/>
      <c r="DL247" s="44"/>
      <c r="DM247" s="44"/>
    </row>
    <row r="248" spans="1:241" hidden="1" outlineLevel="2">
      <c r="A248" s="145"/>
      <c r="B248" s="33"/>
      <c r="C248" s="50"/>
      <c r="D248" s="51"/>
      <c r="E248" s="34"/>
      <c r="F248" s="56"/>
      <c r="G248" s="34"/>
      <c r="H248" s="34"/>
      <c r="I248" s="34"/>
      <c r="J248" s="53"/>
      <c r="K248" s="34"/>
      <c r="L248" s="36"/>
      <c r="M248" s="36"/>
      <c r="N248" s="36"/>
      <c r="O248" s="49"/>
      <c r="P248" s="49"/>
      <c r="Q248" s="36">
        <f t="shared" si="767"/>
        <v>0</v>
      </c>
      <c r="R248" s="33"/>
      <c r="S248" s="33"/>
      <c r="T248" s="33"/>
      <c r="U248" s="145"/>
      <c r="V248" s="192">
        <f t="shared" si="750"/>
        <v>0</v>
      </c>
      <c r="W248" s="193">
        <f t="shared" si="752"/>
        <v>0</v>
      </c>
      <c r="X248" s="192">
        <f t="shared" si="752"/>
        <v>0</v>
      </c>
      <c r="Y248" s="192">
        <f t="shared" si="752"/>
        <v>0</v>
      </c>
      <c r="Z248" s="192">
        <f t="shared" si="752"/>
        <v>0</v>
      </c>
      <c r="AA248" s="211">
        <f t="shared" si="753"/>
        <v>0</v>
      </c>
      <c r="AB248" s="206"/>
      <c r="AC248" s="206"/>
      <c r="AD248" s="230"/>
      <c r="AE248" s="211">
        <f t="shared" si="768"/>
        <v>0</v>
      </c>
      <c r="AF248" s="206"/>
      <c r="AG248" s="206"/>
      <c r="AH248" s="230"/>
      <c r="AI248" s="211">
        <f t="shared" si="755"/>
        <v>0</v>
      </c>
      <c r="AJ248" s="206"/>
      <c r="AK248" s="206"/>
      <c r="AL248" s="230"/>
      <c r="AM248" s="211">
        <f t="shared" si="756"/>
        <v>0</v>
      </c>
      <c r="AN248" s="206"/>
      <c r="AO248" s="206"/>
      <c r="AP248" s="232"/>
      <c r="AQ248" s="193">
        <f t="shared" si="757"/>
        <v>0</v>
      </c>
      <c r="AR248" s="192">
        <f t="shared" si="757"/>
        <v>0</v>
      </c>
      <c r="AS248" s="192">
        <f t="shared" si="758"/>
        <v>0</v>
      </c>
      <c r="AT248" s="192">
        <f t="shared" si="751"/>
        <v>0</v>
      </c>
      <c r="AU248" s="192">
        <f t="shared" si="751"/>
        <v>0</v>
      </c>
      <c r="AV248" s="192">
        <f t="shared" si="751"/>
        <v>0</v>
      </c>
      <c r="AW248" s="192">
        <f t="shared" si="751"/>
        <v>0</v>
      </c>
      <c r="AX248" s="235">
        <f>SUM(AY248:BD248)</f>
        <v>0</v>
      </c>
      <c r="AY248" s="263"/>
      <c r="AZ248" s="194">
        <f t="shared" si="760"/>
        <v>0</v>
      </c>
      <c r="BA248" s="263"/>
      <c r="BB248" s="263"/>
      <c r="BC248" s="263"/>
      <c r="BD248" s="264"/>
      <c r="BE248" s="235">
        <f>SUM(BF248:BK248)</f>
        <v>0</v>
      </c>
      <c r="BF248" s="263"/>
      <c r="BG248" s="194">
        <f t="shared" si="762"/>
        <v>0</v>
      </c>
      <c r="BH248" s="263"/>
      <c r="BI248" s="263"/>
      <c r="BJ248" s="263"/>
      <c r="BK248" s="264"/>
      <c r="BL248" s="235">
        <f>SUM(BM248:BR248)</f>
        <v>0</v>
      </c>
      <c r="BM248" s="263"/>
      <c r="BN248" s="194">
        <f t="shared" si="764"/>
        <v>0</v>
      </c>
      <c r="BO248" s="263"/>
      <c r="BP248" s="263"/>
      <c r="BQ248" s="263"/>
      <c r="BR248" s="264"/>
      <c r="BS248" s="235">
        <f>SUM(BT248:BY248)</f>
        <v>0</v>
      </c>
      <c r="BT248" s="263"/>
      <c r="BU248" s="194">
        <f t="shared" si="766"/>
        <v>0</v>
      </c>
      <c r="BV248" s="263"/>
      <c r="BW248" s="263"/>
      <c r="BX248" s="263"/>
      <c r="BY248" s="264"/>
      <c r="BZ248" s="251"/>
      <c r="CA248" s="159"/>
      <c r="CB248" s="44"/>
      <c r="CC248" s="44"/>
      <c r="CD248" s="44"/>
      <c r="CE248" s="44"/>
      <c r="CF248" s="44"/>
      <c r="CG248" s="44"/>
      <c r="CH248" s="44"/>
      <c r="CI248" s="44"/>
      <c r="CJ248" s="44"/>
      <c r="CK248" s="44"/>
      <c r="CL248" s="44"/>
      <c r="CM248" s="44"/>
      <c r="CN248" s="44"/>
      <c r="CO248" s="44"/>
      <c r="CP248" s="44"/>
      <c r="CQ248" s="44"/>
      <c r="CR248" s="44"/>
      <c r="CS248" s="44"/>
      <c r="CT248" s="44"/>
      <c r="CU248" s="44"/>
      <c r="CV248" s="44"/>
      <c r="CW248" s="44"/>
      <c r="CX248" s="44"/>
      <c r="CY248" s="44"/>
      <c r="CZ248" s="44"/>
      <c r="DA248" s="44"/>
      <c r="DB248" s="44"/>
      <c r="DC248" s="44"/>
      <c r="DD248" s="44"/>
      <c r="DE248" s="44"/>
      <c r="DF248" s="44"/>
      <c r="DG248" s="44"/>
      <c r="DH248" s="44"/>
      <c r="DI248" s="44"/>
      <c r="DJ248" s="44"/>
      <c r="DK248" s="44"/>
      <c r="DL248" s="44"/>
      <c r="DM248" s="44"/>
    </row>
    <row r="249" spans="1:241" hidden="1" outlineLevel="2">
      <c r="A249" s="145"/>
      <c r="B249" s="33"/>
      <c r="C249" s="50"/>
      <c r="D249" s="51"/>
      <c r="E249" s="34"/>
      <c r="F249" s="56"/>
      <c r="G249" s="34"/>
      <c r="H249" s="34"/>
      <c r="I249" s="34"/>
      <c r="J249" s="53"/>
      <c r="K249" s="34"/>
      <c r="L249" s="36"/>
      <c r="M249" s="36"/>
      <c r="N249" s="36"/>
      <c r="O249" s="49"/>
      <c r="P249" s="49"/>
      <c r="Q249" s="36">
        <f t="shared" si="767"/>
        <v>0</v>
      </c>
      <c r="R249" s="33"/>
      <c r="S249" s="33"/>
      <c r="T249" s="33"/>
      <c r="U249" s="145"/>
      <c r="V249" s="192">
        <f t="shared" si="750"/>
        <v>0</v>
      </c>
      <c r="W249" s="193">
        <f t="shared" si="752"/>
        <v>0</v>
      </c>
      <c r="X249" s="192">
        <f t="shared" si="752"/>
        <v>0</v>
      </c>
      <c r="Y249" s="192">
        <f t="shared" si="752"/>
        <v>0</v>
      </c>
      <c r="Z249" s="192">
        <f t="shared" si="752"/>
        <v>0</v>
      </c>
      <c r="AA249" s="211">
        <f>SUM(AB249:AD249)</f>
        <v>0</v>
      </c>
      <c r="AB249" s="206"/>
      <c r="AC249" s="206"/>
      <c r="AD249" s="230"/>
      <c r="AE249" s="211">
        <f t="shared" si="768"/>
        <v>0</v>
      </c>
      <c r="AF249" s="206"/>
      <c r="AG249" s="206"/>
      <c r="AH249" s="230"/>
      <c r="AI249" s="211">
        <f t="shared" si="755"/>
        <v>0</v>
      </c>
      <c r="AJ249" s="206"/>
      <c r="AK249" s="206"/>
      <c r="AL249" s="230"/>
      <c r="AM249" s="211">
        <f t="shared" si="756"/>
        <v>0</v>
      </c>
      <c r="AN249" s="206"/>
      <c r="AO249" s="206"/>
      <c r="AP249" s="232"/>
      <c r="AQ249" s="193">
        <f t="shared" si="757"/>
        <v>0</v>
      </c>
      <c r="AR249" s="192">
        <f t="shared" si="757"/>
        <v>0</v>
      </c>
      <c r="AS249" s="192">
        <f t="shared" si="758"/>
        <v>0</v>
      </c>
      <c r="AT249" s="192">
        <f t="shared" si="751"/>
        <v>0</v>
      </c>
      <c r="AU249" s="192">
        <f t="shared" si="751"/>
        <v>0</v>
      </c>
      <c r="AV249" s="192">
        <f t="shared" si="751"/>
        <v>0</v>
      </c>
      <c r="AW249" s="192">
        <f t="shared" si="751"/>
        <v>0</v>
      </c>
      <c r="AX249" s="235">
        <f t="shared" ref="AX249:AX250" si="769">SUM(AY249:BD249)</f>
        <v>0</v>
      </c>
      <c r="AY249" s="263"/>
      <c r="AZ249" s="194">
        <f t="shared" si="760"/>
        <v>0</v>
      </c>
      <c r="BA249" s="263"/>
      <c r="BB249" s="263"/>
      <c r="BC249" s="263"/>
      <c r="BD249" s="264"/>
      <c r="BE249" s="235">
        <f t="shared" ref="BE249:BE250" si="770">SUM(BF249:BK249)</f>
        <v>0</v>
      </c>
      <c r="BF249" s="263"/>
      <c r="BG249" s="194">
        <f t="shared" si="762"/>
        <v>0</v>
      </c>
      <c r="BH249" s="263"/>
      <c r="BI249" s="263"/>
      <c r="BJ249" s="263"/>
      <c r="BK249" s="264"/>
      <c r="BL249" s="235">
        <f t="shared" ref="BL249:BL250" si="771">SUM(BM249:BR249)</f>
        <v>0</v>
      </c>
      <c r="BM249" s="263"/>
      <c r="BN249" s="194">
        <f t="shared" si="764"/>
        <v>0</v>
      </c>
      <c r="BO249" s="263"/>
      <c r="BP249" s="263"/>
      <c r="BQ249" s="263"/>
      <c r="BR249" s="264"/>
      <c r="BS249" s="235">
        <f t="shared" ref="BS249:BS250" si="772">SUM(BT249:BY249)</f>
        <v>0</v>
      </c>
      <c r="BT249" s="263"/>
      <c r="BU249" s="194">
        <f t="shared" si="766"/>
        <v>0</v>
      </c>
      <c r="BV249" s="263"/>
      <c r="BW249" s="263"/>
      <c r="BX249" s="263"/>
      <c r="BY249" s="264"/>
      <c r="BZ249" s="251"/>
      <c r="CA249" s="159"/>
      <c r="CB249" s="44"/>
      <c r="CC249" s="44"/>
      <c r="CD249" s="44"/>
      <c r="CE249" s="44"/>
      <c r="CF249" s="44"/>
      <c r="CG249" s="44"/>
      <c r="CH249" s="44"/>
      <c r="CI249" s="44"/>
      <c r="CJ249" s="44"/>
      <c r="CK249" s="44"/>
      <c r="CL249" s="44"/>
      <c r="CM249" s="44"/>
      <c r="CN249" s="44"/>
      <c r="CO249" s="44"/>
      <c r="CP249" s="44"/>
      <c r="CQ249" s="44"/>
      <c r="CR249" s="44"/>
      <c r="CS249" s="44"/>
      <c r="CT249" s="44"/>
      <c r="CU249" s="44"/>
      <c r="CV249" s="44"/>
      <c r="CW249" s="44"/>
      <c r="CX249" s="44"/>
      <c r="CY249" s="44"/>
      <c r="CZ249" s="44"/>
      <c r="DA249" s="44"/>
      <c r="DB249" s="44"/>
      <c r="DC249" s="44"/>
      <c r="DD249" s="44"/>
      <c r="DE249" s="44"/>
      <c r="DF249" s="44"/>
      <c r="DG249" s="44"/>
      <c r="DH249" s="44"/>
      <c r="DI249" s="44"/>
      <c r="DJ249" s="44"/>
      <c r="DK249" s="44"/>
      <c r="DL249" s="44"/>
      <c r="DM249" s="44"/>
    </row>
    <row r="250" spans="1:241" hidden="1" outlineLevel="2">
      <c r="A250" s="145"/>
      <c r="B250" s="33"/>
      <c r="C250" s="50"/>
      <c r="D250" s="51"/>
      <c r="E250" s="34"/>
      <c r="F250" s="56"/>
      <c r="G250" s="34"/>
      <c r="H250" s="34"/>
      <c r="I250" s="34"/>
      <c r="J250" s="53"/>
      <c r="K250" s="34"/>
      <c r="L250" s="36"/>
      <c r="M250" s="36"/>
      <c r="N250" s="36"/>
      <c r="O250" s="49"/>
      <c r="P250" s="49"/>
      <c r="Q250" s="36">
        <f t="shared" si="767"/>
        <v>0</v>
      </c>
      <c r="R250" s="33"/>
      <c r="S250" s="33"/>
      <c r="T250" s="33"/>
      <c r="U250" s="145"/>
      <c r="V250" s="192">
        <f t="shared" si="750"/>
        <v>0</v>
      </c>
      <c r="W250" s="193">
        <f t="shared" si="752"/>
        <v>0</v>
      </c>
      <c r="X250" s="192">
        <f t="shared" si="752"/>
        <v>0</v>
      </c>
      <c r="Y250" s="192">
        <f t="shared" si="752"/>
        <v>0</v>
      </c>
      <c r="Z250" s="192">
        <f t="shared" si="752"/>
        <v>0</v>
      </c>
      <c r="AA250" s="211">
        <f t="shared" ref="AA250" si="773">SUM(AB250:AD250)</f>
        <v>0</v>
      </c>
      <c r="AB250" s="206"/>
      <c r="AC250" s="206"/>
      <c r="AD250" s="230"/>
      <c r="AE250" s="211">
        <f t="shared" si="768"/>
        <v>0</v>
      </c>
      <c r="AF250" s="206"/>
      <c r="AG250" s="206"/>
      <c r="AH250" s="230"/>
      <c r="AI250" s="211">
        <f t="shared" si="755"/>
        <v>0</v>
      </c>
      <c r="AJ250" s="206"/>
      <c r="AK250" s="206"/>
      <c r="AL250" s="230"/>
      <c r="AM250" s="211">
        <f t="shared" si="756"/>
        <v>0</v>
      </c>
      <c r="AN250" s="206"/>
      <c r="AO250" s="206"/>
      <c r="AP250" s="232"/>
      <c r="AQ250" s="193">
        <f t="shared" si="757"/>
        <v>0</v>
      </c>
      <c r="AR250" s="192">
        <f>SUM(BT250,BM250,BF250,AY250)</f>
        <v>0</v>
      </c>
      <c r="AS250" s="192">
        <f>IF(AR250*0.304=SUM(AZ250,BG250,BN250,BU250),AR250*0.304,"ЕСН")</f>
        <v>0</v>
      </c>
      <c r="AT250" s="192">
        <f t="shared" si="751"/>
        <v>0</v>
      </c>
      <c r="AU250" s="192">
        <f t="shared" si="751"/>
        <v>0</v>
      </c>
      <c r="AV250" s="192">
        <f t="shared" si="751"/>
        <v>0</v>
      </c>
      <c r="AW250" s="192">
        <f t="shared" si="751"/>
        <v>0</v>
      </c>
      <c r="AX250" s="235">
        <f t="shared" si="769"/>
        <v>0</v>
      </c>
      <c r="AY250" s="263"/>
      <c r="AZ250" s="194">
        <f t="shared" si="760"/>
        <v>0</v>
      </c>
      <c r="BA250" s="263"/>
      <c r="BB250" s="263"/>
      <c r="BC250" s="263"/>
      <c r="BD250" s="264"/>
      <c r="BE250" s="235">
        <f t="shared" si="770"/>
        <v>0</v>
      </c>
      <c r="BF250" s="263"/>
      <c r="BG250" s="194">
        <f t="shared" si="762"/>
        <v>0</v>
      </c>
      <c r="BH250" s="263"/>
      <c r="BI250" s="263"/>
      <c r="BJ250" s="263"/>
      <c r="BK250" s="264"/>
      <c r="BL250" s="235">
        <f t="shared" si="771"/>
        <v>0</v>
      </c>
      <c r="BM250" s="263"/>
      <c r="BN250" s="194">
        <f t="shared" si="764"/>
        <v>0</v>
      </c>
      <c r="BO250" s="263"/>
      <c r="BP250" s="263"/>
      <c r="BQ250" s="263"/>
      <c r="BR250" s="264"/>
      <c r="BS250" s="235">
        <f t="shared" si="772"/>
        <v>0</v>
      </c>
      <c r="BT250" s="263"/>
      <c r="BU250" s="194">
        <f t="shared" si="766"/>
        <v>0</v>
      </c>
      <c r="BV250" s="263"/>
      <c r="BW250" s="263"/>
      <c r="BX250" s="263"/>
      <c r="BY250" s="264"/>
      <c r="BZ250" s="251"/>
      <c r="CA250" s="159"/>
      <c r="CB250" s="44"/>
      <c r="CC250" s="44"/>
      <c r="CD250" s="44"/>
      <c r="CE250" s="44"/>
      <c r="CF250" s="44"/>
      <c r="CG250" s="44"/>
      <c r="CH250" s="44"/>
      <c r="CI250" s="44"/>
      <c r="CJ250" s="44"/>
      <c r="CK250" s="44"/>
      <c r="CL250" s="44"/>
      <c r="CM250" s="44"/>
      <c r="CN250" s="44"/>
      <c r="CO250" s="44"/>
      <c r="CP250" s="44"/>
      <c r="CQ250" s="44"/>
      <c r="CR250" s="44"/>
      <c r="CS250" s="44"/>
      <c r="CT250" s="44"/>
      <c r="CU250" s="44"/>
      <c r="CV250" s="44"/>
      <c r="CW250" s="44"/>
      <c r="CX250" s="44"/>
      <c r="CY250" s="44"/>
      <c r="CZ250" s="44"/>
      <c r="DA250" s="44"/>
      <c r="DB250" s="44"/>
      <c r="DC250" s="44"/>
      <c r="DD250" s="44"/>
      <c r="DE250" s="44"/>
      <c r="DF250" s="44"/>
      <c r="DG250" s="44"/>
      <c r="DH250" s="44"/>
      <c r="DI250" s="44"/>
      <c r="DJ250" s="44"/>
      <c r="DK250" s="44"/>
      <c r="DL250" s="44"/>
      <c r="DM250" s="44"/>
    </row>
    <row r="251" spans="1:241" hidden="1" outlineLevel="2">
      <c r="A251" s="49"/>
      <c r="B251" s="33"/>
      <c r="C251" s="50"/>
      <c r="D251" s="51"/>
      <c r="E251" s="34"/>
      <c r="F251" s="52"/>
      <c r="G251" s="34"/>
      <c r="H251" s="34"/>
      <c r="I251" s="34"/>
      <c r="J251" s="53"/>
      <c r="K251" s="34"/>
      <c r="L251" s="36"/>
      <c r="M251" s="36"/>
      <c r="N251" s="36"/>
      <c r="O251" s="36"/>
      <c r="P251" s="36"/>
      <c r="Q251" s="36"/>
      <c r="R251" s="33"/>
      <c r="S251" s="145"/>
      <c r="T251" s="145"/>
      <c r="U251" s="145"/>
      <c r="V251" s="154"/>
      <c r="W251" s="165"/>
      <c r="X251" s="36"/>
      <c r="Y251" s="36"/>
      <c r="Z251" s="154"/>
      <c r="AA251" s="210"/>
      <c r="AB251" s="36"/>
      <c r="AC251" s="36"/>
      <c r="AD251" s="221"/>
      <c r="AE251" s="210"/>
      <c r="AF251" s="36"/>
      <c r="AG251" s="36"/>
      <c r="AH251" s="221"/>
      <c r="AI251" s="210"/>
      <c r="AJ251" s="36"/>
      <c r="AK251" s="36"/>
      <c r="AL251" s="221"/>
      <c r="AM251" s="210"/>
      <c r="AN251" s="36"/>
      <c r="AO251" s="36"/>
      <c r="AP251" s="154"/>
      <c r="AQ251" s="165"/>
      <c r="AR251" s="36"/>
      <c r="AS251" s="36"/>
      <c r="AT251" s="36"/>
      <c r="AU251" s="36"/>
      <c r="AV251" s="36"/>
      <c r="AW251" s="154"/>
      <c r="AX251" s="235"/>
      <c r="AY251" s="54"/>
      <c r="AZ251" s="194"/>
      <c r="BA251" s="54"/>
      <c r="BB251" s="54"/>
      <c r="BC251" s="54"/>
      <c r="BD251" s="237"/>
      <c r="BE251" s="235"/>
      <c r="BF251" s="54"/>
      <c r="BG251" s="194"/>
      <c r="BH251" s="54"/>
      <c r="BI251" s="54"/>
      <c r="BJ251" s="54"/>
      <c r="BK251" s="237"/>
      <c r="BL251" s="236"/>
      <c r="BM251" s="54"/>
      <c r="BN251" s="54"/>
      <c r="BO251" s="54"/>
      <c r="BP251" s="54"/>
      <c r="BQ251" s="54"/>
      <c r="BR251" s="237"/>
      <c r="BS251" s="236"/>
      <c r="BT251" s="44"/>
      <c r="BU251" s="44"/>
      <c r="BV251" s="44"/>
      <c r="BW251" s="44"/>
      <c r="BX251" s="44"/>
      <c r="BY251" s="257"/>
      <c r="BZ251" s="252"/>
      <c r="CA251" s="159"/>
      <c r="CB251" s="44"/>
      <c r="CC251" s="44"/>
      <c r="CD251" s="44"/>
      <c r="CE251" s="44"/>
      <c r="CF251" s="44"/>
      <c r="CG251" s="44"/>
      <c r="CH251" s="44"/>
      <c r="CI251" s="44"/>
      <c r="CJ251" s="44"/>
      <c r="CK251" s="44"/>
      <c r="CL251" s="44"/>
      <c r="CM251" s="44"/>
      <c r="CN251" s="44"/>
      <c r="CO251" s="44"/>
      <c r="CP251" s="44"/>
      <c r="CQ251" s="44"/>
      <c r="CR251" s="44"/>
      <c r="CS251" s="44"/>
      <c r="CT251" s="44"/>
      <c r="CU251" s="44"/>
      <c r="CV251" s="44"/>
      <c r="CW251" s="44"/>
      <c r="CX251" s="44"/>
      <c r="CY251" s="44"/>
      <c r="CZ251" s="44"/>
      <c r="DA251" s="44"/>
      <c r="DB251" s="44"/>
      <c r="DC251" s="44"/>
      <c r="DD251" s="44"/>
      <c r="DE251" s="44"/>
      <c r="DF251" s="44"/>
      <c r="DG251" s="44"/>
      <c r="DH251" s="44"/>
      <c r="DI251" s="44"/>
      <c r="DJ251" s="44"/>
      <c r="DK251" s="44"/>
      <c r="DL251" s="44"/>
      <c r="DM251" s="44"/>
    </row>
    <row r="252" spans="1:241" s="48" customFormat="1" hidden="1" outlineLevel="1" collapsed="1">
      <c r="A252" s="176"/>
      <c r="B252" s="177"/>
      <c r="C252" s="178"/>
      <c r="D252" s="179"/>
      <c r="E252" s="180"/>
      <c r="F252" s="181"/>
      <c r="G252" s="182"/>
      <c r="H252" s="182"/>
      <c r="I252" s="182"/>
      <c r="J252" s="183"/>
      <c r="K252" s="181" t="str">
        <f>CONCATENATE(K253," ",S253,R253," ",K254," ",S254,R254," ",K255," ",S255,R255," ",K256," ",S256,R256," ",K257," ",S257,R257," "," ",K258," ",S258,R258," ",K259," ",S259,R259," ",K260," ",S260,R260," ")</f>
        <v xml:space="preserve">                 </v>
      </c>
      <c r="L252" s="181"/>
      <c r="M252" s="181"/>
      <c r="N252" s="181"/>
      <c r="O252" s="181"/>
      <c r="P252" s="181"/>
      <c r="Q252" s="181"/>
      <c r="R252" s="182"/>
      <c r="S252" s="182"/>
      <c r="T252" s="182"/>
      <c r="U252" s="184">
        <f>SUM(U253:U260)</f>
        <v>0</v>
      </c>
      <c r="V252" s="188">
        <f>IF(SUM(BT253:BY260,BM253:BR260,BF253:BK260,AY253:BD260,AN253:AP260,AJ253:AL260,AF253:AH260,AB253:AD260)=SUM(V253:V260),SUM(V253:V260),"ПРОВЕРЬ")</f>
        <v>0</v>
      </c>
      <c r="W252" s="189">
        <f>IF(SUM(AA252,AE252,AI252,AM252)=SUM(W253:W260),SUM(W253:W260),"ПРОВЕРЬ")</f>
        <v>0</v>
      </c>
      <c r="X252" s="188">
        <f>IF(SUM(AB252,AF252,AJ252,AN252)=SUM(X253:X260),SUM(X253:X260),"ПРОВЕРЬ")</f>
        <v>0</v>
      </c>
      <c r="Y252" s="188">
        <f t="shared" ref="Y252" si="774">IF(SUM(AC252,AG252,AK252,AO252)=SUM(Y253:Y260),SUM(Y253:Y260),"ПРОВЕРЬ")</f>
        <v>0</v>
      </c>
      <c r="Z252" s="222">
        <f>IF(SUM(AD252,AH252,AL252,AP252)=SUM(Z253:Z260),SUM(Z253:Z260),"ПРОВЕРЬ")</f>
        <v>0</v>
      </c>
      <c r="AA252" s="190">
        <f t="shared" ref="AA252:AB252" si="775">SUM(AA253:AA260)</f>
        <v>0</v>
      </c>
      <c r="AB252" s="184">
        <f t="shared" si="775"/>
        <v>0</v>
      </c>
      <c r="AC252" s="184">
        <f>SUM(AC253:AC260)</f>
        <v>0</v>
      </c>
      <c r="AD252" s="222">
        <f>SUM(AD253:AD260)</f>
        <v>0</v>
      </c>
      <c r="AE252" s="184">
        <f>SUM(AE253:AE260)</f>
        <v>0</v>
      </c>
      <c r="AF252" s="184">
        <f t="shared" ref="AF252" si="776">SUM(AF253:AF260)</f>
        <v>0</v>
      </c>
      <c r="AG252" s="184">
        <f>SUM(AG253:AG260)</f>
        <v>0</v>
      </c>
      <c r="AH252" s="222">
        <f>SUM(AH253:AH260)</f>
        <v>0</v>
      </c>
      <c r="AI252" s="184">
        <f t="shared" ref="AI252:AJ252" si="777">SUM(AI253:AI260)</f>
        <v>0</v>
      </c>
      <c r="AJ252" s="184">
        <f t="shared" si="777"/>
        <v>0</v>
      </c>
      <c r="AK252" s="184">
        <f>SUM(AK253:AK260)</f>
        <v>0</v>
      </c>
      <c r="AL252" s="222">
        <f>SUM(AL253:AL260)</f>
        <v>0</v>
      </c>
      <c r="AM252" s="184">
        <f>SUM(AM253:AM260)</f>
        <v>0</v>
      </c>
      <c r="AN252" s="184">
        <f t="shared" ref="AN252" si="778">SUM(AN253:AN260)</f>
        <v>0</v>
      </c>
      <c r="AO252" s="184">
        <f>SUM(AO253:AO260)</f>
        <v>0</v>
      </c>
      <c r="AP252" s="188">
        <f>SUM(AP253:AP260)</f>
        <v>0</v>
      </c>
      <c r="AQ252" s="189">
        <f t="shared" ref="AQ252:AR252" si="779">IF(SUM(AX252,BE252,BL252,BS252)=SUM(AQ253:AQ260),SUM(AQ253:AQ260),"ПРОВЕРЬ")</f>
        <v>0</v>
      </c>
      <c r="AR252" s="188">
        <f t="shared" si="779"/>
        <v>0</v>
      </c>
      <c r="AS252" s="188">
        <f>IF(SUM(AZ252,BG252,BN252,BU252)=SUM(AS253:AS260),SUM(AS253:AS260),"ПРОВЕРЬ")</f>
        <v>0</v>
      </c>
      <c r="AT252" s="188">
        <f>IF(SUM(BA252,BH252,BO252,BV252)=SUM(AT253:AT260),SUM(AT253:AT260),"ПРОВЕРЬ")</f>
        <v>0</v>
      </c>
      <c r="AU252" s="188">
        <f>IF(SUM(BB252,BI252,BP252,BW252)=SUM(AU253:AU260),SUM(AU253:AU260),"ПРОВЕРЬ")</f>
        <v>0</v>
      </c>
      <c r="AV252" s="188">
        <f t="shared" ref="AV252" si="780">IF(SUM(BC252,BJ252,BQ252,BX252)=SUM(AV253:AV260),SUM(AV253:AV260),"ПРОВЕРЬ")</f>
        <v>0</v>
      </c>
      <c r="AW252" s="188">
        <f>IF(SUM(BD252,BK252,BR252,BY252)=SUM(AW253:AW260),SUM(AW253:AW260),"ПРОВЕРЬ")</f>
        <v>0</v>
      </c>
      <c r="AX252" s="191">
        <f t="shared" ref="AX252:AZ252" si="781">SUM(AX253:AX260)</f>
        <v>0</v>
      </c>
      <c r="AY252" s="191">
        <f t="shared" si="781"/>
        <v>0</v>
      </c>
      <c r="AZ252" s="191">
        <f t="shared" si="781"/>
        <v>0</v>
      </c>
      <c r="BA252" s="191">
        <f>SUM(BA253:BA260)</f>
        <v>0</v>
      </c>
      <c r="BB252" s="191">
        <f t="shared" ref="BB252" si="782">SUM(BB253:BB260)</f>
        <v>0</v>
      </c>
      <c r="BC252" s="191">
        <f>SUM(BC253:BC260)</f>
        <v>0</v>
      </c>
      <c r="BD252" s="234">
        <f>SUM(BD253:BD260)</f>
        <v>0</v>
      </c>
      <c r="BE252" s="191">
        <f t="shared" ref="BE252:BF252" si="783">SUM(BE253:BE260)</f>
        <v>0</v>
      </c>
      <c r="BF252" s="191">
        <f t="shared" si="783"/>
        <v>0</v>
      </c>
      <c r="BG252" s="191">
        <f>SUM(BG253:BG260)</f>
        <v>0</v>
      </c>
      <c r="BH252" s="191">
        <f t="shared" ref="BH252:BI252" si="784">SUM(BH253:BH260)</f>
        <v>0</v>
      </c>
      <c r="BI252" s="191">
        <f t="shared" si="784"/>
        <v>0</v>
      </c>
      <c r="BJ252" s="191">
        <f>SUM(BJ253:BJ260)</f>
        <v>0</v>
      </c>
      <c r="BK252" s="234">
        <f>SUM(BK253:BK260)</f>
        <v>0</v>
      </c>
      <c r="BL252" s="184">
        <f t="shared" ref="BL252:BP252" si="785">SUM(BL253:BL260)</f>
        <v>0</v>
      </c>
      <c r="BM252" s="184">
        <f t="shared" si="785"/>
        <v>0</v>
      </c>
      <c r="BN252" s="184">
        <f t="shared" si="785"/>
        <v>0</v>
      </c>
      <c r="BO252" s="184">
        <f t="shared" si="785"/>
        <v>0</v>
      </c>
      <c r="BP252" s="184">
        <f t="shared" si="785"/>
        <v>0</v>
      </c>
      <c r="BQ252" s="184">
        <f>SUM(BQ253:BQ260)</f>
        <v>0</v>
      </c>
      <c r="BR252" s="222">
        <f>SUM(BR253:BR260)</f>
        <v>0</v>
      </c>
      <c r="BS252" s="184">
        <f t="shared" ref="BS252:BW252" si="786">SUM(BS253:BS260)</f>
        <v>0</v>
      </c>
      <c r="BT252" s="184">
        <f t="shared" si="786"/>
        <v>0</v>
      </c>
      <c r="BU252" s="184">
        <f t="shared" si="786"/>
        <v>0</v>
      </c>
      <c r="BV252" s="184">
        <f t="shared" si="786"/>
        <v>0</v>
      </c>
      <c r="BW252" s="184">
        <f t="shared" si="786"/>
        <v>0</v>
      </c>
      <c r="BX252" s="184">
        <f>SUM(BX253:BX260)</f>
        <v>0</v>
      </c>
      <c r="BY252" s="222">
        <f>SUM(BY253:BY260)</f>
        <v>0</v>
      </c>
      <c r="BZ252" s="266"/>
      <c r="CA252" s="160"/>
      <c r="CB252" s="46"/>
      <c r="CC252" s="46"/>
      <c r="CD252" s="46"/>
      <c r="CE252" s="46"/>
      <c r="CF252" s="46"/>
      <c r="CG252" s="46"/>
      <c r="CH252" s="46"/>
      <c r="CI252" s="46"/>
      <c r="CJ252" s="46"/>
      <c r="CK252" s="46"/>
      <c r="CL252" s="46"/>
      <c r="CM252" s="46"/>
      <c r="CN252" s="46"/>
      <c r="CO252" s="46"/>
      <c r="CP252" s="46"/>
      <c r="CQ252" s="46"/>
      <c r="CR252" s="46"/>
      <c r="CS252" s="46"/>
      <c r="CT252" s="46"/>
      <c r="CU252" s="46"/>
      <c r="CV252" s="46"/>
      <c r="CW252" s="46"/>
      <c r="CX252" s="46"/>
      <c r="CY252" s="46"/>
      <c r="CZ252" s="46"/>
      <c r="DA252" s="46"/>
      <c r="DB252" s="46"/>
      <c r="DC252" s="46"/>
      <c r="DD252" s="46"/>
      <c r="DE252" s="46"/>
      <c r="DF252" s="46"/>
      <c r="DG252" s="46"/>
      <c r="DH252" s="46"/>
      <c r="DI252" s="46"/>
      <c r="DJ252" s="46"/>
      <c r="DK252" s="46"/>
      <c r="DL252" s="46"/>
      <c r="DM252" s="46"/>
      <c r="DN252" s="47"/>
      <c r="DO252" s="47"/>
      <c r="DP252" s="47"/>
      <c r="DQ252" s="47"/>
      <c r="DR252" s="47"/>
      <c r="DS252" s="47"/>
      <c r="DT252" s="47"/>
      <c r="DU252" s="47"/>
      <c r="DV252" s="47"/>
      <c r="DW252" s="47"/>
      <c r="DX252" s="47"/>
      <c r="DY252" s="47"/>
      <c r="DZ252" s="47"/>
      <c r="EA252" s="47"/>
      <c r="EB252" s="47"/>
      <c r="EC252" s="47"/>
      <c r="ED252" s="47"/>
      <c r="EE252" s="47"/>
      <c r="EF252" s="47"/>
      <c r="EG252" s="47"/>
      <c r="EH252" s="47"/>
      <c r="EI252" s="47"/>
      <c r="EJ252" s="47"/>
      <c r="EK252" s="47"/>
      <c r="EL252" s="47"/>
      <c r="EM252" s="47"/>
      <c r="EN252" s="47"/>
      <c r="EO252" s="47"/>
      <c r="EP252" s="47"/>
      <c r="EQ252" s="47"/>
      <c r="ER252" s="47"/>
      <c r="ES252" s="47"/>
      <c r="ET252" s="47"/>
      <c r="EU252" s="47"/>
      <c r="EV252" s="47"/>
      <c r="EW252" s="47"/>
      <c r="EX252" s="47"/>
      <c r="EY252" s="47"/>
      <c r="EZ252" s="47"/>
      <c r="FA252" s="47"/>
      <c r="FB252" s="47"/>
      <c r="FC252" s="47"/>
      <c r="FD252" s="47"/>
      <c r="FE252" s="47"/>
      <c r="FF252" s="47"/>
      <c r="FG252" s="47"/>
      <c r="FH252" s="47"/>
      <c r="FI252" s="47"/>
      <c r="FJ252" s="47"/>
      <c r="FK252" s="47"/>
      <c r="FL252" s="47"/>
      <c r="FM252" s="47"/>
      <c r="FN252" s="47"/>
      <c r="FO252" s="47"/>
      <c r="FP252" s="47"/>
      <c r="FQ252" s="47"/>
      <c r="FR252" s="47"/>
      <c r="FS252" s="47"/>
      <c r="FT252" s="47"/>
      <c r="FU252" s="47"/>
      <c r="FV252" s="47"/>
      <c r="FW252" s="47"/>
      <c r="FX252" s="47"/>
      <c r="FY252" s="47"/>
      <c r="FZ252" s="47"/>
      <c r="GA252" s="47"/>
      <c r="GB252" s="47"/>
      <c r="GC252" s="47"/>
      <c r="GD252" s="47"/>
      <c r="GE252" s="47"/>
      <c r="GF252" s="47"/>
      <c r="GG252" s="47"/>
      <c r="GH252" s="47"/>
      <c r="GI252" s="47"/>
      <c r="GJ252" s="47"/>
      <c r="GK252" s="47"/>
      <c r="GL252" s="47"/>
      <c r="GM252" s="47"/>
      <c r="GN252" s="47"/>
      <c r="GO252" s="47"/>
      <c r="GP252" s="47"/>
      <c r="GQ252" s="47"/>
      <c r="GR252" s="47"/>
      <c r="GS252" s="47"/>
      <c r="GT252" s="47"/>
      <c r="GU252" s="47"/>
      <c r="GV252" s="47"/>
      <c r="GW252" s="47"/>
      <c r="GX252" s="47"/>
      <c r="GY252" s="47"/>
      <c r="GZ252" s="47"/>
      <c r="HA252" s="47"/>
      <c r="HB252" s="47"/>
      <c r="HC252" s="47"/>
      <c r="HD252" s="47"/>
      <c r="HE252" s="47"/>
      <c r="HF252" s="47"/>
      <c r="HG252" s="47"/>
      <c r="HH252" s="47"/>
      <c r="HI252" s="47"/>
      <c r="HJ252" s="47"/>
      <c r="HK252" s="47"/>
      <c r="HL252" s="47"/>
      <c r="HM252" s="47"/>
      <c r="HN252" s="47"/>
      <c r="HO252" s="47"/>
      <c r="HP252" s="47"/>
      <c r="HQ252" s="47"/>
      <c r="HR252" s="47"/>
      <c r="HS252" s="47"/>
      <c r="HT252" s="47"/>
      <c r="HU252" s="47"/>
      <c r="HV252" s="47"/>
      <c r="HW252" s="47"/>
      <c r="HX252" s="47"/>
      <c r="HY252" s="47"/>
      <c r="HZ252" s="47"/>
      <c r="IA252" s="47"/>
      <c r="IB252" s="47"/>
      <c r="IC252" s="47"/>
      <c r="ID252" s="47"/>
      <c r="IE252" s="47"/>
      <c r="IF252" s="47"/>
      <c r="IG252" s="47"/>
    </row>
    <row r="253" spans="1:241" hidden="1" outlineLevel="2">
      <c r="A253" s="145"/>
      <c r="B253" s="33"/>
      <c r="C253" s="50"/>
      <c r="D253" s="51"/>
      <c r="E253" s="34"/>
      <c r="F253" s="56"/>
      <c r="G253" s="34"/>
      <c r="H253" s="34"/>
      <c r="I253" s="34"/>
      <c r="J253" s="53"/>
      <c r="K253" s="34"/>
      <c r="L253" s="36"/>
      <c r="M253" s="36"/>
      <c r="N253" s="36"/>
      <c r="O253" s="49"/>
      <c r="P253" s="49"/>
      <c r="Q253" s="36">
        <f>_xlfn.DAYS(P253,O253)</f>
        <v>0</v>
      </c>
      <c r="R253" s="33"/>
      <c r="S253" s="33"/>
      <c r="T253" s="33"/>
      <c r="U253" s="145"/>
      <c r="V253" s="192">
        <f t="shared" ref="V253:V260" si="787">SUM(W253,AQ253)</f>
        <v>0</v>
      </c>
      <c r="W253" s="193">
        <f>SUM(AA253,AE253,AI253,AM253)</f>
        <v>0</v>
      </c>
      <c r="X253" s="192">
        <f>SUM(AB253,AF253,AJ253,AN253)</f>
        <v>0</v>
      </c>
      <c r="Y253" s="192">
        <f>SUM(AC253,AG253,AK253,AO253)</f>
        <v>0</v>
      </c>
      <c r="Z253" s="192">
        <f>SUM(AD253,AH253,AL253,AP253)</f>
        <v>0</v>
      </c>
      <c r="AA253" s="211">
        <f>SUM(AB253:AD253)</f>
        <v>0</v>
      </c>
      <c r="AB253" s="205"/>
      <c r="AC253" s="205"/>
      <c r="AD253" s="229"/>
      <c r="AE253" s="211">
        <f>SUM(AF253:AH253)</f>
        <v>0</v>
      </c>
      <c r="AF253" s="205"/>
      <c r="AG253" s="205"/>
      <c r="AH253" s="229"/>
      <c r="AI253" s="211">
        <f>SUM(AJ253:AL253)</f>
        <v>0</v>
      </c>
      <c r="AJ253" s="205"/>
      <c r="AK253" s="205"/>
      <c r="AL253" s="229"/>
      <c r="AM253" s="211">
        <f>SUM(AN253:AP253)</f>
        <v>0</v>
      </c>
      <c r="AN253" s="205"/>
      <c r="AO253" s="205"/>
      <c r="AP253" s="231"/>
      <c r="AQ253" s="193">
        <f>SUM(BS253,BL253,BE253,AX253)</f>
        <v>0</v>
      </c>
      <c r="AR253" s="192">
        <f>SUM(BT253,BM253,BF253,AY253)</f>
        <v>0</v>
      </c>
      <c r="AS253" s="192">
        <f>IF(AR253*0.304=SUM(AZ253,BG253,BN253,BU253),AR253*0.304,"проверь ЕСН")</f>
        <v>0</v>
      </c>
      <c r="AT253" s="192">
        <f t="shared" ref="AT253:AW260" si="788">SUM(BV253,BO253,BH253,BA253)</f>
        <v>0</v>
      </c>
      <c r="AU253" s="192">
        <f t="shared" si="788"/>
        <v>0</v>
      </c>
      <c r="AV253" s="192">
        <f t="shared" si="788"/>
        <v>0</v>
      </c>
      <c r="AW253" s="192">
        <f>SUM(BY253,BR253,BK253,BD253)</f>
        <v>0</v>
      </c>
      <c r="AX253" s="235">
        <f>SUM(AY253:BD253)</f>
        <v>0</v>
      </c>
      <c r="AY253" s="263"/>
      <c r="AZ253" s="194">
        <f>AY253*0.304</f>
        <v>0</v>
      </c>
      <c r="BA253" s="263"/>
      <c r="BB253" s="263"/>
      <c r="BC253" s="263"/>
      <c r="BD253" s="264"/>
      <c r="BE253" s="235">
        <f>SUM(BF253:BK253)</f>
        <v>0</v>
      </c>
      <c r="BF253" s="263"/>
      <c r="BG253" s="194">
        <f>BF253*0.304</f>
        <v>0</v>
      </c>
      <c r="BH253" s="263"/>
      <c r="BI253" s="263"/>
      <c r="BJ253" s="263"/>
      <c r="BK253" s="264"/>
      <c r="BL253" s="235">
        <f>SUM(BM253:BR253)</f>
        <v>0</v>
      </c>
      <c r="BM253" s="263"/>
      <c r="BN253" s="194">
        <f>BM253*0.304</f>
        <v>0</v>
      </c>
      <c r="BO253" s="263"/>
      <c r="BP253" s="263"/>
      <c r="BQ253" s="263"/>
      <c r="BR253" s="264"/>
      <c r="BS253" s="235">
        <f>SUM(BT253:BY253)</f>
        <v>0</v>
      </c>
      <c r="BT253" s="263"/>
      <c r="BU253" s="194">
        <f>BT253*0.304</f>
        <v>0</v>
      </c>
      <c r="BV253" s="263"/>
      <c r="BW253" s="263"/>
      <c r="BX253" s="263"/>
      <c r="BY253" s="264"/>
      <c r="BZ253" s="251"/>
      <c r="CA253" s="159"/>
      <c r="CB253" s="44"/>
      <c r="CC253" s="44"/>
      <c r="CD253" s="44"/>
      <c r="CE253" s="44"/>
      <c r="CF253" s="44"/>
      <c r="CG253" s="44"/>
      <c r="CH253" s="44"/>
      <c r="CI253" s="44"/>
      <c r="CJ253" s="44"/>
      <c r="CK253" s="44"/>
      <c r="CL253" s="44"/>
      <c r="CM253" s="44"/>
      <c r="CN253" s="44"/>
      <c r="CO253" s="44"/>
      <c r="CP253" s="44"/>
      <c r="CQ253" s="44"/>
      <c r="CR253" s="44"/>
      <c r="CS253" s="44"/>
      <c r="CT253" s="44"/>
      <c r="CU253" s="44"/>
      <c r="CV253" s="44"/>
      <c r="CW253" s="44"/>
      <c r="CX253" s="44"/>
      <c r="CY253" s="44"/>
      <c r="CZ253" s="44"/>
      <c r="DA253" s="44"/>
      <c r="DB253" s="44"/>
      <c r="DC253" s="44"/>
      <c r="DD253" s="44"/>
      <c r="DE253" s="44"/>
      <c r="DF253" s="44"/>
      <c r="DG253" s="44"/>
      <c r="DH253" s="44"/>
      <c r="DI253" s="44"/>
      <c r="DJ253" s="44"/>
      <c r="DK253" s="44"/>
      <c r="DL253" s="44"/>
      <c r="DM253" s="44"/>
    </row>
    <row r="254" spans="1:241" hidden="1" outlineLevel="2">
      <c r="A254" s="49"/>
      <c r="B254" s="33"/>
      <c r="C254" s="50"/>
      <c r="D254" s="51"/>
      <c r="E254" s="34"/>
      <c r="F254" s="56"/>
      <c r="G254" s="34"/>
      <c r="H254" s="34"/>
      <c r="I254" s="34"/>
      <c r="J254" s="53"/>
      <c r="K254" s="34"/>
      <c r="L254" s="36"/>
      <c r="M254" s="36"/>
      <c r="N254" s="36"/>
      <c r="O254" s="49"/>
      <c r="P254" s="49"/>
      <c r="Q254" s="36">
        <f>_xlfn.DAYS(P254,O254)</f>
        <v>0</v>
      </c>
      <c r="R254" s="33"/>
      <c r="S254" s="33"/>
      <c r="T254" s="33"/>
      <c r="U254" s="145"/>
      <c r="V254" s="192">
        <f t="shared" si="787"/>
        <v>0</v>
      </c>
      <c r="W254" s="193">
        <f t="shared" ref="W254:Z260" si="789">SUM(AA254,AE254,AI254,AM254)</f>
        <v>0</v>
      </c>
      <c r="X254" s="192">
        <f t="shared" si="789"/>
        <v>0</v>
      </c>
      <c r="Y254" s="192">
        <f t="shared" si="789"/>
        <v>0</v>
      </c>
      <c r="Z254" s="192">
        <f t="shared" si="789"/>
        <v>0</v>
      </c>
      <c r="AA254" s="211">
        <f t="shared" ref="AA254:AA258" si="790">SUM(AB254:AD254)</f>
        <v>0</v>
      </c>
      <c r="AB254" s="205"/>
      <c r="AC254" s="205"/>
      <c r="AD254" s="229"/>
      <c r="AE254" s="211">
        <f t="shared" ref="AE254" si="791">SUM(AF254:AH254)</f>
        <v>0</v>
      </c>
      <c r="AF254" s="205"/>
      <c r="AG254" s="205"/>
      <c r="AH254" s="229"/>
      <c r="AI254" s="211">
        <f t="shared" ref="AI254:AI260" si="792">SUM(AJ254:AL254)</f>
        <v>0</v>
      </c>
      <c r="AJ254" s="205"/>
      <c r="AK254" s="205"/>
      <c r="AL254" s="229"/>
      <c r="AM254" s="211">
        <f t="shared" ref="AM254:AM260" si="793">SUM(AN254:AP254)</f>
        <v>0</v>
      </c>
      <c r="AN254" s="205"/>
      <c r="AO254" s="205"/>
      <c r="AP254" s="231"/>
      <c r="AQ254" s="193">
        <f t="shared" ref="AQ254:AR260" si="794">SUM(BS254,BL254,BE254,AX254)</f>
        <v>0</v>
      </c>
      <c r="AR254" s="192">
        <f t="shared" si="794"/>
        <v>0</v>
      </c>
      <c r="AS254" s="192">
        <f t="shared" ref="AS254:AS259" si="795">IF(AR254*0.304=SUM(AZ254,BG254,BN254,BU254),AR254*0.304,"ЕСН")</f>
        <v>0</v>
      </c>
      <c r="AT254" s="192">
        <f t="shared" si="788"/>
        <v>0</v>
      </c>
      <c r="AU254" s="192">
        <f t="shared" si="788"/>
        <v>0</v>
      </c>
      <c r="AV254" s="192">
        <f t="shared" si="788"/>
        <v>0</v>
      </c>
      <c r="AW254" s="192">
        <f t="shared" si="788"/>
        <v>0</v>
      </c>
      <c r="AX254" s="235">
        <f t="shared" ref="AX254:AX257" si="796">SUM(AY254:BD254)</f>
        <v>0</v>
      </c>
      <c r="AY254" s="263"/>
      <c r="AZ254" s="194">
        <f t="shared" ref="AZ254:AZ260" si="797">AY254*0.304</f>
        <v>0</v>
      </c>
      <c r="BA254" s="263"/>
      <c r="BB254" s="263"/>
      <c r="BC254" s="263"/>
      <c r="BD254" s="264"/>
      <c r="BE254" s="235">
        <f t="shared" ref="BE254:BE257" si="798">SUM(BF254:BK254)</f>
        <v>0</v>
      </c>
      <c r="BF254" s="263"/>
      <c r="BG254" s="194">
        <f t="shared" ref="BG254:BG260" si="799">BF254*0.304</f>
        <v>0</v>
      </c>
      <c r="BH254" s="263"/>
      <c r="BI254" s="263"/>
      <c r="BJ254" s="263"/>
      <c r="BK254" s="264"/>
      <c r="BL254" s="235">
        <f t="shared" ref="BL254:BL257" si="800">SUM(BM254:BR254)</f>
        <v>0</v>
      </c>
      <c r="BM254" s="263"/>
      <c r="BN254" s="194">
        <f t="shared" ref="BN254:BN260" si="801">BM254*0.304</f>
        <v>0</v>
      </c>
      <c r="BO254" s="263"/>
      <c r="BP254" s="263"/>
      <c r="BQ254" s="263"/>
      <c r="BR254" s="264"/>
      <c r="BS254" s="235">
        <f t="shared" ref="BS254:BS257" si="802">SUM(BT254:BY254)</f>
        <v>0</v>
      </c>
      <c r="BT254" s="263"/>
      <c r="BU254" s="194">
        <f t="shared" ref="BU254:BU260" si="803">BT254*0.304</f>
        <v>0</v>
      </c>
      <c r="BV254" s="263"/>
      <c r="BW254" s="263"/>
      <c r="BX254" s="263"/>
      <c r="BY254" s="264"/>
      <c r="BZ254" s="251"/>
      <c r="CA254" s="159"/>
      <c r="CB254" s="44"/>
      <c r="CC254" s="44"/>
      <c r="CD254" s="44"/>
      <c r="CE254" s="44"/>
      <c r="CF254" s="44"/>
      <c r="CG254" s="44"/>
      <c r="CH254" s="44"/>
      <c r="CI254" s="44"/>
      <c r="CJ254" s="44"/>
      <c r="CK254" s="44"/>
      <c r="CL254" s="44"/>
      <c r="CM254" s="44"/>
      <c r="CN254" s="44"/>
      <c r="CO254" s="44"/>
      <c r="CP254" s="44"/>
      <c r="CQ254" s="44"/>
      <c r="CR254" s="44"/>
      <c r="CS254" s="44"/>
      <c r="CT254" s="44"/>
      <c r="CU254" s="44"/>
      <c r="CV254" s="44"/>
      <c r="CW254" s="44"/>
      <c r="CX254" s="44"/>
      <c r="CY254" s="44"/>
      <c r="CZ254" s="44"/>
      <c r="DA254" s="44"/>
      <c r="DB254" s="44"/>
      <c r="DC254" s="44"/>
      <c r="DD254" s="44"/>
      <c r="DE254" s="44"/>
      <c r="DF254" s="44"/>
      <c r="DG254" s="44"/>
      <c r="DH254" s="44"/>
      <c r="DI254" s="44"/>
      <c r="DJ254" s="44"/>
      <c r="DK254" s="44"/>
      <c r="DL254" s="44"/>
      <c r="DM254" s="44"/>
    </row>
    <row r="255" spans="1:241" hidden="1" outlineLevel="2">
      <c r="A255" s="187"/>
      <c r="B255" s="33"/>
      <c r="C255" s="50"/>
      <c r="D255" s="51"/>
      <c r="E255" s="34"/>
      <c r="F255" s="56"/>
      <c r="G255" s="34"/>
      <c r="H255" s="34"/>
      <c r="I255" s="34"/>
      <c r="J255" s="53"/>
      <c r="K255" s="34"/>
      <c r="L255" s="36"/>
      <c r="M255" s="36"/>
      <c r="N255" s="36"/>
      <c r="O255" s="49"/>
      <c r="P255" s="49"/>
      <c r="Q255" s="36">
        <f t="shared" ref="Q255:Q260" si="804">_xlfn.DAYS(P255,O255)</f>
        <v>0</v>
      </c>
      <c r="R255" s="33"/>
      <c r="S255" s="33"/>
      <c r="T255" s="33"/>
      <c r="U255" s="145"/>
      <c r="V255" s="192">
        <f t="shared" si="787"/>
        <v>0</v>
      </c>
      <c r="W255" s="193">
        <f t="shared" si="789"/>
        <v>0</v>
      </c>
      <c r="X255" s="192">
        <f t="shared" si="789"/>
        <v>0</v>
      </c>
      <c r="Y255" s="192">
        <f t="shared" si="789"/>
        <v>0</v>
      </c>
      <c r="Z255" s="192">
        <f t="shared" si="789"/>
        <v>0</v>
      </c>
      <c r="AA255" s="211">
        <f t="shared" si="790"/>
        <v>0</v>
      </c>
      <c r="AB255" s="205"/>
      <c r="AC255" s="205"/>
      <c r="AD255" s="229"/>
      <c r="AE255" s="211">
        <f>SUM(AF255:AH255)</f>
        <v>0</v>
      </c>
      <c r="AF255" s="205"/>
      <c r="AG255" s="205"/>
      <c r="AH255" s="229"/>
      <c r="AI255" s="211">
        <f t="shared" si="792"/>
        <v>0</v>
      </c>
      <c r="AJ255" s="205"/>
      <c r="AK255" s="205"/>
      <c r="AL255" s="229"/>
      <c r="AM255" s="211">
        <f t="shared" si="793"/>
        <v>0</v>
      </c>
      <c r="AN255" s="205"/>
      <c r="AO255" s="205"/>
      <c r="AP255" s="231"/>
      <c r="AQ255" s="193">
        <f t="shared" si="794"/>
        <v>0</v>
      </c>
      <c r="AR255" s="192">
        <f t="shared" si="794"/>
        <v>0</v>
      </c>
      <c r="AS255" s="192">
        <f t="shared" si="795"/>
        <v>0</v>
      </c>
      <c r="AT255" s="192">
        <f t="shared" si="788"/>
        <v>0</v>
      </c>
      <c r="AU255" s="192">
        <f t="shared" si="788"/>
        <v>0</v>
      </c>
      <c r="AV255" s="192">
        <f t="shared" si="788"/>
        <v>0</v>
      </c>
      <c r="AW255" s="192">
        <f t="shared" si="788"/>
        <v>0</v>
      </c>
      <c r="AX255" s="235">
        <f t="shared" si="796"/>
        <v>0</v>
      </c>
      <c r="AY255" s="263"/>
      <c r="AZ255" s="194">
        <f t="shared" si="797"/>
        <v>0</v>
      </c>
      <c r="BA255" s="263"/>
      <c r="BB255" s="263"/>
      <c r="BC255" s="263"/>
      <c r="BD255" s="264"/>
      <c r="BE255" s="235">
        <f t="shared" si="798"/>
        <v>0</v>
      </c>
      <c r="BF255" s="263"/>
      <c r="BG255" s="194">
        <f t="shared" si="799"/>
        <v>0</v>
      </c>
      <c r="BH255" s="263"/>
      <c r="BI255" s="263"/>
      <c r="BJ255" s="263"/>
      <c r="BK255" s="264"/>
      <c r="BL255" s="235">
        <f t="shared" si="800"/>
        <v>0</v>
      </c>
      <c r="BM255" s="263"/>
      <c r="BN255" s="194">
        <f t="shared" si="801"/>
        <v>0</v>
      </c>
      <c r="BO255" s="263"/>
      <c r="BP255" s="263"/>
      <c r="BQ255" s="263"/>
      <c r="BR255" s="264"/>
      <c r="BS255" s="235">
        <f t="shared" si="802"/>
        <v>0</v>
      </c>
      <c r="BT255" s="263"/>
      <c r="BU255" s="194">
        <f t="shared" si="803"/>
        <v>0</v>
      </c>
      <c r="BV255" s="263"/>
      <c r="BW255" s="263"/>
      <c r="BX255" s="263"/>
      <c r="BY255" s="264"/>
      <c r="BZ255" s="251"/>
      <c r="CA255" s="159"/>
      <c r="CB255" s="44"/>
      <c r="CC255" s="44"/>
      <c r="CD255" s="44"/>
      <c r="CE255" s="44"/>
      <c r="CF255" s="44"/>
      <c r="CG255" s="44"/>
      <c r="CH255" s="44"/>
      <c r="CI255" s="44"/>
      <c r="CJ255" s="44"/>
      <c r="CK255" s="44"/>
      <c r="CL255" s="44"/>
      <c r="CM255" s="44"/>
      <c r="CN255" s="44"/>
      <c r="CO255" s="44"/>
      <c r="CP255" s="44"/>
      <c r="CQ255" s="44"/>
      <c r="CR255" s="44"/>
      <c r="CS255" s="44"/>
      <c r="CT255" s="44"/>
      <c r="CU255" s="44"/>
      <c r="CV255" s="44"/>
      <c r="CW255" s="44"/>
      <c r="CX255" s="44"/>
      <c r="CY255" s="44"/>
      <c r="CZ255" s="44"/>
      <c r="DA255" s="44"/>
      <c r="DB255" s="44"/>
      <c r="DC255" s="44"/>
      <c r="DD255" s="44"/>
      <c r="DE255" s="44"/>
      <c r="DF255" s="44"/>
      <c r="DG255" s="44"/>
      <c r="DH255" s="44"/>
      <c r="DI255" s="44"/>
      <c r="DJ255" s="44"/>
      <c r="DK255" s="44"/>
      <c r="DL255" s="44"/>
      <c r="DM255" s="44"/>
    </row>
    <row r="256" spans="1:241" hidden="1" outlineLevel="2">
      <c r="A256" s="187"/>
      <c r="B256" s="33"/>
      <c r="C256" s="50"/>
      <c r="D256" s="51"/>
      <c r="E256" s="34"/>
      <c r="F256" s="56"/>
      <c r="G256" s="34"/>
      <c r="H256" s="34"/>
      <c r="I256" s="34"/>
      <c r="J256" s="53"/>
      <c r="K256" s="34"/>
      <c r="L256" s="36"/>
      <c r="M256" s="36"/>
      <c r="N256" s="36"/>
      <c r="O256" s="49"/>
      <c r="P256" s="49"/>
      <c r="Q256" s="36">
        <f t="shared" si="804"/>
        <v>0</v>
      </c>
      <c r="R256" s="33"/>
      <c r="S256" s="33"/>
      <c r="T256" s="33"/>
      <c r="U256" s="145"/>
      <c r="V256" s="192">
        <f t="shared" si="787"/>
        <v>0</v>
      </c>
      <c r="W256" s="193">
        <f t="shared" si="789"/>
        <v>0</v>
      </c>
      <c r="X256" s="192">
        <f t="shared" si="789"/>
        <v>0</v>
      </c>
      <c r="Y256" s="192">
        <f t="shared" si="789"/>
        <v>0</v>
      </c>
      <c r="Z256" s="192">
        <f t="shared" si="789"/>
        <v>0</v>
      </c>
      <c r="AA256" s="211">
        <f t="shared" si="790"/>
        <v>0</v>
      </c>
      <c r="AB256" s="205"/>
      <c r="AC256" s="205"/>
      <c r="AD256" s="229"/>
      <c r="AE256" s="211">
        <f t="shared" ref="AE256:AE260" si="805">SUM(AF256:AH256)</f>
        <v>0</v>
      </c>
      <c r="AF256" s="205"/>
      <c r="AG256" s="205"/>
      <c r="AH256" s="229"/>
      <c r="AI256" s="211">
        <f t="shared" si="792"/>
        <v>0</v>
      </c>
      <c r="AJ256" s="205"/>
      <c r="AK256" s="205"/>
      <c r="AL256" s="229"/>
      <c r="AM256" s="211">
        <f t="shared" si="793"/>
        <v>0</v>
      </c>
      <c r="AN256" s="205"/>
      <c r="AO256" s="205"/>
      <c r="AP256" s="231"/>
      <c r="AQ256" s="193">
        <f t="shared" si="794"/>
        <v>0</v>
      </c>
      <c r="AR256" s="192">
        <f t="shared" si="794"/>
        <v>0</v>
      </c>
      <c r="AS256" s="192">
        <f t="shared" si="795"/>
        <v>0</v>
      </c>
      <c r="AT256" s="192">
        <f t="shared" si="788"/>
        <v>0</v>
      </c>
      <c r="AU256" s="192">
        <f t="shared" si="788"/>
        <v>0</v>
      </c>
      <c r="AV256" s="192">
        <f t="shared" si="788"/>
        <v>0</v>
      </c>
      <c r="AW256" s="192">
        <f t="shared" si="788"/>
        <v>0</v>
      </c>
      <c r="AX256" s="235">
        <f t="shared" si="796"/>
        <v>0</v>
      </c>
      <c r="AY256" s="263"/>
      <c r="AZ256" s="194">
        <f t="shared" si="797"/>
        <v>0</v>
      </c>
      <c r="BA256" s="263"/>
      <c r="BB256" s="263"/>
      <c r="BC256" s="263"/>
      <c r="BD256" s="264"/>
      <c r="BE256" s="235">
        <f t="shared" si="798"/>
        <v>0</v>
      </c>
      <c r="BF256" s="263"/>
      <c r="BG256" s="194">
        <f t="shared" si="799"/>
        <v>0</v>
      </c>
      <c r="BH256" s="263"/>
      <c r="BI256" s="263"/>
      <c r="BJ256" s="263"/>
      <c r="BK256" s="264"/>
      <c r="BL256" s="235">
        <f t="shared" si="800"/>
        <v>0</v>
      </c>
      <c r="BM256" s="263"/>
      <c r="BN256" s="194">
        <f t="shared" si="801"/>
        <v>0</v>
      </c>
      <c r="BO256" s="263"/>
      <c r="BP256" s="263"/>
      <c r="BQ256" s="263"/>
      <c r="BR256" s="264"/>
      <c r="BS256" s="235">
        <f t="shared" si="802"/>
        <v>0</v>
      </c>
      <c r="BT256" s="263"/>
      <c r="BU256" s="194">
        <f t="shared" si="803"/>
        <v>0</v>
      </c>
      <c r="BV256" s="263"/>
      <c r="BW256" s="263"/>
      <c r="BX256" s="263"/>
      <c r="BY256" s="264"/>
      <c r="BZ256" s="251"/>
      <c r="CA256" s="159"/>
      <c r="CB256" s="44"/>
      <c r="CC256" s="44"/>
      <c r="CD256" s="44"/>
      <c r="CE256" s="44"/>
      <c r="CF256" s="44"/>
      <c r="CG256" s="44"/>
      <c r="CH256" s="44"/>
      <c r="CI256" s="44"/>
      <c r="CJ256" s="44"/>
      <c r="CK256" s="44"/>
      <c r="CL256" s="44"/>
      <c r="CM256" s="44"/>
      <c r="CN256" s="44"/>
      <c r="CO256" s="44"/>
      <c r="CP256" s="44"/>
      <c r="CQ256" s="44"/>
      <c r="CR256" s="44"/>
      <c r="CS256" s="44"/>
      <c r="CT256" s="44"/>
      <c r="CU256" s="44"/>
      <c r="CV256" s="44"/>
      <c r="CW256" s="44"/>
      <c r="CX256" s="44"/>
      <c r="CY256" s="44"/>
      <c r="CZ256" s="44"/>
      <c r="DA256" s="44"/>
      <c r="DB256" s="44"/>
      <c r="DC256" s="44"/>
      <c r="DD256" s="44"/>
      <c r="DE256" s="44"/>
      <c r="DF256" s="44"/>
      <c r="DG256" s="44"/>
      <c r="DH256" s="44"/>
      <c r="DI256" s="44"/>
      <c r="DJ256" s="44"/>
      <c r="DK256" s="44"/>
      <c r="DL256" s="44"/>
      <c r="DM256" s="44"/>
    </row>
    <row r="257" spans="1:241" hidden="1" outlineLevel="2">
      <c r="A257" s="145"/>
      <c r="B257" s="33"/>
      <c r="C257" s="50"/>
      <c r="D257" s="51"/>
      <c r="E257" s="34"/>
      <c r="F257" s="56"/>
      <c r="G257" s="34"/>
      <c r="H257" s="34"/>
      <c r="I257" s="34"/>
      <c r="J257" s="53"/>
      <c r="K257" s="34"/>
      <c r="L257" s="36"/>
      <c r="M257" s="36"/>
      <c r="N257" s="36"/>
      <c r="O257" s="49"/>
      <c r="P257" s="49"/>
      <c r="Q257" s="36">
        <f t="shared" si="804"/>
        <v>0</v>
      </c>
      <c r="R257" s="33"/>
      <c r="S257" s="33"/>
      <c r="T257" s="33"/>
      <c r="U257" s="145"/>
      <c r="V257" s="192">
        <f t="shared" si="787"/>
        <v>0</v>
      </c>
      <c r="W257" s="193">
        <f t="shared" si="789"/>
        <v>0</v>
      </c>
      <c r="X257" s="192">
        <f t="shared" si="789"/>
        <v>0</v>
      </c>
      <c r="Y257" s="192">
        <f t="shared" si="789"/>
        <v>0</v>
      </c>
      <c r="Z257" s="192">
        <f t="shared" si="789"/>
        <v>0</v>
      </c>
      <c r="AA257" s="211">
        <f t="shared" si="790"/>
        <v>0</v>
      </c>
      <c r="AB257" s="205"/>
      <c r="AC257" s="205"/>
      <c r="AD257" s="229"/>
      <c r="AE257" s="211">
        <f t="shared" si="805"/>
        <v>0</v>
      </c>
      <c r="AF257" s="205"/>
      <c r="AG257" s="205"/>
      <c r="AH257" s="229"/>
      <c r="AI257" s="211">
        <f t="shared" si="792"/>
        <v>0</v>
      </c>
      <c r="AJ257" s="205"/>
      <c r="AK257" s="205"/>
      <c r="AL257" s="229"/>
      <c r="AM257" s="211">
        <f t="shared" si="793"/>
        <v>0</v>
      </c>
      <c r="AN257" s="205"/>
      <c r="AO257" s="205"/>
      <c r="AP257" s="231"/>
      <c r="AQ257" s="193">
        <f t="shared" si="794"/>
        <v>0</v>
      </c>
      <c r="AR257" s="192">
        <f t="shared" si="794"/>
        <v>0</v>
      </c>
      <c r="AS257" s="192">
        <f t="shared" si="795"/>
        <v>0</v>
      </c>
      <c r="AT257" s="192">
        <f t="shared" si="788"/>
        <v>0</v>
      </c>
      <c r="AU257" s="192">
        <f t="shared" si="788"/>
        <v>0</v>
      </c>
      <c r="AV257" s="192">
        <f t="shared" si="788"/>
        <v>0</v>
      </c>
      <c r="AW257" s="192">
        <f t="shared" si="788"/>
        <v>0</v>
      </c>
      <c r="AX257" s="235">
        <f t="shared" si="796"/>
        <v>0</v>
      </c>
      <c r="AY257" s="263"/>
      <c r="AZ257" s="194">
        <f t="shared" si="797"/>
        <v>0</v>
      </c>
      <c r="BA257" s="263"/>
      <c r="BB257" s="263"/>
      <c r="BC257" s="263"/>
      <c r="BD257" s="264"/>
      <c r="BE257" s="235">
        <f t="shared" si="798"/>
        <v>0</v>
      </c>
      <c r="BF257" s="263"/>
      <c r="BG257" s="194">
        <f t="shared" si="799"/>
        <v>0</v>
      </c>
      <c r="BH257" s="263"/>
      <c r="BI257" s="263"/>
      <c r="BJ257" s="263"/>
      <c r="BK257" s="264"/>
      <c r="BL257" s="235">
        <f t="shared" si="800"/>
        <v>0</v>
      </c>
      <c r="BM257" s="263"/>
      <c r="BN257" s="194">
        <f t="shared" si="801"/>
        <v>0</v>
      </c>
      <c r="BO257" s="263"/>
      <c r="BP257" s="263"/>
      <c r="BQ257" s="263"/>
      <c r="BR257" s="264"/>
      <c r="BS257" s="235">
        <f t="shared" si="802"/>
        <v>0</v>
      </c>
      <c r="BT257" s="263"/>
      <c r="BU257" s="194">
        <f t="shared" si="803"/>
        <v>0</v>
      </c>
      <c r="BV257" s="263"/>
      <c r="BW257" s="263"/>
      <c r="BX257" s="263"/>
      <c r="BY257" s="264"/>
      <c r="BZ257" s="251"/>
      <c r="CA257" s="159"/>
      <c r="CB257" s="44"/>
      <c r="CC257" s="44"/>
      <c r="CD257" s="44"/>
      <c r="CE257" s="44"/>
      <c r="CF257" s="44"/>
      <c r="CG257" s="44"/>
      <c r="CH257" s="44"/>
      <c r="CI257" s="44"/>
      <c r="CJ257" s="44"/>
      <c r="CK257" s="44"/>
      <c r="CL257" s="44"/>
      <c r="CM257" s="44"/>
      <c r="CN257" s="44"/>
      <c r="CO257" s="44"/>
      <c r="CP257" s="44"/>
      <c r="CQ257" s="44"/>
      <c r="CR257" s="44"/>
      <c r="CS257" s="44"/>
      <c r="CT257" s="44"/>
      <c r="CU257" s="44"/>
      <c r="CV257" s="44"/>
      <c r="CW257" s="44"/>
      <c r="CX257" s="44"/>
      <c r="CY257" s="44"/>
      <c r="CZ257" s="44"/>
      <c r="DA257" s="44"/>
      <c r="DB257" s="44"/>
      <c r="DC257" s="44"/>
      <c r="DD257" s="44"/>
      <c r="DE257" s="44"/>
      <c r="DF257" s="44"/>
      <c r="DG257" s="44"/>
      <c r="DH257" s="44"/>
      <c r="DI257" s="44"/>
      <c r="DJ257" s="44"/>
      <c r="DK257" s="44"/>
      <c r="DL257" s="44"/>
      <c r="DM257" s="44"/>
    </row>
    <row r="258" spans="1:241" hidden="1" outlineLevel="2">
      <c r="A258" s="145"/>
      <c r="B258" s="33"/>
      <c r="C258" s="50"/>
      <c r="D258" s="51"/>
      <c r="E258" s="34"/>
      <c r="F258" s="56"/>
      <c r="G258" s="34"/>
      <c r="H258" s="34"/>
      <c r="I258" s="34"/>
      <c r="J258" s="53"/>
      <c r="K258" s="34"/>
      <c r="L258" s="36"/>
      <c r="M258" s="36"/>
      <c r="N258" s="36"/>
      <c r="O258" s="49"/>
      <c r="P258" s="49"/>
      <c r="Q258" s="36">
        <f t="shared" si="804"/>
        <v>0</v>
      </c>
      <c r="R258" s="33"/>
      <c r="S258" s="33"/>
      <c r="T258" s="33"/>
      <c r="U258" s="145"/>
      <c r="V258" s="192">
        <f t="shared" si="787"/>
        <v>0</v>
      </c>
      <c r="W258" s="193">
        <f t="shared" si="789"/>
        <v>0</v>
      </c>
      <c r="X258" s="192">
        <f t="shared" si="789"/>
        <v>0</v>
      </c>
      <c r="Y258" s="192">
        <f t="shared" si="789"/>
        <v>0</v>
      </c>
      <c r="Z258" s="192">
        <f t="shared" si="789"/>
        <v>0</v>
      </c>
      <c r="AA258" s="211">
        <f t="shared" si="790"/>
        <v>0</v>
      </c>
      <c r="AB258" s="206"/>
      <c r="AC258" s="206"/>
      <c r="AD258" s="230"/>
      <c r="AE258" s="211">
        <f t="shared" si="805"/>
        <v>0</v>
      </c>
      <c r="AF258" s="206"/>
      <c r="AG258" s="206"/>
      <c r="AH258" s="230"/>
      <c r="AI258" s="211">
        <f t="shared" si="792"/>
        <v>0</v>
      </c>
      <c r="AJ258" s="206"/>
      <c r="AK258" s="206"/>
      <c r="AL258" s="230"/>
      <c r="AM258" s="211">
        <f t="shared" si="793"/>
        <v>0</v>
      </c>
      <c r="AN258" s="206"/>
      <c r="AO258" s="206"/>
      <c r="AP258" s="232"/>
      <c r="AQ258" s="193">
        <f t="shared" si="794"/>
        <v>0</v>
      </c>
      <c r="AR258" s="192">
        <f t="shared" si="794"/>
        <v>0</v>
      </c>
      <c r="AS258" s="192">
        <f t="shared" si="795"/>
        <v>0</v>
      </c>
      <c r="AT258" s="192">
        <f t="shared" si="788"/>
        <v>0</v>
      </c>
      <c r="AU258" s="192">
        <f t="shared" si="788"/>
        <v>0</v>
      </c>
      <c r="AV258" s="192">
        <f t="shared" si="788"/>
        <v>0</v>
      </c>
      <c r="AW258" s="192">
        <f t="shared" si="788"/>
        <v>0</v>
      </c>
      <c r="AX258" s="235">
        <f>SUM(AY258:BD258)</f>
        <v>0</v>
      </c>
      <c r="AY258" s="263"/>
      <c r="AZ258" s="194">
        <f t="shared" si="797"/>
        <v>0</v>
      </c>
      <c r="BA258" s="263"/>
      <c r="BB258" s="263"/>
      <c r="BC258" s="263"/>
      <c r="BD258" s="264"/>
      <c r="BE258" s="235">
        <f>SUM(BF258:BK258)</f>
        <v>0</v>
      </c>
      <c r="BF258" s="263"/>
      <c r="BG258" s="194">
        <f t="shared" si="799"/>
        <v>0</v>
      </c>
      <c r="BH258" s="263"/>
      <c r="BI258" s="263"/>
      <c r="BJ258" s="263"/>
      <c r="BK258" s="264"/>
      <c r="BL258" s="235">
        <f>SUM(BM258:BR258)</f>
        <v>0</v>
      </c>
      <c r="BM258" s="263"/>
      <c r="BN258" s="194">
        <f t="shared" si="801"/>
        <v>0</v>
      </c>
      <c r="BO258" s="263"/>
      <c r="BP258" s="263"/>
      <c r="BQ258" s="263"/>
      <c r="BR258" s="264"/>
      <c r="BS258" s="235">
        <f>SUM(BT258:BY258)</f>
        <v>0</v>
      </c>
      <c r="BT258" s="263"/>
      <c r="BU258" s="194">
        <f t="shared" si="803"/>
        <v>0</v>
      </c>
      <c r="BV258" s="263"/>
      <c r="BW258" s="263"/>
      <c r="BX258" s="263"/>
      <c r="BY258" s="264"/>
      <c r="BZ258" s="251"/>
      <c r="CA258" s="159"/>
      <c r="CB258" s="44"/>
      <c r="CC258" s="44"/>
      <c r="CD258" s="44"/>
      <c r="CE258" s="44"/>
      <c r="CF258" s="44"/>
      <c r="CG258" s="44"/>
      <c r="CH258" s="44"/>
      <c r="CI258" s="44"/>
      <c r="CJ258" s="44"/>
      <c r="CK258" s="44"/>
      <c r="CL258" s="44"/>
      <c r="CM258" s="44"/>
      <c r="CN258" s="44"/>
      <c r="CO258" s="44"/>
      <c r="CP258" s="44"/>
      <c r="CQ258" s="44"/>
      <c r="CR258" s="44"/>
      <c r="CS258" s="44"/>
      <c r="CT258" s="44"/>
      <c r="CU258" s="44"/>
      <c r="CV258" s="44"/>
      <c r="CW258" s="44"/>
      <c r="CX258" s="44"/>
      <c r="CY258" s="44"/>
      <c r="CZ258" s="44"/>
      <c r="DA258" s="44"/>
      <c r="DB258" s="44"/>
      <c r="DC258" s="44"/>
      <c r="DD258" s="44"/>
      <c r="DE258" s="44"/>
      <c r="DF258" s="44"/>
      <c r="DG258" s="44"/>
      <c r="DH258" s="44"/>
      <c r="DI258" s="44"/>
      <c r="DJ258" s="44"/>
      <c r="DK258" s="44"/>
      <c r="DL258" s="44"/>
      <c r="DM258" s="44"/>
    </row>
    <row r="259" spans="1:241" hidden="1" outlineLevel="2">
      <c r="A259" s="145"/>
      <c r="B259" s="33"/>
      <c r="C259" s="50"/>
      <c r="D259" s="51"/>
      <c r="E259" s="34"/>
      <c r="F259" s="56"/>
      <c r="G259" s="34"/>
      <c r="H259" s="34"/>
      <c r="I259" s="34"/>
      <c r="J259" s="53"/>
      <c r="K259" s="34"/>
      <c r="L259" s="36"/>
      <c r="M259" s="36"/>
      <c r="N259" s="36"/>
      <c r="O259" s="49"/>
      <c r="P259" s="49"/>
      <c r="Q259" s="36">
        <f t="shared" si="804"/>
        <v>0</v>
      </c>
      <c r="R259" s="33"/>
      <c r="S259" s="33"/>
      <c r="T259" s="33"/>
      <c r="U259" s="145"/>
      <c r="V259" s="192">
        <f t="shared" si="787"/>
        <v>0</v>
      </c>
      <c r="W259" s="193">
        <f t="shared" si="789"/>
        <v>0</v>
      </c>
      <c r="X259" s="192">
        <f t="shared" si="789"/>
        <v>0</v>
      </c>
      <c r="Y259" s="192">
        <f t="shared" si="789"/>
        <v>0</v>
      </c>
      <c r="Z259" s="192">
        <f t="shared" si="789"/>
        <v>0</v>
      </c>
      <c r="AA259" s="211">
        <f>SUM(AB259:AD259)</f>
        <v>0</v>
      </c>
      <c r="AB259" s="206"/>
      <c r="AC259" s="206"/>
      <c r="AD259" s="230"/>
      <c r="AE259" s="211">
        <f t="shared" si="805"/>
        <v>0</v>
      </c>
      <c r="AF259" s="206"/>
      <c r="AG259" s="206"/>
      <c r="AH259" s="230"/>
      <c r="AI259" s="211">
        <f t="shared" si="792"/>
        <v>0</v>
      </c>
      <c r="AJ259" s="206"/>
      <c r="AK259" s="206"/>
      <c r="AL259" s="230"/>
      <c r="AM259" s="211">
        <f t="shared" si="793"/>
        <v>0</v>
      </c>
      <c r="AN259" s="206"/>
      <c r="AO259" s="206"/>
      <c r="AP259" s="232"/>
      <c r="AQ259" s="193">
        <f t="shared" si="794"/>
        <v>0</v>
      </c>
      <c r="AR259" s="192">
        <f t="shared" si="794"/>
        <v>0</v>
      </c>
      <c r="AS259" s="192">
        <f t="shared" si="795"/>
        <v>0</v>
      </c>
      <c r="AT259" s="192">
        <f t="shared" si="788"/>
        <v>0</v>
      </c>
      <c r="AU259" s="192">
        <f t="shared" si="788"/>
        <v>0</v>
      </c>
      <c r="AV259" s="192">
        <f t="shared" si="788"/>
        <v>0</v>
      </c>
      <c r="AW259" s="192">
        <f t="shared" si="788"/>
        <v>0</v>
      </c>
      <c r="AX259" s="235">
        <f t="shared" ref="AX259:AX260" si="806">SUM(AY259:BD259)</f>
        <v>0</v>
      </c>
      <c r="AY259" s="263"/>
      <c r="AZ259" s="194">
        <f t="shared" si="797"/>
        <v>0</v>
      </c>
      <c r="BA259" s="263"/>
      <c r="BB259" s="263"/>
      <c r="BC259" s="263"/>
      <c r="BD259" s="264"/>
      <c r="BE259" s="235">
        <f t="shared" ref="BE259:BE260" si="807">SUM(BF259:BK259)</f>
        <v>0</v>
      </c>
      <c r="BF259" s="263"/>
      <c r="BG259" s="194">
        <f t="shared" si="799"/>
        <v>0</v>
      </c>
      <c r="BH259" s="263"/>
      <c r="BI259" s="263"/>
      <c r="BJ259" s="263"/>
      <c r="BK259" s="264"/>
      <c r="BL259" s="235">
        <f t="shared" ref="BL259:BL260" si="808">SUM(BM259:BR259)</f>
        <v>0</v>
      </c>
      <c r="BM259" s="263"/>
      <c r="BN259" s="194">
        <f t="shared" si="801"/>
        <v>0</v>
      </c>
      <c r="BO259" s="263"/>
      <c r="BP259" s="263"/>
      <c r="BQ259" s="263"/>
      <c r="BR259" s="264"/>
      <c r="BS259" s="235">
        <f t="shared" ref="BS259:BS260" si="809">SUM(BT259:BY259)</f>
        <v>0</v>
      </c>
      <c r="BT259" s="263"/>
      <c r="BU259" s="194">
        <f t="shared" si="803"/>
        <v>0</v>
      </c>
      <c r="BV259" s="263"/>
      <c r="BW259" s="263"/>
      <c r="BX259" s="263"/>
      <c r="BY259" s="264"/>
      <c r="BZ259" s="251"/>
      <c r="CA259" s="159"/>
      <c r="CB259" s="44"/>
      <c r="CC259" s="44"/>
      <c r="CD259" s="44"/>
      <c r="CE259" s="44"/>
      <c r="CF259" s="44"/>
      <c r="CG259" s="44"/>
      <c r="CH259" s="44"/>
      <c r="CI259" s="44"/>
      <c r="CJ259" s="44"/>
      <c r="CK259" s="44"/>
      <c r="CL259" s="44"/>
      <c r="CM259" s="44"/>
      <c r="CN259" s="44"/>
      <c r="CO259" s="44"/>
      <c r="CP259" s="44"/>
      <c r="CQ259" s="44"/>
      <c r="CR259" s="44"/>
      <c r="CS259" s="44"/>
      <c r="CT259" s="44"/>
      <c r="CU259" s="44"/>
      <c r="CV259" s="44"/>
      <c r="CW259" s="44"/>
      <c r="CX259" s="44"/>
      <c r="CY259" s="44"/>
      <c r="CZ259" s="44"/>
      <c r="DA259" s="44"/>
      <c r="DB259" s="44"/>
      <c r="DC259" s="44"/>
      <c r="DD259" s="44"/>
      <c r="DE259" s="44"/>
      <c r="DF259" s="44"/>
      <c r="DG259" s="44"/>
      <c r="DH259" s="44"/>
      <c r="DI259" s="44"/>
      <c r="DJ259" s="44"/>
      <c r="DK259" s="44"/>
      <c r="DL259" s="44"/>
      <c r="DM259" s="44"/>
    </row>
    <row r="260" spans="1:241" hidden="1" outlineLevel="2">
      <c r="A260" s="145"/>
      <c r="B260" s="33"/>
      <c r="C260" s="50"/>
      <c r="D260" s="51"/>
      <c r="E260" s="34"/>
      <c r="F260" s="56"/>
      <c r="G260" s="34"/>
      <c r="H260" s="34"/>
      <c r="I260" s="34"/>
      <c r="J260" s="53"/>
      <c r="K260" s="34"/>
      <c r="L260" s="36"/>
      <c r="M260" s="36"/>
      <c r="N260" s="36"/>
      <c r="O260" s="49"/>
      <c r="P260" s="49"/>
      <c r="Q260" s="36">
        <f t="shared" si="804"/>
        <v>0</v>
      </c>
      <c r="R260" s="33"/>
      <c r="S260" s="33"/>
      <c r="T260" s="33"/>
      <c r="U260" s="145"/>
      <c r="V260" s="192">
        <f t="shared" si="787"/>
        <v>0</v>
      </c>
      <c r="W260" s="193">
        <f t="shared" si="789"/>
        <v>0</v>
      </c>
      <c r="X260" s="192">
        <f t="shared" si="789"/>
        <v>0</v>
      </c>
      <c r="Y260" s="192">
        <f t="shared" si="789"/>
        <v>0</v>
      </c>
      <c r="Z260" s="192">
        <f t="shared" si="789"/>
        <v>0</v>
      </c>
      <c r="AA260" s="211">
        <f t="shared" ref="AA260" si="810">SUM(AB260:AD260)</f>
        <v>0</v>
      </c>
      <c r="AB260" s="206"/>
      <c r="AC260" s="206"/>
      <c r="AD260" s="230"/>
      <c r="AE260" s="211">
        <f t="shared" si="805"/>
        <v>0</v>
      </c>
      <c r="AF260" s="206"/>
      <c r="AG260" s="206"/>
      <c r="AH260" s="230"/>
      <c r="AI260" s="211">
        <f t="shared" si="792"/>
        <v>0</v>
      </c>
      <c r="AJ260" s="206"/>
      <c r="AK260" s="206"/>
      <c r="AL260" s="230"/>
      <c r="AM260" s="211">
        <f t="shared" si="793"/>
        <v>0</v>
      </c>
      <c r="AN260" s="206"/>
      <c r="AO260" s="206"/>
      <c r="AP260" s="232"/>
      <c r="AQ260" s="193">
        <f t="shared" si="794"/>
        <v>0</v>
      </c>
      <c r="AR260" s="192">
        <f>SUM(BT260,BM260,BF260,AY260)</f>
        <v>0</v>
      </c>
      <c r="AS260" s="192">
        <f>IF(AR260*0.304=SUM(AZ260,BG260,BN260,BU260),AR260*0.304,"ЕСН")</f>
        <v>0</v>
      </c>
      <c r="AT260" s="192">
        <f t="shared" si="788"/>
        <v>0</v>
      </c>
      <c r="AU260" s="192">
        <f t="shared" si="788"/>
        <v>0</v>
      </c>
      <c r="AV260" s="192">
        <f t="shared" si="788"/>
        <v>0</v>
      </c>
      <c r="AW260" s="192">
        <f t="shared" si="788"/>
        <v>0</v>
      </c>
      <c r="AX260" s="235">
        <f t="shared" si="806"/>
        <v>0</v>
      </c>
      <c r="AY260" s="263"/>
      <c r="AZ260" s="194">
        <f t="shared" si="797"/>
        <v>0</v>
      </c>
      <c r="BA260" s="263"/>
      <c r="BB260" s="263"/>
      <c r="BC260" s="263"/>
      <c r="BD260" s="264"/>
      <c r="BE260" s="235">
        <f t="shared" si="807"/>
        <v>0</v>
      </c>
      <c r="BF260" s="263"/>
      <c r="BG260" s="194">
        <f t="shared" si="799"/>
        <v>0</v>
      </c>
      <c r="BH260" s="263"/>
      <c r="BI260" s="263"/>
      <c r="BJ260" s="263"/>
      <c r="BK260" s="264"/>
      <c r="BL260" s="235">
        <f t="shared" si="808"/>
        <v>0</v>
      </c>
      <c r="BM260" s="263"/>
      <c r="BN260" s="194">
        <f t="shared" si="801"/>
        <v>0</v>
      </c>
      <c r="BO260" s="263"/>
      <c r="BP260" s="263"/>
      <c r="BQ260" s="263"/>
      <c r="BR260" s="264"/>
      <c r="BS260" s="235">
        <f t="shared" si="809"/>
        <v>0</v>
      </c>
      <c r="BT260" s="263"/>
      <c r="BU260" s="194">
        <f t="shared" si="803"/>
        <v>0</v>
      </c>
      <c r="BV260" s="263"/>
      <c r="BW260" s="263"/>
      <c r="BX260" s="263"/>
      <c r="BY260" s="264"/>
      <c r="BZ260" s="251"/>
      <c r="CA260" s="159"/>
      <c r="CB260" s="44"/>
      <c r="CC260" s="44"/>
      <c r="CD260" s="44"/>
      <c r="CE260" s="44"/>
      <c r="CF260" s="44"/>
      <c r="CG260" s="44"/>
      <c r="CH260" s="44"/>
      <c r="CI260" s="44"/>
      <c r="CJ260" s="44"/>
      <c r="CK260" s="44"/>
      <c r="CL260" s="44"/>
      <c r="CM260" s="44"/>
      <c r="CN260" s="44"/>
      <c r="CO260" s="44"/>
      <c r="CP260" s="44"/>
      <c r="CQ260" s="44"/>
      <c r="CR260" s="44"/>
      <c r="CS260" s="44"/>
      <c r="CT260" s="44"/>
      <c r="CU260" s="44"/>
      <c r="CV260" s="44"/>
      <c r="CW260" s="44"/>
      <c r="CX260" s="44"/>
      <c r="CY260" s="44"/>
      <c r="CZ260" s="44"/>
      <c r="DA260" s="44"/>
      <c r="DB260" s="44"/>
      <c r="DC260" s="44"/>
      <c r="DD260" s="44"/>
      <c r="DE260" s="44"/>
      <c r="DF260" s="44"/>
      <c r="DG260" s="44"/>
      <c r="DH260" s="44"/>
      <c r="DI260" s="44"/>
      <c r="DJ260" s="44"/>
      <c r="DK260" s="44"/>
      <c r="DL260" s="44"/>
      <c r="DM260" s="44"/>
    </row>
    <row r="261" spans="1:241" hidden="1" outlineLevel="2">
      <c r="A261" s="49"/>
      <c r="B261" s="33"/>
      <c r="C261" s="50"/>
      <c r="D261" s="51"/>
      <c r="E261" s="34"/>
      <c r="F261" s="52"/>
      <c r="G261" s="34"/>
      <c r="H261" s="34"/>
      <c r="I261" s="34"/>
      <c r="J261" s="53"/>
      <c r="K261" s="34"/>
      <c r="L261" s="36"/>
      <c r="M261" s="36"/>
      <c r="N261" s="36"/>
      <c r="O261" s="36"/>
      <c r="P261" s="36"/>
      <c r="Q261" s="36"/>
      <c r="R261" s="33"/>
      <c r="S261" s="145"/>
      <c r="T261" s="145"/>
      <c r="U261" s="145"/>
      <c r="V261" s="154"/>
      <c r="W261" s="165"/>
      <c r="X261" s="36"/>
      <c r="Y261" s="36"/>
      <c r="Z261" s="154"/>
      <c r="AA261" s="210"/>
      <c r="AB261" s="36"/>
      <c r="AC261" s="36"/>
      <c r="AD261" s="221"/>
      <c r="AE261" s="210"/>
      <c r="AF261" s="36"/>
      <c r="AG261" s="36"/>
      <c r="AH261" s="221"/>
      <c r="AI261" s="210"/>
      <c r="AJ261" s="36"/>
      <c r="AK261" s="36"/>
      <c r="AL261" s="221"/>
      <c r="AM261" s="210"/>
      <c r="AN261" s="36"/>
      <c r="AO261" s="36"/>
      <c r="AP261" s="154"/>
      <c r="AQ261" s="165"/>
      <c r="AR261" s="36"/>
      <c r="AS261" s="36"/>
      <c r="AT261" s="36"/>
      <c r="AU261" s="36"/>
      <c r="AV261" s="36"/>
      <c r="AW261" s="154"/>
      <c r="AX261" s="235"/>
      <c r="AY261" s="54"/>
      <c r="AZ261" s="194"/>
      <c r="BA261" s="54"/>
      <c r="BB261" s="54"/>
      <c r="BC261" s="54"/>
      <c r="BD261" s="237"/>
      <c r="BE261" s="235"/>
      <c r="BF261" s="54"/>
      <c r="BG261" s="194"/>
      <c r="BH261" s="54"/>
      <c r="BI261" s="54"/>
      <c r="BJ261" s="54"/>
      <c r="BK261" s="237"/>
      <c r="BL261" s="236"/>
      <c r="BM261" s="54"/>
      <c r="BN261" s="54"/>
      <c r="BO261" s="54"/>
      <c r="BP261" s="54"/>
      <c r="BQ261" s="54"/>
      <c r="BR261" s="237"/>
      <c r="BS261" s="236"/>
      <c r="BT261" s="44"/>
      <c r="BU261" s="44"/>
      <c r="BV261" s="44"/>
      <c r="BW261" s="44"/>
      <c r="BX261" s="44"/>
      <c r="BY261" s="257"/>
      <c r="BZ261" s="252"/>
      <c r="CA261" s="159"/>
      <c r="CB261" s="44"/>
      <c r="CC261" s="44"/>
      <c r="CD261" s="44"/>
      <c r="CE261" s="44"/>
      <c r="CF261" s="44"/>
      <c r="CG261" s="44"/>
      <c r="CH261" s="44"/>
      <c r="CI261" s="44"/>
      <c r="CJ261" s="44"/>
      <c r="CK261" s="44"/>
      <c r="CL261" s="44"/>
      <c r="CM261" s="44"/>
      <c r="CN261" s="44"/>
      <c r="CO261" s="44"/>
      <c r="CP261" s="44"/>
      <c r="CQ261" s="44"/>
      <c r="CR261" s="44"/>
      <c r="CS261" s="44"/>
      <c r="CT261" s="44"/>
      <c r="CU261" s="44"/>
      <c r="CV261" s="44"/>
      <c r="CW261" s="44"/>
      <c r="CX261" s="44"/>
      <c r="CY261" s="44"/>
      <c r="CZ261" s="44"/>
      <c r="DA261" s="44"/>
      <c r="DB261" s="44"/>
      <c r="DC261" s="44"/>
      <c r="DD261" s="44"/>
      <c r="DE261" s="44"/>
      <c r="DF261" s="44"/>
      <c r="DG261" s="44"/>
      <c r="DH261" s="44"/>
      <c r="DI261" s="44"/>
      <c r="DJ261" s="44"/>
      <c r="DK261" s="44"/>
      <c r="DL261" s="44"/>
      <c r="DM261" s="44"/>
    </row>
    <row r="262" spans="1:241" ht="21" thickBot="1">
      <c r="A262" s="298"/>
      <c r="B262" s="299"/>
      <c r="C262" s="300"/>
      <c r="D262" s="301"/>
      <c r="E262" s="302"/>
      <c r="F262" s="303"/>
      <c r="G262" s="302"/>
      <c r="H262" s="302"/>
      <c r="I262" s="302"/>
      <c r="J262" s="304"/>
      <c r="K262" s="302"/>
      <c r="L262" s="305"/>
      <c r="M262" s="305"/>
      <c r="N262" s="305"/>
      <c r="O262" s="305"/>
      <c r="P262" s="305"/>
      <c r="Q262" s="305"/>
      <c r="R262" s="299"/>
      <c r="S262" s="306"/>
      <c r="T262" s="306"/>
      <c r="U262" s="306"/>
      <c r="V262" s="305"/>
      <c r="W262" s="305"/>
      <c r="X262" s="305"/>
      <c r="Y262" s="305"/>
      <c r="Z262" s="305"/>
      <c r="AA262" s="305"/>
      <c r="AB262" s="305"/>
      <c r="AC262" s="305"/>
      <c r="AD262" s="305"/>
      <c r="AE262" s="305"/>
      <c r="AF262" s="305"/>
      <c r="AG262" s="305"/>
      <c r="AH262" s="305"/>
      <c r="AI262" s="305"/>
      <c r="AJ262" s="305"/>
      <c r="AK262" s="305"/>
      <c r="AL262" s="305"/>
      <c r="AM262" s="305"/>
      <c r="AN262" s="305"/>
      <c r="AO262" s="305"/>
      <c r="AP262" s="305"/>
      <c r="AQ262" s="305"/>
      <c r="AR262" s="305"/>
      <c r="AS262" s="305"/>
      <c r="AT262" s="305"/>
      <c r="AU262" s="305"/>
      <c r="AV262" s="305"/>
      <c r="AW262" s="305"/>
      <c r="AX262" s="273"/>
      <c r="AY262" s="307"/>
      <c r="AZ262" s="273"/>
      <c r="BA262" s="307"/>
      <c r="BB262" s="307"/>
      <c r="BC262" s="307"/>
      <c r="BD262" s="307"/>
      <c r="BE262" s="273"/>
      <c r="BF262" s="307"/>
      <c r="BG262" s="273"/>
      <c r="BH262" s="307"/>
      <c r="BI262" s="307"/>
      <c r="BJ262" s="307"/>
      <c r="BK262" s="307"/>
      <c r="BL262" s="307"/>
      <c r="BM262" s="307"/>
      <c r="BN262" s="307"/>
      <c r="BO262" s="307"/>
      <c r="BP262" s="307"/>
      <c r="BQ262" s="307"/>
      <c r="BR262" s="307"/>
      <c r="BS262" s="307"/>
      <c r="BT262" s="308"/>
      <c r="BU262" s="308"/>
      <c r="BV262" s="308"/>
      <c r="BW262" s="308"/>
      <c r="BX262" s="308"/>
      <c r="BY262" s="308"/>
      <c r="BZ262" s="159"/>
      <c r="CA262" s="159"/>
      <c r="CB262" s="44"/>
      <c r="CC262" s="44"/>
      <c r="CD262" s="44"/>
      <c r="CE262" s="44"/>
      <c r="CF262" s="44"/>
      <c r="CG262" s="44"/>
      <c r="CH262" s="44"/>
      <c r="CI262" s="44"/>
      <c r="CJ262" s="44"/>
      <c r="CK262" s="44"/>
      <c r="CL262" s="44"/>
      <c r="CM262" s="44"/>
      <c r="CN262" s="44"/>
      <c r="CO262" s="44"/>
      <c r="CP262" s="44"/>
      <c r="CQ262" s="44"/>
      <c r="CR262" s="44"/>
      <c r="CS262" s="44"/>
      <c r="CT262" s="44"/>
      <c r="CU262" s="44"/>
      <c r="CV262" s="44"/>
      <c r="CW262" s="44"/>
      <c r="CX262" s="44"/>
      <c r="CY262" s="44"/>
      <c r="CZ262" s="44"/>
      <c r="DA262" s="44"/>
      <c r="DB262" s="44"/>
      <c r="DC262" s="44"/>
      <c r="DD262" s="44"/>
      <c r="DE262" s="44"/>
      <c r="DF262" s="44"/>
      <c r="DG262" s="44"/>
      <c r="DH262" s="44"/>
      <c r="DI262" s="44"/>
      <c r="DJ262" s="44"/>
      <c r="DK262" s="44"/>
      <c r="DL262" s="44"/>
      <c r="DM262" s="44"/>
    </row>
    <row r="263" spans="1:241" s="45" customFormat="1" ht="21" collapsed="1" thickBot="1">
      <c r="A263" s="329" t="s">
        <v>163</v>
      </c>
      <c r="B263" s="330"/>
      <c r="C263" s="330"/>
      <c r="D263" s="330"/>
      <c r="E263" s="331"/>
      <c r="F263" s="332"/>
      <c r="G263" s="333"/>
      <c r="H263" s="333"/>
      <c r="I263" s="333"/>
      <c r="J263" s="331" t="s">
        <v>156</v>
      </c>
      <c r="K263" s="333"/>
      <c r="L263" s="333"/>
      <c r="M263" s="333"/>
      <c r="N263" s="333"/>
      <c r="O263" s="333"/>
      <c r="P263" s="333"/>
      <c r="Q263" s="333"/>
      <c r="R263" s="333"/>
      <c r="S263" s="333"/>
      <c r="T263" s="333"/>
      <c r="U263" s="334"/>
      <c r="V263" s="334"/>
      <c r="W263" s="335"/>
      <c r="X263" s="336"/>
      <c r="Y263" s="336"/>
      <c r="Z263" s="337"/>
      <c r="AA263" s="338"/>
      <c r="AB263" s="336"/>
      <c r="AC263" s="336"/>
      <c r="AD263" s="339"/>
      <c r="AE263" s="338"/>
      <c r="AF263" s="336"/>
      <c r="AG263" s="336"/>
      <c r="AH263" s="339"/>
      <c r="AI263" s="338"/>
      <c r="AJ263" s="336"/>
      <c r="AK263" s="336"/>
      <c r="AL263" s="339"/>
      <c r="AM263" s="338"/>
      <c r="AN263" s="336"/>
      <c r="AO263" s="336"/>
      <c r="AP263" s="337"/>
      <c r="AQ263" s="335"/>
      <c r="AR263" s="336"/>
      <c r="AS263" s="336"/>
      <c r="AT263" s="336"/>
      <c r="AU263" s="336"/>
      <c r="AV263" s="336"/>
      <c r="AW263" s="337"/>
      <c r="AX263" s="338"/>
      <c r="AY263" s="336"/>
      <c r="AZ263" s="336"/>
      <c r="BA263" s="336"/>
      <c r="BB263" s="336"/>
      <c r="BC263" s="336"/>
      <c r="BD263" s="339"/>
      <c r="BE263" s="338"/>
      <c r="BF263" s="336"/>
      <c r="BG263" s="336"/>
      <c r="BH263" s="336"/>
      <c r="BI263" s="336"/>
      <c r="BJ263" s="336"/>
      <c r="BK263" s="339"/>
      <c r="BL263" s="340"/>
      <c r="BM263" s="341"/>
      <c r="BN263" s="341"/>
      <c r="BO263" s="341"/>
      <c r="BP263" s="341"/>
      <c r="BQ263" s="341"/>
      <c r="BR263" s="342"/>
      <c r="BS263" s="340"/>
      <c r="BT263" s="343"/>
      <c r="BU263" s="343"/>
      <c r="BV263" s="343"/>
      <c r="BW263" s="343"/>
      <c r="BX263" s="343"/>
      <c r="BY263" s="344"/>
      <c r="BZ263" s="345"/>
      <c r="CA263" s="159"/>
      <c r="CB263" s="44"/>
      <c r="CC263" s="44"/>
      <c r="CD263" s="44"/>
      <c r="CE263" s="44"/>
      <c r="CF263" s="44"/>
      <c r="CG263" s="44"/>
      <c r="CH263" s="44"/>
      <c r="CI263" s="44"/>
      <c r="CJ263" s="44"/>
      <c r="CK263" s="44"/>
      <c r="CL263" s="44"/>
      <c r="CM263" s="44"/>
      <c r="CN263" s="44"/>
      <c r="CO263" s="44"/>
      <c r="CP263" s="44"/>
      <c r="CQ263" s="44"/>
      <c r="CR263" s="44"/>
      <c r="CS263" s="44"/>
      <c r="CT263" s="44"/>
      <c r="CU263" s="44"/>
      <c r="CV263" s="44"/>
      <c r="CW263" s="44"/>
      <c r="CX263" s="44"/>
      <c r="CY263" s="44"/>
      <c r="CZ263" s="44"/>
      <c r="DA263" s="44"/>
      <c r="DB263" s="44"/>
      <c r="DC263" s="44"/>
      <c r="DD263" s="44"/>
      <c r="DE263" s="44"/>
      <c r="DF263" s="44"/>
      <c r="DG263" s="44"/>
      <c r="DH263" s="44"/>
      <c r="DI263" s="44"/>
      <c r="DJ263" s="44"/>
      <c r="DK263" s="44"/>
      <c r="DL263" s="44"/>
      <c r="DM263" s="44"/>
      <c r="DN263" s="12"/>
      <c r="DO263" s="12"/>
      <c r="DP263" s="12"/>
      <c r="DQ263" s="12"/>
      <c r="DR263" s="12"/>
      <c r="DS263" s="12"/>
      <c r="DT263" s="12"/>
      <c r="DU263" s="12"/>
      <c r="DV263" s="12"/>
      <c r="DW263" s="12"/>
      <c r="DX263" s="12"/>
      <c r="DY263" s="12"/>
      <c r="DZ263" s="12"/>
      <c r="EA263" s="12"/>
      <c r="EB263" s="12"/>
      <c r="EC263" s="12"/>
      <c r="ED263" s="12"/>
      <c r="EE263" s="12"/>
      <c r="EF263" s="12"/>
      <c r="EG263" s="12"/>
      <c r="EH263" s="12"/>
      <c r="EI263" s="12"/>
      <c r="EJ263" s="12"/>
      <c r="EK263" s="12"/>
      <c r="EL263" s="12"/>
      <c r="EM263" s="12"/>
      <c r="EN263" s="12"/>
      <c r="EO263" s="12"/>
      <c r="EP263" s="12"/>
      <c r="EQ263" s="12"/>
      <c r="ER263" s="12"/>
      <c r="ES263" s="12"/>
      <c r="ET263" s="12"/>
      <c r="EU263" s="12"/>
      <c r="EV263" s="12"/>
      <c r="EW263" s="12"/>
      <c r="EX263" s="12"/>
      <c r="EY263" s="12"/>
      <c r="EZ263" s="12"/>
      <c r="FA263" s="12"/>
      <c r="FB263" s="12"/>
      <c r="FC263" s="12"/>
      <c r="FD263" s="12"/>
      <c r="FE263" s="12"/>
      <c r="FF263" s="12"/>
      <c r="FG263" s="12"/>
      <c r="FH263" s="12"/>
      <c r="FI263" s="12"/>
      <c r="FJ263" s="12"/>
      <c r="FK263" s="12"/>
      <c r="FL263" s="12"/>
      <c r="FM263" s="12"/>
      <c r="FN263" s="12"/>
      <c r="FO263" s="12"/>
      <c r="FP263" s="12"/>
      <c r="FQ263" s="12"/>
      <c r="FR263" s="12"/>
      <c r="FS263" s="12"/>
      <c r="FT263" s="12"/>
      <c r="FU263" s="12"/>
      <c r="FV263" s="12"/>
      <c r="FW263" s="12"/>
      <c r="FX263" s="12"/>
      <c r="FY263" s="12"/>
      <c r="FZ263" s="12"/>
      <c r="GA263" s="12"/>
      <c r="GB263" s="12"/>
      <c r="GC263" s="12"/>
      <c r="GD263" s="12"/>
      <c r="GE263" s="12"/>
      <c r="GF263" s="12"/>
      <c r="GG263" s="12"/>
      <c r="GH263" s="12"/>
      <c r="GI263" s="12"/>
      <c r="GJ263" s="12"/>
      <c r="GK263" s="12"/>
      <c r="GL263" s="12"/>
      <c r="GM263" s="12"/>
      <c r="GN263" s="12"/>
      <c r="GO263" s="12"/>
      <c r="GP263" s="12"/>
      <c r="GQ263" s="12"/>
      <c r="GR263" s="12"/>
      <c r="GS263" s="12"/>
      <c r="GT263" s="12"/>
      <c r="GU263" s="12"/>
      <c r="GV263" s="12"/>
      <c r="GW263" s="12"/>
      <c r="GX263" s="12"/>
      <c r="GY263" s="12"/>
      <c r="GZ263" s="12"/>
      <c r="HA263" s="12"/>
      <c r="HB263" s="12"/>
      <c r="HC263" s="12"/>
      <c r="HD263" s="12"/>
      <c r="HE263" s="12"/>
      <c r="HF263" s="12"/>
      <c r="HG263" s="12"/>
      <c r="HH263" s="12"/>
      <c r="HI263" s="12"/>
      <c r="HJ263" s="12"/>
      <c r="HK263" s="12"/>
      <c r="HL263" s="12"/>
      <c r="HM263" s="12"/>
      <c r="HN263" s="12"/>
      <c r="HO263" s="12"/>
      <c r="HP263" s="12"/>
      <c r="HQ263" s="12"/>
      <c r="HR263" s="12"/>
      <c r="HS263" s="12"/>
      <c r="HT263" s="12"/>
      <c r="HU263" s="12"/>
      <c r="HV263" s="12"/>
      <c r="HW263" s="12"/>
      <c r="HX263" s="12"/>
      <c r="HY263" s="12"/>
      <c r="HZ263" s="12"/>
      <c r="IA263" s="12"/>
      <c r="IB263" s="12"/>
      <c r="IC263" s="12"/>
      <c r="ID263" s="12"/>
      <c r="IE263" s="12"/>
      <c r="IF263" s="12"/>
      <c r="IG263" s="12"/>
    </row>
    <row r="264" spans="1:241" s="48" customFormat="1" hidden="1" outlineLevel="1" collapsed="1">
      <c r="A264" s="176"/>
      <c r="B264" s="177"/>
      <c r="C264" s="178"/>
      <c r="D264" s="179"/>
      <c r="E264" s="180"/>
      <c r="F264" s="181"/>
      <c r="G264" s="182"/>
      <c r="H264" s="182"/>
      <c r="I264" s="182"/>
      <c r="J264" s="183"/>
      <c r="K264" s="181" t="str">
        <f>CONCATENATE(K265," ",S265,R265," ",K266," ",S266,R266," ",K267," ",S267,R267," ",K268," ",S268,R268," ",K269," ",S269,R269," "," ",K270," ",S270,R270," ",K271," ",S271,R271," ",K272," ",S272,R272," ")</f>
        <v xml:space="preserve">                 </v>
      </c>
      <c r="L264" s="181"/>
      <c r="M264" s="181"/>
      <c r="N264" s="181"/>
      <c r="O264" s="181"/>
      <c r="P264" s="181"/>
      <c r="Q264" s="181"/>
      <c r="R264" s="182"/>
      <c r="S264" s="182"/>
      <c r="T264" s="182"/>
      <c r="U264" s="184">
        <f>SUM(U265:U272)</f>
        <v>0</v>
      </c>
      <c r="V264" s="188">
        <f>IF(SUM(BT265:BY272,BM265:BR272,BF265:BK272,AY265:BD272,AN265:AP272,AJ265:AL272,AF265:AH272,AB265:AD272)=SUM(V265:V272),SUM(V265:V272),"ПРОВЕРЬ")</f>
        <v>0</v>
      </c>
      <c r="W264" s="189">
        <f>IF(SUM(AA264,AE264,AI264,AM264)=SUM(W265:W272),SUM(W265:W272),"ПРОВЕРЬ")</f>
        <v>0</v>
      </c>
      <c r="X264" s="188">
        <f>IF(SUM(AB264,AF264,AJ264,AN264)=SUM(X265:X272),SUM(X265:X272),"ПРОВЕРЬ")</f>
        <v>0</v>
      </c>
      <c r="Y264" s="188">
        <f t="shared" ref="Y264" si="811">IF(SUM(AC264,AG264,AK264,AO264)=SUM(Y265:Y272),SUM(Y265:Y272),"ПРОВЕРЬ")</f>
        <v>0</v>
      </c>
      <c r="Z264" s="222">
        <f>IF(SUM(AD264,AH264,AL264,AP264)=SUM(Z265:Z272),SUM(Z265:Z272),"ПРОВЕРЬ")</f>
        <v>0</v>
      </c>
      <c r="AA264" s="190">
        <f t="shared" ref="AA264" si="812">SUM(AA265:AA272)</f>
        <v>0</v>
      </c>
      <c r="AB264" s="184">
        <f t="shared" ref="AB264" si="813">SUM(AB265:AB272)</f>
        <v>0</v>
      </c>
      <c r="AC264" s="184">
        <f>SUM(AC265:AC272)</f>
        <v>0</v>
      </c>
      <c r="AD264" s="222">
        <f>SUM(AD265:AD272)</f>
        <v>0</v>
      </c>
      <c r="AE264" s="184">
        <f>SUM(AE265:AE272)</f>
        <v>0</v>
      </c>
      <c r="AF264" s="184">
        <f t="shared" ref="AF264" si="814">SUM(AF265:AF272)</f>
        <v>0</v>
      </c>
      <c r="AG264" s="184">
        <f>SUM(AG265:AG272)</f>
        <v>0</v>
      </c>
      <c r="AH264" s="222">
        <f>SUM(AH265:AH272)</f>
        <v>0</v>
      </c>
      <c r="AI264" s="184">
        <f t="shared" ref="AI264:AJ264" si="815">SUM(AI265:AI272)</f>
        <v>0</v>
      </c>
      <c r="AJ264" s="184">
        <f t="shared" si="815"/>
        <v>0</v>
      </c>
      <c r="AK264" s="184">
        <f>SUM(AK265:AK272)</f>
        <v>0</v>
      </c>
      <c r="AL264" s="222">
        <f>SUM(AL265:AL272)</f>
        <v>0</v>
      </c>
      <c r="AM264" s="184">
        <f>SUM(AM265:AM272)</f>
        <v>0</v>
      </c>
      <c r="AN264" s="184">
        <f t="shared" ref="AN264" si="816">SUM(AN265:AN272)</f>
        <v>0</v>
      </c>
      <c r="AO264" s="184">
        <f>SUM(AO265:AO272)</f>
        <v>0</v>
      </c>
      <c r="AP264" s="188">
        <f>SUM(AP265:AP272)</f>
        <v>0</v>
      </c>
      <c r="AQ264" s="189">
        <f t="shared" ref="AQ264:AR264" si="817">IF(SUM(AX264,BE264,BL264,BS264)=SUM(AQ265:AQ272),SUM(AQ265:AQ272),"ПРОВЕРЬ")</f>
        <v>0</v>
      </c>
      <c r="AR264" s="188">
        <f t="shared" si="817"/>
        <v>0</v>
      </c>
      <c r="AS264" s="188">
        <f>IF(SUM(AZ264,BG264,BN264,BU264)=SUM(AS265:AS272),SUM(AS265:AS272),"ПРОВЕРЬ")</f>
        <v>0</v>
      </c>
      <c r="AT264" s="188">
        <f>IF(SUM(BA264,BH264,BO264,BV264)=SUM(AT265:AT272),SUM(AT265:AT272),"ПРОВЕРЬ")</f>
        <v>0</v>
      </c>
      <c r="AU264" s="188">
        <f>IF(SUM(BB264,BI264,BP264,BW264)=SUM(AU265:AU272),SUM(AU265:AU272),"ПРОВЕРЬ")</f>
        <v>0</v>
      </c>
      <c r="AV264" s="188">
        <f t="shared" ref="AV264" si="818">IF(SUM(BC264,BJ264,BQ264,BX264)=SUM(AV265:AV272),SUM(AV265:AV272),"ПРОВЕРЬ")</f>
        <v>0</v>
      </c>
      <c r="AW264" s="188">
        <f>IF(SUM(BD264,BK264,BR264,BY264)=SUM(AW265:AW272),SUM(AW265:AW272),"ПРОВЕРЬ")</f>
        <v>0</v>
      </c>
      <c r="AX264" s="191">
        <f t="shared" ref="AX264" si="819">SUM(AX265:AX272)</f>
        <v>0</v>
      </c>
      <c r="AY264" s="191">
        <f t="shared" ref="AY264:AZ264" si="820">SUM(AY265:AY272)</f>
        <v>0</v>
      </c>
      <c r="AZ264" s="191">
        <f t="shared" si="820"/>
        <v>0</v>
      </c>
      <c r="BA264" s="191">
        <f>SUM(BA265:BA272)</f>
        <v>0</v>
      </c>
      <c r="BB264" s="191">
        <f t="shared" ref="BB264" si="821">SUM(BB265:BB272)</f>
        <v>0</v>
      </c>
      <c r="BC264" s="191">
        <f>SUM(BC265:BC272)</f>
        <v>0</v>
      </c>
      <c r="BD264" s="234">
        <f>SUM(BD265:BD272)</f>
        <v>0</v>
      </c>
      <c r="BE264" s="191">
        <f t="shared" ref="BE264:BF264" si="822">SUM(BE265:BE272)</f>
        <v>0</v>
      </c>
      <c r="BF264" s="191">
        <f t="shared" si="822"/>
        <v>0</v>
      </c>
      <c r="BG264" s="191">
        <f>SUM(BG265:BG272)</f>
        <v>0</v>
      </c>
      <c r="BH264" s="191">
        <f t="shared" ref="BH264:BI264" si="823">SUM(BH265:BH272)</f>
        <v>0</v>
      </c>
      <c r="BI264" s="191">
        <f t="shared" si="823"/>
        <v>0</v>
      </c>
      <c r="BJ264" s="191">
        <f>SUM(BJ265:BJ272)</f>
        <v>0</v>
      </c>
      <c r="BK264" s="234">
        <f>SUM(BK265:BK272)</f>
        <v>0</v>
      </c>
      <c r="BL264" s="184">
        <f t="shared" ref="BL264:BP264" si="824">SUM(BL265:BL272)</f>
        <v>0</v>
      </c>
      <c r="BM264" s="184">
        <f t="shared" si="824"/>
        <v>0</v>
      </c>
      <c r="BN264" s="184">
        <f t="shared" si="824"/>
        <v>0</v>
      </c>
      <c r="BO264" s="184">
        <f t="shared" si="824"/>
        <v>0</v>
      </c>
      <c r="BP264" s="184">
        <f t="shared" si="824"/>
        <v>0</v>
      </c>
      <c r="BQ264" s="184">
        <f>SUM(BQ265:BQ272)</f>
        <v>0</v>
      </c>
      <c r="BR264" s="222">
        <f>SUM(BR265:BR272)</f>
        <v>0</v>
      </c>
      <c r="BS264" s="184">
        <f t="shared" ref="BS264:BW264" si="825">SUM(BS265:BS272)</f>
        <v>0</v>
      </c>
      <c r="BT264" s="184">
        <f t="shared" si="825"/>
        <v>0</v>
      </c>
      <c r="BU264" s="184">
        <f t="shared" si="825"/>
        <v>0</v>
      </c>
      <c r="BV264" s="184">
        <f t="shared" si="825"/>
        <v>0</v>
      </c>
      <c r="BW264" s="184">
        <f t="shared" si="825"/>
        <v>0</v>
      </c>
      <c r="BX264" s="184">
        <f>SUM(BX265:BX272)</f>
        <v>0</v>
      </c>
      <c r="BY264" s="222">
        <f>SUM(BY265:BY272)</f>
        <v>0</v>
      </c>
      <c r="BZ264" s="266"/>
      <c r="CA264" s="160"/>
      <c r="CB264" s="46"/>
      <c r="CC264" s="46"/>
      <c r="CD264" s="46"/>
      <c r="CE264" s="46"/>
      <c r="CF264" s="46"/>
      <c r="CG264" s="46"/>
      <c r="CH264" s="46"/>
      <c r="CI264" s="46"/>
      <c r="CJ264" s="46"/>
      <c r="CK264" s="46"/>
      <c r="CL264" s="46"/>
      <c r="CM264" s="46"/>
      <c r="CN264" s="46"/>
      <c r="CO264" s="46"/>
      <c r="CP264" s="46"/>
      <c r="CQ264" s="46"/>
      <c r="CR264" s="46"/>
      <c r="CS264" s="46"/>
      <c r="CT264" s="46"/>
      <c r="CU264" s="46"/>
      <c r="CV264" s="46"/>
      <c r="CW264" s="46"/>
      <c r="CX264" s="46"/>
      <c r="CY264" s="46"/>
      <c r="CZ264" s="46"/>
      <c r="DA264" s="46"/>
      <c r="DB264" s="46"/>
      <c r="DC264" s="46"/>
      <c r="DD264" s="46"/>
      <c r="DE264" s="46"/>
      <c r="DF264" s="46"/>
      <c r="DG264" s="46"/>
      <c r="DH264" s="46"/>
      <c r="DI264" s="46"/>
      <c r="DJ264" s="46"/>
      <c r="DK264" s="46"/>
      <c r="DL264" s="46"/>
      <c r="DM264" s="46"/>
      <c r="DN264" s="47"/>
      <c r="DO264" s="47"/>
      <c r="DP264" s="47"/>
      <c r="DQ264" s="47"/>
      <c r="DR264" s="47"/>
      <c r="DS264" s="47"/>
      <c r="DT264" s="47"/>
      <c r="DU264" s="47"/>
      <c r="DV264" s="47"/>
      <c r="DW264" s="47"/>
      <c r="DX264" s="47"/>
      <c r="DY264" s="47"/>
      <c r="DZ264" s="47"/>
      <c r="EA264" s="47"/>
      <c r="EB264" s="47"/>
      <c r="EC264" s="47"/>
      <c r="ED264" s="47"/>
      <c r="EE264" s="47"/>
      <c r="EF264" s="47"/>
      <c r="EG264" s="47"/>
      <c r="EH264" s="47"/>
      <c r="EI264" s="47"/>
      <c r="EJ264" s="47"/>
      <c r="EK264" s="47"/>
      <c r="EL264" s="47"/>
      <c r="EM264" s="47"/>
      <c r="EN264" s="47"/>
      <c r="EO264" s="47"/>
      <c r="EP264" s="47"/>
      <c r="EQ264" s="47"/>
      <c r="ER264" s="47"/>
      <c r="ES264" s="47"/>
      <c r="ET264" s="47"/>
      <c r="EU264" s="47"/>
      <c r="EV264" s="47"/>
      <c r="EW264" s="47"/>
      <c r="EX264" s="47"/>
      <c r="EY264" s="47"/>
      <c r="EZ264" s="47"/>
      <c r="FA264" s="47"/>
      <c r="FB264" s="47"/>
      <c r="FC264" s="47"/>
      <c r="FD264" s="47"/>
      <c r="FE264" s="47"/>
      <c r="FF264" s="47"/>
      <c r="FG264" s="47"/>
      <c r="FH264" s="47"/>
      <c r="FI264" s="47"/>
      <c r="FJ264" s="47"/>
      <c r="FK264" s="47"/>
      <c r="FL264" s="47"/>
      <c r="FM264" s="47"/>
      <c r="FN264" s="47"/>
      <c r="FO264" s="47"/>
      <c r="FP264" s="47"/>
      <c r="FQ264" s="47"/>
      <c r="FR264" s="47"/>
      <c r="FS264" s="47"/>
      <c r="FT264" s="47"/>
      <c r="FU264" s="47"/>
      <c r="FV264" s="47"/>
      <c r="FW264" s="47"/>
      <c r="FX264" s="47"/>
      <c r="FY264" s="47"/>
      <c r="FZ264" s="47"/>
      <c r="GA264" s="47"/>
      <c r="GB264" s="47"/>
      <c r="GC264" s="47"/>
      <c r="GD264" s="47"/>
      <c r="GE264" s="47"/>
      <c r="GF264" s="47"/>
      <c r="GG264" s="47"/>
      <c r="GH264" s="47"/>
      <c r="GI264" s="47"/>
      <c r="GJ264" s="47"/>
      <c r="GK264" s="47"/>
      <c r="GL264" s="47"/>
      <c r="GM264" s="47"/>
      <c r="GN264" s="47"/>
      <c r="GO264" s="47"/>
      <c r="GP264" s="47"/>
      <c r="GQ264" s="47"/>
      <c r="GR264" s="47"/>
      <c r="GS264" s="47"/>
      <c r="GT264" s="47"/>
      <c r="GU264" s="47"/>
      <c r="GV264" s="47"/>
      <c r="GW264" s="47"/>
      <c r="GX264" s="47"/>
      <c r="GY264" s="47"/>
      <c r="GZ264" s="47"/>
      <c r="HA264" s="47"/>
      <c r="HB264" s="47"/>
      <c r="HC264" s="47"/>
      <c r="HD264" s="47"/>
      <c r="HE264" s="47"/>
      <c r="HF264" s="47"/>
      <c r="HG264" s="47"/>
      <c r="HH264" s="47"/>
      <c r="HI264" s="47"/>
      <c r="HJ264" s="47"/>
      <c r="HK264" s="47"/>
      <c r="HL264" s="47"/>
      <c r="HM264" s="47"/>
      <c r="HN264" s="47"/>
      <c r="HO264" s="47"/>
      <c r="HP264" s="47"/>
      <c r="HQ264" s="47"/>
      <c r="HR264" s="47"/>
      <c r="HS264" s="47"/>
      <c r="HT264" s="47"/>
      <c r="HU264" s="47"/>
      <c r="HV264" s="47"/>
      <c r="HW264" s="47"/>
      <c r="HX264" s="47"/>
      <c r="HY264" s="47"/>
      <c r="HZ264" s="47"/>
      <c r="IA264" s="47"/>
      <c r="IB264" s="47"/>
      <c r="IC264" s="47"/>
      <c r="ID264" s="47"/>
      <c r="IE264" s="47"/>
      <c r="IF264" s="47"/>
      <c r="IG264" s="47"/>
    </row>
    <row r="265" spans="1:241" hidden="1" outlineLevel="2">
      <c r="A265" s="145"/>
      <c r="B265" s="33"/>
      <c r="C265" s="50"/>
      <c r="D265" s="51"/>
      <c r="E265" s="34"/>
      <c r="F265" s="56"/>
      <c r="G265" s="34"/>
      <c r="H265" s="34"/>
      <c r="I265" s="34"/>
      <c r="J265" s="53"/>
      <c r="K265" s="34"/>
      <c r="L265" s="36"/>
      <c r="M265" s="36"/>
      <c r="N265" s="36"/>
      <c r="O265" s="49"/>
      <c r="P265" s="49"/>
      <c r="Q265" s="36">
        <f>_xlfn.DAYS(P265,O265)</f>
        <v>0</v>
      </c>
      <c r="R265" s="33"/>
      <c r="S265" s="33"/>
      <c r="T265" s="33"/>
      <c r="U265" s="145"/>
      <c r="V265" s="192">
        <f t="shared" ref="V265:V272" si="826">SUM(W265,AQ265)</f>
        <v>0</v>
      </c>
      <c r="W265" s="193">
        <f>SUM(AA265,AE265,AI265,AM265)</f>
        <v>0</v>
      </c>
      <c r="X265" s="192">
        <f>SUM(AB265,AF265,AJ265,AN265)</f>
        <v>0</v>
      </c>
      <c r="Y265" s="192">
        <f>SUM(AC265,AG265,AK265,AO265)</f>
        <v>0</v>
      </c>
      <c r="Z265" s="192">
        <f>SUM(AD265,AH265,AL265,AP265)</f>
        <v>0</v>
      </c>
      <c r="AA265" s="211">
        <f>SUM(AB265:AD265)</f>
        <v>0</v>
      </c>
      <c r="AB265" s="205"/>
      <c r="AC265" s="205"/>
      <c r="AD265" s="229"/>
      <c r="AE265" s="211">
        <f>SUM(AF265:AH265)</f>
        <v>0</v>
      </c>
      <c r="AF265" s="205"/>
      <c r="AG265" s="205"/>
      <c r="AH265" s="229"/>
      <c r="AI265" s="211">
        <f>SUM(AJ265:AL265)</f>
        <v>0</v>
      </c>
      <c r="AJ265" s="205"/>
      <c r="AK265" s="205"/>
      <c r="AL265" s="229"/>
      <c r="AM265" s="211">
        <f>SUM(AN265:AP265)</f>
        <v>0</v>
      </c>
      <c r="AN265" s="205"/>
      <c r="AO265" s="205"/>
      <c r="AP265" s="231"/>
      <c r="AQ265" s="193">
        <f>SUM(BS265,BL265,BE265,AX265)</f>
        <v>0</v>
      </c>
      <c r="AR265" s="192">
        <f>SUM(BT265,BM265,BF265,AY265)</f>
        <v>0</v>
      </c>
      <c r="AS265" s="192">
        <f>IF(AR265*0.304=SUM(AZ265,BG265,BN265,BU265),AR265*0.304,"проверь ЕСН")</f>
        <v>0</v>
      </c>
      <c r="AT265" s="192">
        <f t="shared" ref="AT265:AW272" si="827">SUM(BV265,BO265,BH265,BA265)</f>
        <v>0</v>
      </c>
      <c r="AU265" s="192">
        <f t="shared" si="827"/>
        <v>0</v>
      </c>
      <c r="AV265" s="192">
        <f t="shared" si="827"/>
        <v>0</v>
      </c>
      <c r="AW265" s="192">
        <f>SUM(BY265,BR265,BK265,BD265)</f>
        <v>0</v>
      </c>
      <c r="AX265" s="235">
        <f>SUM(AY265:BD265)</f>
        <v>0</v>
      </c>
      <c r="AY265" s="263"/>
      <c r="AZ265" s="194">
        <f>AY265*0.304</f>
        <v>0</v>
      </c>
      <c r="BA265" s="263"/>
      <c r="BB265" s="263"/>
      <c r="BC265" s="263"/>
      <c r="BD265" s="264"/>
      <c r="BE265" s="235">
        <f>SUM(BF265:BK265)</f>
        <v>0</v>
      </c>
      <c r="BF265" s="263"/>
      <c r="BG265" s="194">
        <f>BF265*0.304</f>
        <v>0</v>
      </c>
      <c r="BH265" s="263"/>
      <c r="BI265" s="263"/>
      <c r="BJ265" s="263"/>
      <c r="BK265" s="264"/>
      <c r="BL265" s="235">
        <f>SUM(BM265:BR265)</f>
        <v>0</v>
      </c>
      <c r="BM265" s="263"/>
      <c r="BN265" s="194">
        <f>BM265*0.304</f>
        <v>0</v>
      </c>
      <c r="BO265" s="263"/>
      <c r="BP265" s="263"/>
      <c r="BQ265" s="263"/>
      <c r="BR265" s="264"/>
      <c r="BS265" s="235">
        <f>SUM(BT265:BY265)</f>
        <v>0</v>
      </c>
      <c r="BT265" s="263"/>
      <c r="BU265" s="194">
        <f>BT265*0.304</f>
        <v>0</v>
      </c>
      <c r="BV265" s="263"/>
      <c r="BW265" s="263"/>
      <c r="BX265" s="263"/>
      <c r="BY265" s="264"/>
      <c r="BZ265" s="251"/>
      <c r="CA265" s="159"/>
      <c r="CB265" s="44"/>
      <c r="CC265" s="44"/>
      <c r="CD265" s="44"/>
      <c r="CE265" s="44"/>
      <c r="CF265" s="44"/>
      <c r="CG265" s="44"/>
      <c r="CH265" s="44"/>
      <c r="CI265" s="44"/>
      <c r="CJ265" s="44"/>
      <c r="CK265" s="44"/>
      <c r="CL265" s="44"/>
      <c r="CM265" s="44"/>
      <c r="CN265" s="44"/>
      <c r="CO265" s="44"/>
      <c r="CP265" s="44"/>
      <c r="CQ265" s="44"/>
      <c r="CR265" s="44"/>
      <c r="CS265" s="44"/>
      <c r="CT265" s="44"/>
      <c r="CU265" s="44"/>
      <c r="CV265" s="44"/>
      <c r="CW265" s="44"/>
      <c r="CX265" s="44"/>
      <c r="CY265" s="44"/>
      <c r="CZ265" s="44"/>
      <c r="DA265" s="44"/>
      <c r="DB265" s="44"/>
      <c r="DC265" s="44"/>
      <c r="DD265" s="44"/>
      <c r="DE265" s="44"/>
      <c r="DF265" s="44"/>
      <c r="DG265" s="44"/>
      <c r="DH265" s="44"/>
      <c r="DI265" s="44"/>
      <c r="DJ265" s="44"/>
      <c r="DK265" s="44"/>
      <c r="DL265" s="44"/>
      <c r="DM265" s="44"/>
    </row>
    <row r="266" spans="1:241" hidden="1" outlineLevel="2">
      <c r="A266" s="49"/>
      <c r="B266" s="33"/>
      <c r="C266" s="50"/>
      <c r="D266" s="51"/>
      <c r="E266" s="34"/>
      <c r="F266" s="56"/>
      <c r="G266" s="34"/>
      <c r="H266" s="34"/>
      <c r="I266" s="34"/>
      <c r="J266" s="53"/>
      <c r="K266" s="34"/>
      <c r="L266" s="36"/>
      <c r="M266" s="36"/>
      <c r="N266" s="36"/>
      <c r="O266" s="49"/>
      <c r="P266" s="49"/>
      <c r="Q266" s="36">
        <f>_xlfn.DAYS(P266,O266)</f>
        <v>0</v>
      </c>
      <c r="R266" s="33"/>
      <c r="S266" s="33"/>
      <c r="T266" s="33"/>
      <c r="U266" s="145"/>
      <c r="V266" s="192">
        <f t="shared" si="826"/>
        <v>0</v>
      </c>
      <c r="W266" s="193">
        <f t="shared" ref="W266:Z272" si="828">SUM(AA266,AE266,AI266,AM266)</f>
        <v>0</v>
      </c>
      <c r="X266" s="192">
        <f t="shared" si="828"/>
        <v>0</v>
      </c>
      <c r="Y266" s="192">
        <f t="shared" si="828"/>
        <v>0</v>
      </c>
      <c r="Z266" s="192">
        <f t="shared" si="828"/>
        <v>0</v>
      </c>
      <c r="AA266" s="211">
        <f t="shared" ref="AA266:AA270" si="829">SUM(AB266:AD266)</f>
        <v>0</v>
      </c>
      <c r="AB266" s="205"/>
      <c r="AC266" s="205"/>
      <c r="AD266" s="229"/>
      <c r="AE266" s="211">
        <f t="shared" ref="AE266" si="830">SUM(AF266:AH266)</f>
        <v>0</v>
      </c>
      <c r="AF266" s="205"/>
      <c r="AG266" s="205"/>
      <c r="AH266" s="229"/>
      <c r="AI266" s="211">
        <f t="shared" ref="AI266:AI272" si="831">SUM(AJ266:AL266)</f>
        <v>0</v>
      </c>
      <c r="AJ266" s="205"/>
      <c r="AK266" s="205"/>
      <c r="AL266" s="229"/>
      <c r="AM266" s="211">
        <f t="shared" ref="AM266:AM272" si="832">SUM(AN266:AP266)</f>
        <v>0</v>
      </c>
      <c r="AN266" s="205"/>
      <c r="AO266" s="205"/>
      <c r="AP266" s="231"/>
      <c r="AQ266" s="193">
        <f t="shared" ref="AQ266:AR272" si="833">SUM(BS266,BL266,BE266,AX266)</f>
        <v>0</v>
      </c>
      <c r="AR266" s="192">
        <f t="shared" si="833"/>
        <v>0</v>
      </c>
      <c r="AS266" s="192">
        <f t="shared" ref="AS266:AS271" si="834">IF(AR266*0.304=SUM(AZ266,BG266,BN266,BU266),AR266*0.304,"ЕСН")</f>
        <v>0</v>
      </c>
      <c r="AT266" s="192">
        <f t="shared" si="827"/>
        <v>0</v>
      </c>
      <c r="AU266" s="192">
        <f t="shared" si="827"/>
        <v>0</v>
      </c>
      <c r="AV266" s="192">
        <f t="shared" si="827"/>
        <v>0</v>
      </c>
      <c r="AW266" s="192">
        <f t="shared" si="827"/>
        <v>0</v>
      </c>
      <c r="AX266" s="235">
        <f t="shared" ref="AX266:AX269" si="835">SUM(AY266:BD266)</f>
        <v>0</v>
      </c>
      <c r="AY266" s="263"/>
      <c r="AZ266" s="194">
        <f t="shared" ref="AZ266:AZ272" si="836">AY266*0.304</f>
        <v>0</v>
      </c>
      <c r="BA266" s="263"/>
      <c r="BB266" s="263"/>
      <c r="BC266" s="263"/>
      <c r="BD266" s="264"/>
      <c r="BE266" s="235">
        <f t="shared" ref="BE266:BE269" si="837">SUM(BF266:BK266)</f>
        <v>0</v>
      </c>
      <c r="BF266" s="263"/>
      <c r="BG266" s="194">
        <f t="shared" ref="BG266:BG272" si="838">BF266*0.304</f>
        <v>0</v>
      </c>
      <c r="BH266" s="263"/>
      <c r="BI266" s="263"/>
      <c r="BJ266" s="263"/>
      <c r="BK266" s="264"/>
      <c r="BL266" s="235">
        <f t="shared" ref="BL266:BL269" si="839">SUM(BM266:BR266)</f>
        <v>0</v>
      </c>
      <c r="BM266" s="263"/>
      <c r="BN266" s="194">
        <f t="shared" ref="BN266:BN272" si="840">BM266*0.304</f>
        <v>0</v>
      </c>
      <c r="BO266" s="263"/>
      <c r="BP266" s="263"/>
      <c r="BQ266" s="263"/>
      <c r="BR266" s="264"/>
      <c r="BS266" s="235">
        <f t="shared" ref="BS266:BS269" si="841">SUM(BT266:BY266)</f>
        <v>0</v>
      </c>
      <c r="BT266" s="263"/>
      <c r="BU266" s="194">
        <f t="shared" ref="BU266:BU272" si="842">BT266*0.304</f>
        <v>0</v>
      </c>
      <c r="BV266" s="263"/>
      <c r="BW266" s="263"/>
      <c r="BX266" s="263"/>
      <c r="BY266" s="264"/>
      <c r="BZ266" s="251"/>
      <c r="CA266" s="159"/>
      <c r="CB266" s="44"/>
      <c r="CC266" s="44"/>
      <c r="CD266" s="44"/>
      <c r="CE266" s="44"/>
      <c r="CF266" s="44"/>
      <c r="CG266" s="44"/>
      <c r="CH266" s="44"/>
      <c r="CI266" s="44"/>
      <c r="CJ266" s="44"/>
      <c r="CK266" s="44"/>
      <c r="CL266" s="44"/>
      <c r="CM266" s="44"/>
      <c r="CN266" s="44"/>
      <c r="CO266" s="44"/>
      <c r="CP266" s="44"/>
      <c r="CQ266" s="44"/>
      <c r="CR266" s="44"/>
      <c r="CS266" s="44"/>
      <c r="CT266" s="44"/>
      <c r="CU266" s="44"/>
      <c r="CV266" s="44"/>
      <c r="CW266" s="44"/>
      <c r="CX266" s="44"/>
      <c r="CY266" s="44"/>
      <c r="CZ266" s="44"/>
      <c r="DA266" s="44"/>
      <c r="DB266" s="44"/>
      <c r="DC266" s="44"/>
      <c r="DD266" s="44"/>
      <c r="DE266" s="44"/>
      <c r="DF266" s="44"/>
      <c r="DG266" s="44"/>
      <c r="DH266" s="44"/>
      <c r="DI266" s="44"/>
      <c r="DJ266" s="44"/>
      <c r="DK266" s="44"/>
      <c r="DL266" s="44"/>
      <c r="DM266" s="44"/>
    </row>
    <row r="267" spans="1:241" hidden="1" outlineLevel="2">
      <c r="A267" s="187"/>
      <c r="B267" s="33"/>
      <c r="C267" s="50"/>
      <c r="D267" s="51"/>
      <c r="E267" s="34"/>
      <c r="F267" s="56"/>
      <c r="G267" s="34"/>
      <c r="H267" s="34"/>
      <c r="I267" s="34"/>
      <c r="J267" s="53"/>
      <c r="K267" s="34"/>
      <c r="L267" s="36"/>
      <c r="M267" s="36"/>
      <c r="N267" s="36"/>
      <c r="O267" s="49"/>
      <c r="P267" s="49"/>
      <c r="Q267" s="36">
        <f t="shared" ref="Q267:Q272" si="843">_xlfn.DAYS(P267,O267)</f>
        <v>0</v>
      </c>
      <c r="R267" s="33"/>
      <c r="S267" s="33"/>
      <c r="T267" s="33"/>
      <c r="U267" s="145"/>
      <c r="V267" s="192">
        <f t="shared" si="826"/>
        <v>0</v>
      </c>
      <c r="W267" s="193">
        <f t="shared" si="828"/>
        <v>0</v>
      </c>
      <c r="X267" s="192">
        <f t="shared" si="828"/>
        <v>0</v>
      </c>
      <c r="Y267" s="192">
        <f t="shared" si="828"/>
        <v>0</v>
      </c>
      <c r="Z267" s="192">
        <f t="shared" si="828"/>
        <v>0</v>
      </c>
      <c r="AA267" s="211">
        <f t="shared" si="829"/>
        <v>0</v>
      </c>
      <c r="AB267" s="205"/>
      <c r="AC267" s="205"/>
      <c r="AD267" s="229"/>
      <c r="AE267" s="211">
        <f>SUM(AF267:AH267)</f>
        <v>0</v>
      </c>
      <c r="AF267" s="205"/>
      <c r="AG267" s="205"/>
      <c r="AH267" s="229"/>
      <c r="AI267" s="211">
        <f t="shared" si="831"/>
        <v>0</v>
      </c>
      <c r="AJ267" s="205"/>
      <c r="AK267" s="205"/>
      <c r="AL267" s="229"/>
      <c r="AM267" s="211">
        <f t="shared" si="832"/>
        <v>0</v>
      </c>
      <c r="AN267" s="205"/>
      <c r="AO267" s="205"/>
      <c r="AP267" s="231"/>
      <c r="AQ267" s="193">
        <f t="shared" si="833"/>
        <v>0</v>
      </c>
      <c r="AR267" s="192">
        <f t="shared" si="833"/>
        <v>0</v>
      </c>
      <c r="AS267" s="192">
        <f t="shared" si="834"/>
        <v>0</v>
      </c>
      <c r="AT267" s="192">
        <f t="shared" si="827"/>
        <v>0</v>
      </c>
      <c r="AU267" s="192">
        <f t="shared" si="827"/>
        <v>0</v>
      </c>
      <c r="AV267" s="192">
        <f t="shared" si="827"/>
        <v>0</v>
      </c>
      <c r="AW267" s="192">
        <f t="shared" si="827"/>
        <v>0</v>
      </c>
      <c r="AX267" s="235">
        <f t="shared" si="835"/>
        <v>0</v>
      </c>
      <c r="AY267" s="263"/>
      <c r="AZ267" s="194">
        <f t="shared" si="836"/>
        <v>0</v>
      </c>
      <c r="BA267" s="263"/>
      <c r="BB267" s="263"/>
      <c r="BC267" s="263"/>
      <c r="BD267" s="264"/>
      <c r="BE267" s="235">
        <f t="shared" si="837"/>
        <v>0</v>
      </c>
      <c r="BF267" s="263"/>
      <c r="BG267" s="194">
        <f t="shared" si="838"/>
        <v>0</v>
      </c>
      <c r="BH267" s="263"/>
      <c r="BI267" s="263"/>
      <c r="BJ267" s="263"/>
      <c r="BK267" s="264"/>
      <c r="BL267" s="235">
        <f t="shared" si="839"/>
        <v>0</v>
      </c>
      <c r="BM267" s="263"/>
      <c r="BN267" s="194">
        <f t="shared" si="840"/>
        <v>0</v>
      </c>
      <c r="BO267" s="263"/>
      <c r="BP267" s="263"/>
      <c r="BQ267" s="263"/>
      <c r="BR267" s="264"/>
      <c r="BS267" s="235">
        <f t="shared" si="841"/>
        <v>0</v>
      </c>
      <c r="BT267" s="263"/>
      <c r="BU267" s="194">
        <f t="shared" si="842"/>
        <v>0</v>
      </c>
      <c r="BV267" s="263"/>
      <c r="BW267" s="263"/>
      <c r="BX267" s="263"/>
      <c r="BY267" s="264"/>
      <c r="BZ267" s="251"/>
      <c r="CA267" s="159"/>
      <c r="CB267" s="44"/>
      <c r="CC267" s="44"/>
      <c r="CD267" s="44"/>
      <c r="CE267" s="44"/>
      <c r="CF267" s="44"/>
      <c r="CG267" s="44"/>
      <c r="CH267" s="44"/>
      <c r="CI267" s="44"/>
      <c r="CJ267" s="44"/>
      <c r="CK267" s="44"/>
      <c r="CL267" s="44"/>
      <c r="CM267" s="44"/>
      <c r="CN267" s="44"/>
      <c r="CO267" s="44"/>
      <c r="CP267" s="44"/>
      <c r="CQ267" s="44"/>
      <c r="CR267" s="44"/>
      <c r="CS267" s="44"/>
      <c r="CT267" s="44"/>
      <c r="CU267" s="44"/>
      <c r="CV267" s="44"/>
      <c r="CW267" s="44"/>
      <c r="CX267" s="44"/>
      <c r="CY267" s="44"/>
      <c r="CZ267" s="44"/>
      <c r="DA267" s="44"/>
      <c r="DB267" s="44"/>
      <c r="DC267" s="44"/>
      <c r="DD267" s="44"/>
      <c r="DE267" s="44"/>
      <c r="DF267" s="44"/>
      <c r="DG267" s="44"/>
      <c r="DH267" s="44"/>
      <c r="DI267" s="44"/>
      <c r="DJ267" s="44"/>
      <c r="DK267" s="44"/>
      <c r="DL267" s="44"/>
      <c r="DM267" s="44"/>
    </row>
    <row r="268" spans="1:241" hidden="1" outlineLevel="2">
      <c r="A268" s="187"/>
      <c r="B268" s="33"/>
      <c r="C268" s="50"/>
      <c r="D268" s="51"/>
      <c r="E268" s="34"/>
      <c r="F268" s="56"/>
      <c r="G268" s="34"/>
      <c r="H268" s="34"/>
      <c r="I268" s="34"/>
      <c r="J268" s="53"/>
      <c r="K268" s="34"/>
      <c r="L268" s="36"/>
      <c r="M268" s="36"/>
      <c r="N268" s="36"/>
      <c r="O268" s="49"/>
      <c r="P268" s="49"/>
      <c r="Q268" s="36">
        <f t="shared" si="843"/>
        <v>0</v>
      </c>
      <c r="R268" s="33"/>
      <c r="S268" s="33"/>
      <c r="T268" s="33"/>
      <c r="U268" s="145"/>
      <c r="V268" s="192">
        <f t="shared" si="826"/>
        <v>0</v>
      </c>
      <c r="W268" s="193">
        <f t="shared" si="828"/>
        <v>0</v>
      </c>
      <c r="X268" s="192">
        <f t="shared" si="828"/>
        <v>0</v>
      </c>
      <c r="Y268" s="192">
        <f t="shared" si="828"/>
        <v>0</v>
      </c>
      <c r="Z268" s="192">
        <f t="shared" si="828"/>
        <v>0</v>
      </c>
      <c r="AA268" s="211">
        <f t="shared" si="829"/>
        <v>0</v>
      </c>
      <c r="AB268" s="205"/>
      <c r="AC268" s="205"/>
      <c r="AD268" s="229"/>
      <c r="AE268" s="211">
        <f t="shared" ref="AE268:AE272" si="844">SUM(AF268:AH268)</f>
        <v>0</v>
      </c>
      <c r="AF268" s="205"/>
      <c r="AG268" s="205"/>
      <c r="AH268" s="229"/>
      <c r="AI268" s="211">
        <f t="shared" si="831"/>
        <v>0</v>
      </c>
      <c r="AJ268" s="205"/>
      <c r="AK268" s="205"/>
      <c r="AL268" s="229"/>
      <c r="AM268" s="211">
        <f t="shared" si="832"/>
        <v>0</v>
      </c>
      <c r="AN268" s="205"/>
      <c r="AO268" s="205"/>
      <c r="AP268" s="231"/>
      <c r="AQ268" s="193">
        <f t="shared" si="833"/>
        <v>0</v>
      </c>
      <c r="AR268" s="192">
        <f t="shared" si="833"/>
        <v>0</v>
      </c>
      <c r="AS268" s="192">
        <f t="shared" si="834"/>
        <v>0</v>
      </c>
      <c r="AT268" s="192">
        <f t="shared" si="827"/>
        <v>0</v>
      </c>
      <c r="AU268" s="192">
        <f t="shared" si="827"/>
        <v>0</v>
      </c>
      <c r="AV268" s="192">
        <f t="shared" si="827"/>
        <v>0</v>
      </c>
      <c r="AW268" s="192">
        <f t="shared" si="827"/>
        <v>0</v>
      </c>
      <c r="AX268" s="235">
        <f t="shared" si="835"/>
        <v>0</v>
      </c>
      <c r="AY268" s="263"/>
      <c r="AZ268" s="194">
        <f t="shared" si="836"/>
        <v>0</v>
      </c>
      <c r="BA268" s="263"/>
      <c r="BB268" s="263"/>
      <c r="BC268" s="263"/>
      <c r="BD268" s="264"/>
      <c r="BE268" s="235">
        <f t="shared" si="837"/>
        <v>0</v>
      </c>
      <c r="BF268" s="263"/>
      <c r="BG268" s="194">
        <f t="shared" si="838"/>
        <v>0</v>
      </c>
      <c r="BH268" s="263"/>
      <c r="BI268" s="263"/>
      <c r="BJ268" s="263"/>
      <c r="BK268" s="264"/>
      <c r="BL268" s="235">
        <f t="shared" si="839"/>
        <v>0</v>
      </c>
      <c r="BM268" s="263"/>
      <c r="BN268" s="194">
        <f t="shared" si="840"/>
        <v>0</v>
      </c>
      <c r="BO268" s="263"/>
      <c r="BP268" s="263"/>
      <c r="BQ268" s="263"/>
      <c r="BR268" s="264"/>
      <c r="BS268" s="235">
        <f t="shared" si="841"/>
        <v>0</v>
      </c>
      <c r="BT268" s="263"/>
      <c r="BU268" s="194">
        <f t="shared" si="842"/>
        <v>0</v>
      </c>
      <c r="BV268" s="263"/>
      <c r="BW268" s="263"/>
      <c r="BX268" s="263"/>
      <c r="BY268" s="264"/>
      <c r="BZ268" s="251"/>
      <c r="CA268" s="159"/>
      <c r="CB268" s="44"/>
      <c r="CC268" s="44"/>
      <c r="CD268" s="44"/>
      <c r="CE268" s="44"/>
      <c r="CF268" s="44"/>
      <c r="CG268" s="44"/>
      <c r="CH268" s="44"/>
      <c r="CI268" s="44"/>
      <c r="CJ268" s="44"/>
      <c r="CK268" s="44"/>
      <c r="CL268" s="44"/>
      <c r="CM268" s="44"/>
      <c r="CN268" s="44"/>
      <c r="CO268" s="44"/>
      <c r="CP268" s="44"/>
      <c r="CQ268" s="44"/>
      <c r="CR268" s="44"/>
      <c r="CS268" s="44"/>
      <c r="CT268" s="44"/>
      <c r="CU268" s="44"/>
      <c r="CV268" s="44"/>
      <c r="CW268" s="44"/>
      <c r="CX268" s="44"/>
      <c r="CY268" s="44"/>
      <c r="CZ268" s="44"/>
      <c r="DA268" s="44"/>
      <c r="DB268" s="44"/>
      <c r="DC268" s="44"/>
      <c r="DD268" s="44"/>
      <c r="DE268" s="44"/>
      <c r="DF268" s="44"/>
      <c r="DG268" s="44"/>
      <c r="DH268" s="44"/>
      <c r="DI268" s="44"/>
      <c r="DJ268" s="44"/>
      <c r="DK268" s="44"/>
      <c r="DL268" s="44"/>
      <c r="DM268" s="44"/>
    </row>
    <row r="269" spans="1:241" hidden="1" outlineLevel="2">
      <c r="A269" s="145"/>
      <c r="B269" s="33"/>
      <c r="C269" s="50"/>
      <c r="D269" s="51"/>
      <c r="E269" s="34"/>
      <c r="F269" s="56"/>
      <c r="G269" s="34"/>
      <c r="H269" s="34"/>
      <c r="I269" s="34"/>
      <c r="J269" s="53"/>
      <c r="K269" s="34"/>
      <c r="L269" s="36"/>
      <c r="M269" s="36"/>
      <c r="N269" s="36"/>
      <c r="O269" s="49"/>
      <c r="P269" s="49"/>
      <c r="Q269" s="36">
        <f t="shared" si="843"/>
        <v>0</v>
      </c>
      <c r="R269" s="33"/>
      <c r="S269" s="33"/>
      <c r="T269" s="33"/>
      <c r="U269" s="145"/>
      <c r="V269" s="192">
        <f t="shared" si="826"/>
        <v>0</v>
      </c>
      <c r="W269" s="193">
        <f t="shared" si="828"/>
        <v>0</v>
      </c>
      <c r="X269" s="192">
        <f t="shared" si="828"/>
        <v>0</v>
      </c>
      <c r="Y269" s="192">
        <f t="shared" si="828"/>
        <v>0</v>
      </c>
      <c r="Z269" s="192">
        <f t="shared" si="828"/>
        <v>0</v>
      </c>
      <c r="AA269" s="211">
        <f t="shared" si="829"/>
        <v>0</v>
      </c>
      <c r="AB269" s="205"/>
      <c r="AC269" s="205"/>
      <c r="AD269" s="229"/>
      <c r="AE269" s="211">
        <f t="shared" si="844"/>
        <v>0</v>
      </c>
      <c r="AF269" s="205"/>
      <c r="AG269" s="205"/>
      <c r="AH269" s="229"/>
      <c r="AI269" s="211">
        <f t="shared" si="831"/>
        <v>0</v>
      </c>
      <c r="AJ269" s="205"/>
      <c r="AK269" s="205"/>
      <c r="AL269" s="229"/>
      <c r="AM269" s="211">
        <f t="shared" si="832"/>
        <v>0</v>
      </c>
      <c r="AN269" s="205"/>
      <c r="AO269" s="205"/>
      <c r="AP269" s="231"/>
      <c r="AQ269" s="193">
        <f t="shared" si="833"/>
        <v>0</v>
      </c>
      <c r="AR269" s="192">
        <f t="shared" si="833"/>
        <v>0</v>
      </c>
      <c r="AS269" s="192">
        <f t="shared" si="834"/>
        <v>0</v>
      </c>
      <c r="AT269" s="192">
        <f t="shared" si="827"/>
        <v>0</v>
      </c>
      <c r="AU269" s="192">
        <f t="shared" si="827"/>
        <v>0</v>
      </c>
      <c r="AV269" s="192">
        <f t="shared" si="827"/>
        <v>0</v>
      </c>
      <c r="AW269" s="192">
        <f t="shared" si="827"/>
        <v>0</v>
      </c>
      <c r="AX269" s="235">
        <f t="shared" si="835"/>
        <v>0</v>
      </c>
      <c r="AY269" s="263"/>
      <c r="AZ269" s="194">
        <f t="shared" si="836"/>
        <v>0</v>
      </c>
      <c r="BA269" s="263"/>
      <c r="BB269" s="263"/>
      <c r="BC269" s="263"/>
      <c r="BD269" s="264"/>
      <c r="BE269" s="235">
        <f t="shared" si="837"/>
        <v>0</v>
      </c>
      <c r="BF269" s="263"/>
      <c r="BG269" s="194">
        <f t="shared" si="838"/>
        <v>0</v>
      </c>
      <c r="BH269" s="263"/>
      <c r="BI269" s="263"/>
      <c r="BJ269" s="263"/>
      <c r="BK269" s="264"/>
      <c r="BL269" s="235">
        <f t="shared" si="839"/>
        <v>0</v>
      </c>
      <c r="BM269" s="263"/>
      <c r="BN269" s="194">
        <f t="shared" si="840"/>
        <v>0</v>
      </c>
      <c r="BO269" s="263"/>
      <c r="BP269" s="263"/>
      <c r="BQ269" s="263"/>
      <c r="BR269" s="264"/>
      <c r="BS269" s="235">
        <f t="shared" si="841"/>
        <v>0</v>
      </c>
      <c r="BT269" s="263"/>
      <c r="BU269" s="194">
        <f t="shared" si="842"/>
        <v>0</v>
      </c>
      <c r="BV269" s="263"/>
      <c r="BW269" s="263"/>
      <c r="BX269" s="263"/>
      <c r="BY269" s="264"/>
      <c r="BZ269" s="251"/>
      <c r="CA269" s="159"/>
      <c r="CB269" s="44"/>
      <c r="CC269" s="44"/>
      <c r="CD269" s="44"/>
      <c r="CE269" s="44"/>
      <c r="CF269" s="44"/>
      <c r="CG269" s="44"/>
      <c r="CH269" s="44"/>
      <c r="CI269" s="44"/>
      <c r="CJ269" s="44"/>
      <c r="CK269" s="44"/>
      <c r="CL269" s="44"/>
      <c r="CM269" s="44"/>
      <c r="CN269" s="44"/>
      <c r="CO269" s="44"/>
      <c r="CP269" s="44"/>
      <c r="CQ269" s="44"/>
      <c r="CR269" s="44"/>
      <c r="CS269" s="44"/>
      <c r="CT269" s="44"/>
      <c r="CU269" s="44"/>
      <c r="CV269" s="44"/>
      <c r="CW269" s="44"/>
      <c r="CX269" s="44"/>
      <c r="CY269" s="44"/>
      <c r="CZ269" s="44"/>
      <c r="DA269" s="44"/>
      <c r="DB269" s="44"/>
      <c r="DC269" s="44"/>
      <c r="DD269" s="44"/>
      <c r="DE269" s="44"/>
      <c r="DF269" s="44"/>
      <c r="DG269" s="44"/>
      <c r="DH269" s="44"/>
      <c r="DI269" s="44"/>
      <c r="DJ269" s="44"/>
      <c r="DK269" s="44"/>
      <c r="DL269" s="44"/>
      <c r="DM269" s="44"/>
    </row>
    <row r="270" spans="1:241" hidden="1" outlineLevel="2">
      <c r="A270" s="145"/>
      <c r="B270" s="33"/>
      <c r="C270" s="50"/>
      <c r="D270" s="51"/>
      <c r="E270" s="34"/>
      <c r="F270" s="56"/>
      <c r="G270" s="34"/>
      <c r="H270" s="34"/>
      <c r="I270" s="34"/>
      <c r="J270" s="53"/>
      <c r="K270" s="34"/>
      <c r="L270" s="36"/>
      <c r="M270" s="36"/>
      <c r="N270" s="36"/>
      <c r="O270" s="49"/>
      <c r="P270" s="49"/>
      <c r="Q270" s="36">
        <f t="shared" si="843"/>
        <v>0</v>
      </c>
      <c r="R270" s="33"/>
      <c r="S270" s="33"/>
      <c r="T270" s="33"/>
      <c r="U270" s="145"/>
      <c r="V270" s="192">
        <f t="shared" si="826"/>
        <v>0</v>
      </c>
      <c r="W270" s="193">
        <f t="shared" si="828"/>
        <v>0</v>
      </c>
      <c r="X270" s="192">
        <f t="shared" si="828"/>
        <v>0</v>
      </c>
      <c r="Y270" s="192">
        <f t="shared" si="828"/>
        <v>0</v>
      </c>
      <c r="Z270" s="192">
        <f t="shared" si="828"/>
        <v>0</v>
      </c>
      <c r="AA270" s="211">
        <f t="shared" si="829"/>
        <v>0</v>
      </c>
      <c r="AB270" s="206"/>
      <c r="AC270" s="206"/>
      <c r="AD270" s="230"/>
      <c r="AE270" s="211">
        <f t="shared" si="844"/>
        <v>0</v>
      </c>
      <c r="AF270" s="206"/>
      <c r="AG270" s="206"/>
      <c r="AH270" s="230"/>
      <c r="AI270" s="211">
        <f t="shared" si="831"/>
        <v>0</v>
      </c>
      <c r="AJ270" s="206"/>
      <c r="AK270" s="206"/>
      <c r="AL270" s="230"/>
      <c r="AM270" s="211">
        <f t="shared" si="832"/>
        <v>0</v>
      </c>
      <c r="AN270" s="206"/>
      <c r="AO270" s="206"/>
      <c r="AP270" s="232"/>
      <c r="AQ270" s="193">
        <f t="shared" si="833"/>
        <v>0</v>
      </c>
      <c r="AR270" s="192">
        <f t="shared" si="833"/>
        <v>0</v>
      </c>
      <c r="AS270" s="192">
        <f t="shared" si="834"/>
        <v>0</v>
      </c>
      <c r="AT270" s="192">
        <f t="shared" si="827"/>
        <v>0</v>
      </c>
      <c r="AU270" s="192">
        <f t="shared" si="827"/>
        <v>0</v>
      </c>
      <c r="AV270" s="192">
        <f t="shared" si="827"/>
        <v>0</v>
      </c>
      <c r="AW270" s="192">
        <f t="shared" si="827"/>
        <v>0</v>
      </c>
      <c r="AX270" s="235">
        <f>SUM(AY270:BD270)</f>
        <v>0</v>
      </c>
      <c r="AY270" s="263"/>
      <c r="AZ270" s="194">
        <f t="shared" si="836"/>
        <v>0</v>
      </c>
      <c r="BA270" s="263"/>
      <c r="BB270" s="263"/>
      <c r="BC270" s="263"/>
      <c r="BD270" s="264"/>
      <c r="BE270" s="235">
        <f>SUM(BF270:BK270)</f>
        <v>0</v>
      </c>
      <c r="BF270" s="263"/>
      <c r="BG270" s="194">
        <f t="shared" si="838"/>
        <v>0</v>
      </c>
      <c r="BH270" s="263"/>
      <c r="BI270" s="263"/>
      <c r="BJ270" s="263"/>
      <c r="BK270" s="264"/>
      <c r="BL270" s="235">
        <f>SUM(BM270:BR270)</f>
        <v>0</v>
      </c>
      <c r="BM270" s="263"/>
      <c r="BN270" s="194">
        <f t="shared" si="840"/>
        <v>0</v>
      </c>
      <c r="BO270" s="263"/>
      <c r="BP270" s="263"/>
      <c r="BQ270" s="263"/>
      <c r="BR270" s="264"/>
      <c r="BS270" s="235">
        <f>SUM(BT270:BY270)</f>
        <v>0</v>
      </c>
      <c r="BT270" s="263"/>
      <c r="BU270" s="194">
        <f t="shared" si="842"/>
        <v>0</v>
      </c>
      <c r="BV270" s="263"/>
      <c r="BW270" s="263"/>
      <c r="BX270" s="263"/>
      <c r="BY270" s="264"/>
      <c r="BZ270" s="251"/>
      <c r="CA270" s="159"/>
      <c r="CB270" s="44"/>
      <c r="CC270" s="44"/>
      <c r="CD270" s="44"/>
      <c r="CE270" s="44"/>
      <c r="CF270" s="44"/>
      <c r="CG270" s="44"/>
      <c r="CH270" s="44"/>
      <c r="CI270" s="44"/>
      <c r="CJ270" s="44"/>
      <c r="CK270" s="44"/>
      <c r="CL270" s="44"/>
      <c r="CM270" s="44"/>
      <c r="CN270" s="44"/>
      <c r="CO270" s="44"/>
      <c r="CP270" s="44"/>
      <c r="CQ270" s="44"/>
      <c r="CR270" s="44"/>
      <c r="CS270" s="44"/>
      <c r="CT270" s="44"/>
      <c r="CU270" s="44"/>
      <c r="CV270" s="44"/>
      <c r="CW270" s="44"/>
      <c r="CX270" s="44"/>
      <c r="CY270" s="44"/>
      <c r="CZ270" s="44"/>
      <c r="DA270" s="44"/>
      <c r="DB270" s="44"/>
      <c r="DC270" s="44"/>
      <c r="DD270" s="44"/>
      <c r="DE270" s="44"/>
      <c r="DF270" s="44"/>
      <c r="DG270" s="44"/>
      <c r="DH270" s="44"/>
      <c r="DI270" s="44"/>
      <c r="DJ270" s="44"/>
      <c r="DK270" s="44"/>
      <c r="DL270" s="44"/>
      <c r="DM270" s="44"/>
    </row>
    <row r="271" spans="1:241" hidden="1" outlineLevel="2">
      <c r="A271" s="145"/>
      <c r="B271" s="33"/>
      <c r="C271" s="50"/>
      <c r="D271" s="51"/>
      <c r="E271" s="34"/>
      <c r="F271" s="56"/>
      <c r="G271" s="34"/>
      <c r="H271" s="34"/>
      <c r="I271" s="34"/>
      <c r="J271" s="53"/>
      <c r="K271" s="34"/>
      <c r="L271" s="36"/>
      <c r="M271" s="36"/>
      <c r="N271" s="36"/>
      <c r="O271" s="49"/>
      <c r="P271" s="49"/>
      <c r="Q271" s="36">
        <f t="shared" si="843"/>
        <v>0</v>
      </c>
      <c r="R271" s="33"/>
      <c r="S271" s="33"/>
      <c r="T271" s="33"/>
      <c r="U271" s="145"/>
      <c r="V271" s="192">
        <f t="shared" si="826"/>
        <v>0</v>
      </c>
      <c r="W271" s="193">
        <f t="shared" si="828"/>
        <v>0</v>
      </c>
      <c r="X271" s="192">
        <f t="shared" si="828"/>
        <v>0</v>
      </c>
      <c r="Y271" s="192">
        <f t="shared" si="828"/>
        <v>0</v>
      </c>
      <c r="Z271" s="192">
        <f t="shared" si="828"/>
        <v>0</v>
      </c>
      <c r="AA271" s="211">
        <f>SUM(AB271:AD271)</f>
        <v>0</v>
      </c>
      <c r="AB271" s="206"/>
      <c r="AC271" s="206"/>
      <c r="AD271" s="230"/>
      <c r="AE271" s="211">
        <f t="shared" si="844"/>
        <v>0</v>
      </c>
      <c r="AF271" s="206"/>
      <c r="AG271" s="206"/>
      <c r="AH271" s="230"/>
      <c r="AI271" s="211">
        <f t="shared" si="831"/>
        <v>0</v>
      </c>
      <c r="AJ271" s="206"/>
      <c r="AK271" s="206"/>
      <c r="AL271" s="230"/>
      <c r="AM271" s="211">
        <f t="shared" si="832"/>
        <v>0</v>
      </c>
      <c r="AN271" s="206"/>
      <c r="AO271" s="206"/>
      <c r="AP271" s="232"/>
      <c r="AQ271" s="193">
        <f t="shared" si="833"/>
        <v>0</v>
      </c>
      <c r="AR271" s="192">
        <f t="shared" si="833"/>
        <v>0</v>
      </c>
      <c r="AS271" s="192">
        <f t="shared" si="834"/>
        <v>0</v>
      </c>
      <c r="AT271" s="192">
        <f t="shared" si="827"/>
        <v>0</v>
      </c>
      <c r="AU271" s="192">
        <f t="shared" si="827"/>
        <v>0</v>
      </c>
      <c r="AV271" s="192">
        <f t="shared" si="827"/>
        <v>0</v>
      </c>
      <c r="AW271" s="192">
        <f t="shared" si="827"/>
        <v>0</v>
      </c>
      <c r="AX271" s="235">
        <f t="shared" ref="AX271:AX272" si="845">SUM(AY271:BD271)</f>
        <v>0</v>
      </c>
      <c r="AY271" s="263"/>
      <c r="AZ271" s="194">
        <f t="shared" si="836"/>
        <v>0</v>
      </c>
      <c r="BA271" s="263"/>
      <c r="BB271" s="263"/>
      <c r="BC271" s="263"/>
      <c r="BD271" s="264"/>
      <c r="BE271" s="235">
        <f t="shared" ref="BE271:BE272" si="846">SUM(BF271:BK271)</f>
        <v>0</v>
      </c>
      <c r="BF271" s="263"/>
      <c r="BG271" s="194">
        <f t="shared" si="838"/>
        <v>0</v>
      </c>
      <c r="BH271" s="263"/>
      <c r="BI271" s="263"/>
      <c r="BJ271" s="263"/>
      <c r="BK271" s="264"/>
      <c r="BL271" s="235">
        <f t="shared" ref="BL271:BL272" si="847">SUM(BM271:BR271)</f>
        <v>0</v>
      </c>
      <c r="BM271" s="263"/>
      <c r="BN271" s="194">
        <f t="shared" si="840"/>
        <v>0</v>
      </c>
      <c r="BO271" s="263"/>
      <c r="BP271" s="263"/>
      <c r="BQ271" s="263"/>
      <c r="BR271" s="264"/>
      <c r="BS271" s="235">
        <f t="shared" ref="BS271:BS272" si="848">SUM(BT271:BY271)</f>
        <v>0</v>
      </c>
      <c r="BT271" s="263"/>
      <c r="BU271" s="194">
        <f t="shared" si="842"/>
        <v>0</v>
      </c>
      <c r="BV271" s="263"/>
      <c r="BW271" s="263"/>
      <c r="BX271" s="263"/>
      <c r="BY271" s="264"/>
      <c r="BZ271" s="251"/>
      <c r="CA271" s="159"/>
      <c r="CB271" s="44"/>
      <c r="CC271" s="44"/>
      <c r="CD271" s="44"/>
      <c r="CE271" s="44"/>
      <c r="CF271" s="44"/>
      <c r="CG271" s="44"/>
      <c r="CH271" s="44"/>
      <c r="CI271" s="44"/>
      <c r="CJ271" s="44"/>
      <c r="CK271" s="44"/>
      <c r="CL271" s="44"/>
      <c r="CM271" s="44"/>
      <c r="CN271" s="44"/>
      <c r="CO271" s="44"/>
      <c r="CP271" s="44"/>
      <c r="CQ271" s="44"/>
      <c r="CR271" s="44"/>
      <c r="CS271" s="44"/>
      <c r="CT271" s="44"/>
      <c r="CU271" s="44"/>
      <c r="CV271" s="44"/>
      <c r="CW271" s="44"/>
      <c r="CX271" s="44"/>
      <c r="CY271" s="44"/>
      <c r="CZ271" s="44"/>
      <c r="DA271" s="44"/>
      <c r="DB271" s="44"/>
      <c r="DC271" s="44"/>
      <c r="DD271" s="44"/>
      <c r="DE271" s="44"/>
      <c r="DF271" s="44"/>
      <c r="DG271" s="44"/>
      <c r="DH271" s="44"/>
      <c r="DI271" s="44"/>
      <c r="DJ271" s="44"/>
      <c r="DK271" s="44"/>
      <c r="DL271" s="44"/>
      <c r="DM271" s="44"/>
    </row>
    <row r="272" spans="1:241" hidden="1" outlineLevel="2">
      <c r="A272" s="145"/>
      <c r="B272" s="33"/>
      <c r="C272" s="50"/>
      <c r="D272" s="51"/>
      <c r="E272" s="34"/>
      <c r="F272" s="56"/>
      <c r="G272" s="34"/>
      <c r="H272" s="34"/>
      <c r="I272" s="34"/>
      <c r="J272" s="53"/>
      <c r="K272" s="34"/>
      <c r="L272" s="36"/>
      <c r="M272" s="36"/>
      <c r="N272" s="36"/>
      <c r="O272" s="49"/>
      <c r="P272" s="49"/>
      <c r="Q272" s="36">
        <f t="shared" si="843"/>
        <v>0</v>
      </c>
      <c r="R272" s="33"/>
      <c r="S272" s="33"/>
      <c r="T272" s="33"/>
      <c r="U272" s="145"/>
      <c r="V272" s="192">
        <f t="shared" si="826"/>
        <v>0</v>
      </c>
      <c r="W272" s="193">
        <f t="shared" si="828"/>
        <v>0</v>
      </c>
      <c r="X272" s="192">
        <f t="shared" si="828"/>
        <v>0</v>
      </c>
      <c r="Y272" s="192">
        <f t="shared" si="828"/>
        <v>0</v>
      </c>
      <c r="Z272" s="192">
        <f t="shared" si="828"/>
        <v>0</v>
      </c>
      <c r="AA272" s="211">
        <f t="shared" ref="AA272" si="849">SUM(AB272:AD272)</f>
        <v>0</v>
      </c>
      <c r="AB272" s="206"/>
      <c r="AC272" s="206"/>
      <c r="AD272" s="230"/>
      <c r="AE272" s="211">
        <f t="shared" si="844"/>
        <v>0</v>
      </c>
      <c r="AF272" s="206"/>
      <c r="AG272" s="206"/>
      <c r="AH272" s="230"/>
      <c r="AI272" s="211">
        <f t="shared" si="831"/>
        <v>0</v>
      </c>
      <c r="AJ272" s="206"/>
      <c r="AK272" s="206"/>
      <c r="AL272" s="230"/>
      <c r="AM272" s="211">
        <f t="shared" si="832"/>
        <v>0</v>
      </c>
      <c r="AN272" s="206"/>
      <c r="AO272" s="206"/>
      <c r="AP272" s="232"/>
      <c r="AQ272" s="193">
        <f t="shared" si="833"/>
        <v>0</v>
      </c>
      <c r="AR272" s="192">
        <f>SUM(BT272,BM272,BF272,AY272)</f>
        <v>0</v>
      </c>
      <c r="AS272" s="192">
        <f>IF(AR272*0.304=SUM(AZ272,BG272,BN272,BU272),AR272*0.304,"ЕСН")</f>
        <v>0</v>
      </c>
      <c r="AT272" s="192">
        <f t="shared" si="827"/>
        <v>0</v>
      </c>
      <c r="AU272" s="192">
        <f t="shared" si="827"/>
        <v>0</v>
      </c>
      <c r="AV272" s="192">
        <f t="shared" si="827"/>
        <v>0</v>
      </c>
      <c r="AW272" s="192">
        <f t="shared" si="827"/>
        <v>0</v>
      </c>
      <c r="AX272" s="235">
        <f t="shared" si="845"/>
        <v>0</v>
      </c>
      <c r="AY272" s="263"/>
      <c r="AZ272" s="194">
        <f t="shared" si="836"/>
        <v>0</v>
      </c>
      <c r="BA272" s="263"/>
      <c r="BB272" s="263"/>
      <c r="BC272" s="263"/>
      <c r="BD272" s="264"/>
      <c r="BE272" s="235">
        <f t="shared" si="846"/>
        <v>0</v>
      </c>
      <c r="BF272" s="263"/>
      <c r="BG272" s="194">
        <f t="shared" si="838"/>
        <v>0</v>
      </c>
      <c r="BH272" s="263"/>
      <c r="BI272" s="263"/>
      <c r="BJ272" s="263"/>
      <c r="BK272" s="264"/>
      <c r="BL272" s="235">
        <f t="shared" si="847"/>
        <v>0</v>
      </c>
      <c r="BM272" s="263"/>
      <c r="BN272" s="194">
        <f t="shared" si="840"/>
        <v>0</v>
      </c>
      <c r="BO272" s="263"/>
      <c r="BP272" s="263"/>
      <c r="BQ272" s="263"/>
      <c r="BR272" s="264"/>
      <c r="BS272" s="235">
        <f t="shared" si="848"/>
        <v>0</v>
      </c>
      <c r="BT272" s="263"/>
      <c r="BU272" s="194">
        <f t="shared" si="842"/>
        <v>0</v>
      </c>
      <c r="BV272" s="263"/>
      <c r="BW272" s="263"/>
      <c r="BX272" s="263"/>
      <c r="BY272" s="264"/>
      <c r="BZ272" s="251"/>
      <c r="CA272" s="159"/>
      <c r="CB272" s="44"/>
      <c r="CC272" s="44"/>
      <c r="CD272" s="44"/>
      <c r="CE272" s="44"/>
      <c r="CF272" s="44"/>
      <c r="CG272" s="44"/>
      <c r="CH272" s="44"/>
      <c r="CI272" s="44"/>
      <c r="CJ272" s="44"/>
      <c r="CK272" s="44"/>
      <c r="CL272" s="44"/>
      <c r="CM272" s="44"/>
      <c r="CN272" s="44"/>
      <c r="CO272" s="44"/>
      <c r="CP272" s="44"/>
      <c r="CQ272" s="44"/>
      <c r="CR272" s="44"/>
      <c r="CS272" s="44"/>
      <c r="CT272" s="44"/>
      <c r="CU272" s="44"/>
      <c r="CV272" s="44"/>
      <c r="CW272" s="44"/>
      <c r="CX272" s="44"/>
      <c r="CY272" s="44"/>
      <c r="CZ272" s="44"/>
      <c r="DA272" s="44"/>
      <c r="DB272" s="44"/>
      <c r="DC272" s="44"/>
      <c r="DD272" s="44"/>
      <c r="DE272" s="44"/>
      <c r="DF272" s="44"/>
      <c r="DG272" s="44"/>
      <c r="DH272" s="44"/>
      <c r="DI272" s="44"/>
      <c r="DJ272" s="44"/>
      <c r="DK272" s="44"/>
      <c r="DL272" s="44"/>
      <c r="DM272" s="44"/>
    </row>
    <row r="273" spans="1:241" hidden="1" outlineLevel="2">
      <c r="A273" s="49"/>
      <c r="B273" s="33"/>
      <c r="C273" s="50"/>
      <c r="D273" s="51"/>
      <c r="E273" s="34"/>
      <c r="F273" s="52"/>
      <c r="G273" s="34"/>
      <c r="H273" s="34"/>
      <c r="I273" s="34"/>
      <c r="J273" s="53"/>
      <c r="K273" s="34"/>
      <c r="L273" s="36"/>
      <c r="M273" s="36"/>
      <c r="N273" s="36"/>
      <c r="O273" s="36"/>
      <c r="P273" s="36"/>
      <c r="Q273" s="36"/>
      <c r="R273" s="33"/>
      <c r="S273" s="145"/>
      <c r="T273" s="145"/>
      <c r="U273" s="145"/>
      <c r="V273" s="154"/>
      <c r="W273" s="165"/>
      <c r="X273" s="36"/>
      <c r="Y273" s="36"/>
      <c r="Z273" s="154"/>
      <c r="AA273" s="210"/>
      <c r="AB273" s="36"/>
      <c r="AC273" s="36"/>
      <c r="AD273" s="221"/>
      <c r="AE273" s="210"/>
      <c r="AF273" s="36"/>
      <c r="AG273" s="36"/>
      <c r="AH273" s="221"/>
      <c r="AI273" s="210"/>
      <c r="AJ273" s="36"/>
      <c r="AK273" s="36"/>
      <c r="AL273" s="221"/>
      <c r="AM273" s="210"/>
      <c r="AN273" s="36"/>
      <c r="AO273" s="36"/>
      <c r="AP273" s="154"/>
      <c r="AQ273" s="165"/>
      <c r="AR273" s="36"/>
      <c r="AS273" s="36"/>
      <c r="AT273" s="36"/>
      <c r="AU273" s="36"/>
      <c r="AV273" s="36"/>
      <c r="AW273" s="154"/>
      <c r="AX273" s="235"/>
      <c r="AY273" s="54"/>
      <c r="AZ273" s="194"/>
      <c r="BA273" s="54"/>
      <c r="BB273" s="54"/>
      <c r="BC273" s="54"/>
      <c r="BD273" s="237"/>
      <c r="BE273" s="235"/>
      <c r="BF273" s="54"/>
      <c r="BG273" s="194"/>
      <c r="BH273" s="54"/>
      <c r="BI273" s="54"/>
      <c r="BJ273" s="54"/>
      <c r="BK273" s="237"/>
      <c r="BL273" s="236"/>
      <c r="BM273" s="54"/>
      <c r="BN273" s="54"/>
      <c r="BO273" s="54"/>
      <c r="BP273" s="54"/>
      <c r="BQ273" s="54"/>
      <c r="BR273" s="237"/>
      <c r="BS273" s="236"/>
      <c r="BT273" s="44"/>
      <c r="BU273" s="44"/>
      <c r="BV273" s="44"/>
      <c r="BW273" s="44"/>
      <c r="BX273" s="44"/>
      <c r="BY273" s="257"/>
      <c r="BZ273" s="252"/>
      <c r="CA273" s="159"/>
      <c r="CB273" s="44"/>
      <c r="CC273" s="44"/>
      <c r="CD273" s="44"/>
      <c r="CE273" s="44"/>
      <c r="CF273" s="44"/>
      <c r="CG273" s="44"/>
      <c r="CH273" s="44"/>
      <c r="CI273" s="44"/>
      <c r="CJ273" s="44"/>
      <c r="CK273" s="44"/>
      <c r="CL273" s="44"/>
      <c r="CM273" s="44"/>
      <c r="CN273" s="44"/>
      <c r="CO273" s="44"/>
      <c r="CP273" s="44"/>
      <c r="CQ273" s="44"/>
      <c r="CR273" s="44"/>
      <c r="CS273" s="44"/>
      <c r="CT273" s="44"/>
      <c r="CU273" s="44"/>
      <c r="CV273" s="44"/>
      <c r="CW273" s="44"/>
      <c r="CX273" s="44"/>
      <c r="CY273" s="44"/>
      <c r="CZ273" s="44"/>
      <c r="DA273" s="44"/>
      <c r="DB273" s="44"/>
      <c r="DC273" s="44"/>
      <c r="DD273" s="44"/>
      <c r="DE273" s="44"/>
      <c r="DF273" s="44"/>
      <c r="DG273" s="44"/>
      <c r="DH273" s="44"/>
      <c r="DI273" s="44"/>
      <c r="DJ273" s="44"/>
      <c r="DK273" s="44"/>
      <c r="DL273" s="44"/>
      <c r="DM273" s="44"/>
    </row>
    <row r="274" spans="1:241" s="48" customFormat="1" hidden="1" outlineLevel="1" collapsed="1">
      <c r="A274" s="176"/>
      <c r="B274" s="177"/>
      <c r="C274" s="178"/>
      <c r="D274" s="179"/>
      <c r="E274" s="180"/>
      <c r="F274" s="181"/>
      <c r="G274" s="182"/>
      <c r="H274" s="182"/>
      <c r="I274" s="182"/>
      <c r="J274" s="183"/>
      <c r="K274" s="181" t="str">
        <f>CONCATENATE(K275," ",S275,R275," ",K276," ",S276,R276," ",K277," ",S277,R277," ",K278," ",S278,R278," ",K279," ",S279,R279," "," ",K280," ",S280,R280," ",K281," ",S281,R281," ",K282," ",S282,R282," ")</f>
        <v xml:space="preserve">                 </v>
      </c>
      <c r="L274" s="181"/>
      <c r="M274" s="181"/>
      <c r="N274" s="181"/>
      <c r="O274" s="181"/>
      <c r="P274" s="181"/>
      <c r="Q274" s="181"/>
      <c r="R274" s="182"/>
      <c r="S274" s="182"/>
      <c r="T274" s="182"/>
      <c r="U274" s="184">
        <f>SUM(U275:U282)</f>
        <v>0</v>
      </c>
      <c r="V274" s="188">
        <f>IF(SUM(BT275:BY282,BM275:BR282,BF275:BK282,AY275:BD282,AN275:AP282,AJ275:AL282,AF275:AH282,AB275:AD282)=SUM(V275:V282),SUM(V275:V282),"ПРОВЕРЬ")</f>
        <v>0</v>
      </c>
      <c r="W274" s="189">
        <f>IF(SUM(AA274,AE274,AI274,AM274)=SUM(W275:W282),SUM(W275:W282),"ПРОВЕРЬ")</f>
        <v>0</v>
      </c>
      <c r="X274" s="188">
        <f>IF(SUM(AB274,AF274,AJ274,AN274)=SUM(X275:X282),SUM(X275:X282),"ПРОВЕРЬ")</f>
        <v>0</v>
      </c>
      <c r="Y274" s="188">
        <f t="shared" ref="Y274" si="850">IF(SUM(AC274,AG274,AK274,AO274)=SUM(Y275:Y282),SUM(Y275:Y282),"ПРОВЕРЬ")</f>
        <v>0</v>
      </c>
      <c r="Z274" s="222">
        <f>IF(SUM(AD274,AH274,AL274,AP274)=SUM(Z275:Z282),SUM(Z275:Z282),"ПРОВЕРЬ")</f>
        <v>0</v>
      </c>
      <c r="AA274" s="190">
        <f t="shared" ref="AA274" si="851">SUM(AA275:AA282)</f>
        <v>0</v>
      </c>
      <c r="AB274" s="184">
        <f t="shared" ref="AB274" si="852">SUM(AB275:AB282)</f>
        <v>0</v>
      </c>
      <c r="AC274" s="184">
        <f>SUM(AC275:AC282)</f>
        <v>0</v>
      </c>
      <c r="AD274" s="222">
        <f>SUM(AD275:AD282)</f>
        <v>0</v>
      </c>
      <c r="AE274" s="184">
        <f>SUM(AE275:AE282)</f>
        <v>0</v>
      </c>
      <c r="AF274" s="184">
        <f t="shared" ref="AF274" si="853">SUM(AF275:AF282)</f>
        <v>0</v>
      </c>
      <c r="AG274" s="184">
        <f>SUM(AG275:AG282)</f>
        <v>0</v>
      </c>
      <c r="AH274" s="222">
        <f>SUM(AH275:AH282)</f>
        <v>0</v>
      </c>
      <c r="AI274" s="184">
        <f t="shared" ref="AI274:AJ274" si="854">SUM(AI275:AI282)</f>
        <v>0</v>
      </c>
      <c r="AJ274" s="184">
        <f t="shared" si="854"/>
        <v>0</v>
      </c>
      <c r="AK274" s="184">
        <f>SUM(AK275:AK282)</f>
        <v>0</v>
      </c>
      <c r="AL274" s="222">
        <f>SUM(AL275:AL282)</f>
        <v>0</v>
      </c>
      <c r="AM274" s="184">
        <f>SUM(AM275:AM282)</f>
        <v>0</v>
      </c>
      <c r="AN274" s="184">
        <f t="shared" ref="AN274" si="855">SUM(AN275:AN282)</f>
        <v>0</v>
      </c>
      <c r="AO274" s="184">
        <f>SUM(AO275:AO282)</f>
        <v>0</v>
      </c>
      <c r="AP274" s="188">
        <f>SUM(AP275:AP282)</f>
        <v>0</v>
      </c>
      <c r="AQ274" s="189">
        <f t="shared" ref="AQ274:AR274" si="856">IF(SUM(AX274,BE274,BL274,BS274)=SUM(AQ275:AQ282),SUM(AQ275:AQ282),"ПРОВЕРЬ")</f>
        <v>0</v>
      </c>
      <c r="AR274" s="188">
        <f t="shared" si="856"/>
        <v>0</v>
      </c>
      <c r="AS274" s="188">
        <f>IF(SUM(AZ274,BG274,BN274,BU274)=SUM(AS275:AS282),SUM(AS275:AS282),"ПРОВЕРЬ")</f>
        <v>0</v>
      </c>
      <c r="AT274" s="188">
        <f>IF(SUM(BA274,BH274,BO274,BV274)=SUM(AT275:AT282),SUM(AT275:AT282),"ПРОВЕРЬ")</f>
        <v>0</v>
      </c>
      <c r="AU274" s="188">
        <f>IF(SUM(BB274,BI274,BP274,BW274)=SUM(AU275:AU282),SUM(AU275:AU282),"ПРОВЕРЬ")</f>
        <v>0</v>
      </c>
      <c r="AV274" s="188">
        <f t="shared" ref="AV274" si="857">IF(SUM(BC274,BJ274,BQ274,BX274)=SUM(AV275:AV282),SUM(AV275:AV282),"ПРОВЕРЬ")</f>
        <v>0</v>
      </c>
      <c r="AW274" s="188">
        <f>IF(SUM(BD274,BK274,BR274,BY274)=SUM(AW275:AW282),SUM(AW275:AW282),"ПРОВЕРЬ")</f>
        <v>0</v>
      </c>
      <c r="AX274" s="191">
        <f t="shared" ref="AX274" si="858">SUM(AX275:AX282)</f>
        <v>0</v>
      </c>
      <c r="AY274" s="191">
        <f t="shared" ref="AY274:AZ274" si="859">SUM(AY275:AY282)</f>
        <v>0</v>
      </c>
      <c r="AZ274" s="191">
        <f t="shared" si="859"/>
        <v>0</v>
      </c>
      <c r="BA274" s="191">
        <f>SUM(BA275:BA282)</f>
        <v>0</v>
      </c>
      <c r="BB274" s="191">
        <f t="shared" ref="BB274" si="860">SUM(BB275:BB282)</f>
        <v>0</v>
      </c>
      <c r="BC274" s="191">
        <f>SUM(BC275:BC282)</f>
        <v>0</v>
      </c>
      <c r="BD274" s="234">
        <f>SUM(BD275:BD282)</f>
        <v>0</v>
      </c>
      <c r="BE274" s="191">
        <f t="shared" ref="BE274:BF274" si="861">SUM(BE275:BE282)</f>
        <v>0</v>
      </c>
      <c r="BF274" s="191">
        <f t="shared" si="861"/>
        <v>0</v>
      </c>
      <c r="BG274" s="191">
        <f>SUM(BG275:BG282)</f>
        <v>0</v>
      </c>
      <c r="BH274" s="191">
        <f t="shared" ref="BH274:BI274" si="862">SUM(BH275:BH282)</f>
        <v>0</v>
      </c>
      <c r="BI274" s="191">
        <f t="shared" si="862"/>
        <v>0</v>
      </c>
      <c r="BJ274" s="191">
        <f>SUM(BJ275:BJ282)</f>
        <v>0</v>
      </c>
      <c r="BK274" s="234">
        <f>SUM(BK275:BK282)</f>
        <v>0</v>
      </c>
      <c r="BL274" s="184">
        <f t="shared" ref="BL274:BP274" si="863">SUM(BL275:BL282)</f>
        <v>0</v>
      </c>
      <c r="BM274" s="184">
        <f t="shared" si="863"/>
        <v>0</v>
      </c>
      <c r="BN274" s="184">
        <f t="shared" si="863"/>
        <v>0</v>
      </c>
      <c r="BO274" s="184">
        <f t="shared" si="863"/>
        <v>0</v>
      </c>
      <c r="BP274" s="184">
        <f t="shared" si="863"/>
        <v>0</v>
      </c>
      <c r="BQ274" s="184">
        <f>SUM(BQ275:BQ282)</f>
        <v>0</v>
      </c>
      <c r="BR274" s="222">
        <f>SUM(BR275:BR282)</f>
        <v>0</v>
      </c>
      <c r="BS274" s="184">
        <f t="shared" ref="BS274:BW274" si="864">SUM(BS275:BS282)</f>
        <v>0</v>
      </c>
      <c r="BT274" s="184">
        <f t="shared" si="864"/>
        <v>0</v>
      </c>
      <c r="BU274" s="184">
        <f t="shared" si="864"/>
        <v>0</v>
      </c>
      <c r="BV274" s="184">
        <f t="shared" si="864"/>
        <v>0</v>
      </c>
      <c r="BW274" s="184">
        <f t="shared" si="864"/>
        <v>0</v>
      </c>
      <c r="BX274" s="184">
        <f>SUM(BX275:BX282)</f>
        <v>0</v>
      </c>
      <c r="BY274" s="222">
        <f>SUM(BY275:BY282)</f>
        <v>0</v>
      </c>
      <c r="BZ274" s="266"/>
      <c r="CA274" s="160"/>
      <c r="CB274" s="46"/>
      <c r="CC274" s="46"/>
      <c r="CD274" s="46"/>
      <c r="CE274" s="46"/>
      <c r="CF274" s="46"/>
      <c r="CG274" s="46"/>
      <c r="CH274" s="46"/>
      <c r="CI274" s="46"/>
      <c r="CJ274" s="46"/>
      <c r="CK274" s="46"/>
      <c r="CL274" s="46"/>
      <c r="CM274" s="46"/>
      <c r="CN274" s="46"/>
      <c r="CO274" s="46"/>
      <c r="CP274" s="46"/>
      <c r="CQ274" s="46"/>
      <c r="CR274" s="46"/>
      <c r="CS274" s="46"/>
      <c r="CT274" s="46"/>
      <c r="CU274" s="46"/>
      <c r="CV274" s="46"/>
      <c r="CW274" s="46"/>
      <c r="CX274" s="46"/>
      <c r="CY274" s="46"/>
      <c r="CZ274" s="46"/>
      <c r="DA274" s="46"/>
      <c r="DB274" s="46"/>
      <c r="DC274" s="46"/>
      <c r="DD274" s="46"/>
      <c r="DE274" s="46"/>
      <c r="DF274" s="46"/>
      <c r="DG274" s="46"/>
      <c r="DH274" s="46"/>
      <c r="DI274" s="46"/>
      <c r="DJ274" s="46"/>
      <c r="DK274" s="46"/>
      <c r="DL274" s="46"/>
      <c r="DM274" s="46"/>
      <c r="DN274" s="47"/>
      <c r="DO274" s="47"/>
      <c r="DP274" s="47"/>
      <c r="DQ274" s="47"/>
      <c r="DR274" s="47"/>
      <c r="DS274" s="47"/>
      <c r="DT274" s="47"/>
      <c r="DU274" s="47"/>
      <c r="DV274" s="47"/>
      <c r="DW274" s="47"/>
      <c r="DX274" s="47"/>
      <c r="DY274" s="47"/>
      <c r="DZ274" s="47"/>
      <c r="EA274" s="47"/>
      <c r="EB274" s="47"/>
      <c r="EC274" s="47"/>
      <c r="ED274" s="47"/>
      <c r="EE274" s="47"/>
      <c r="EF274" s="47"/>
      <c r="EG274" s="47"/>
      <c r="EH274" s="47"/>
      <c r="EI274" s="47"/>
      <c r="EJ274" s="47"/>
      <c r="EK274" s="47"/>
      <c r="EL274" s="47"/>
      <c r="EM274" s="47"/>
      <c r="EN274" s="47"/>
      <c r="EO274" s="47"/>
      <c r="EP274" s="47"/>
      <c r="EQ274" s="47"/>
      <c r="ER274" s="47"/>
      <c r="ES274" s="47"/>
      <c r="ET274" s="47"/>
      <c r="EU274" s="47"/>
      <c r="EV274" s="47"/>
      <c r="EW274" s="47"/>
      <c r="EX274" s="47"/>
      <c r="EY274" s="47"/>
      <c r="EZ274" s="47"/>
      <c r="FA274" s="47"/>
      <c r="FB274" s="47"/>
      <c r="FC274" s="47"/>
      <c r="FD274" s="47"/>
      <c r="FE274" s="47"/>
      <c r="FF274" s="47"/>
      <c r="FG274" s="47"/>
      <c r="FH274" s="47"/>
      <c r="FI274" s="47"/>
      <c r="FJ274" s="47"/>
      <c r="FK274" s="47"/>
      <c r="FL274" s="47"/>
      <c r="FM274" s="47"/>
      <c r="FN274" s="47"/>
      <c r="FO274" s="47"/>
      <c r="FP274" s="47"/>
      <c r="FQ274" s="47"/>
      <c r="FR274" s="47"/>
      <c r="FS274" s="47"/>
      <c r="FT274" s="47"/>
      <c r="FU274" s="47"/>
      <c r="FV274" s="47"/>
      <c r="FW274" s="47"/>
      <c r="FX274" s="47"/>
      <c r="FY274" s="47"/>
      <c r="FZ274" s="47"/>
      <c r="GA274" s="47"/>
      <c r="GB274" s="47"/>
      <c r="GC274" s="47"/>
      <c r="GD274" s="47"/>
      <c r="GE274" s="47"/>
      <c r="GF274" s="47"/>
      <c r="GG274" s="47"/>
      <c r="GH274" s="47"/>
      <c r="GI274" s="47"/>
      <c r="GJ274" s="47"/>
      <c r="GK274" s="47"/>
      <c r="GL274" s="47"/>
      <c r="GM274" s="47"/>
      <c r="GN274" s="47"/>
      <c r="GO274" s="47"/>
      <c r="GP274" s="47"/>
      <c r="GQ274" s="47"/>
      <c r="GR274" s="47"/>
      <c r="GS274" s="47"/>
      <c r="GT274" s="47"/>
      <c r="GU274" s="47"/>
      <c r="GV274" s="47"/>
      <c r="GW274" s="47"/>
      <c r="GX274" s="47"/>
      <c r="GY274" s="47"/>
      <c r="GZ274" s="47"/>
      <c r="HA274" s="47"/>
      <c r="HB274" s="47"/>
      <c r="HC274" s="47"/>
      <c r="HD274" s="47"/>
      <c r="HE274" s="47"/>
      <c r="HF274" s="47"/>
      <c r="HG274" s="47"/>
      <c r="HH274" s="47"/>
      <c r="HI274" s="47"/>
      <c r="HJ274" s="47"/>
      <c r="HK274" s="47"/>
      <c r="HL274" s="47"/>
      <c r="HM274" s="47"/>
      <c r="HN274" s="47"/>
      <c r="HO274" s="47"/>
      <c r="HP274" s="47"/>
      <c r="HQ274" s="47"/>
      <c r="HR274" s="47"/>
      <c r="HS274" s="47"/>
      <c r="HT274" s="47"/>
      <c r="HU274" s="47"/>
      <c r="HV274" s="47"/>
      <c r="HW274" s="47"/>
      <c r="HX274" s="47"/>
      <c r="HY274" s="47"/>
      <c r="HZ274" s="47"/>
      <c r="IA274" s="47"/>
      <c r="IB274" s="47"/>
      <c r="IC274" s="47"/>
      <c r="ID274" s="47"/>
      <c r="IE274" s="47"/>
      <c r="IF274" s="47"/>
      <c r="IG274" s="47"/>
    </row>
    <row r="275" spans="1:241" hidden="1" outlineLevel="2">
      <c r="A275" s="145"/>
      <c r="B275" s="33"/>
      <c r="C275" s="50"/>
      <c r="D275" s="51"/>
      <c r="E275" s="34"/>
      <c r="F275" s="56"/>
      <c r="G275" s="34"/>
      <c r="H275" s="34"/>
      <c r="I275" s="34"/>
      <c r="J275" s="53"/>
      <c r="K275" s="34"/>
      <c r="L275" s="36"/>
      <c r="M275" s="36"/>
      <c r="N275" s="36"/>
      <c r="O275" s="49"/>
      <c r="P275" s="49"/>
      <c r="Q275" s="36">
        <f>_xlfn.DAYS(P275,O275)</f>
        <v>0</v>
      </c>
      <c r="R275" s="33"/>
      <c r="S275" s="33"/>
      <c r="T275" s="33"/>
      <c r="U275" s="145"/>
      <c r="V275" s="192">
        <f t="shared" ref="V275:V282" si="865">SUM(W275,AQ275)</f>
        <v>0</v>
      </c>
      <c r="W275" s="193">
        <f>SUM(AA275,AE275,AI275,AM275)</f>
        <v>0</v>
      </c>
      <c r="X275" s="192">
        <f>SUM(AB275,AF275,AJ275,AN275)</f>
        <v>0</v>
      </c>
      <c r="Y275" s="192">
        <f>SUM(AC275,AG275,AK275,AO275)</f>
        <v>0</v>
      </c>
      <c r="Z275" s="192">
        <f>SUM(AD275,AH275,AL275,AP275)</f>
        <v>0</v>
      </c>
      <c r="AA275" s="211">
        <f>SUM(AB275:AD275)</f>
        <v>0</v>
      </c>
      <c r="AB275" s="205"/>
      <c r="AC275" s="205"/>
      <c r="AD275" s="229"/>
      <c r="AE275" s="211">
        <f>SUM(AF275:AH275)</f>
        <v>0</v>
      </c>
      <c r="AF275" s="205"/>
      <c r="AG275" s="205"/>
      <c r="AH275" s="229"/>
      <c r="AI275" s="211">
        <f>SUM(AJ275:AL275)</f>
        <v>0</v>
      </c>
      <c r="AJ275" s="205"/>
      <c r="AK275" s="205"/>
      <c r="AL275" s="229"/>
      <c r="AM275" s="211">
        <f>SUM(AN275:AP275)</f>
        <v>0</v>
      </c>
      <c r="AN275" s="205"/>
      <c r="AO275" s="205"/>
      <c r="AP275" s="231"/>
      <c r="AQ275" s="193">
        <f>SUM(BS275,BL275,BE275,AX275)</f>
        <v>0</v>
      </c>
      <c r="AR275" s="192">
        <f>SUM(BT275,BM275,BF275,AY275)</f>
        <v>0</v>
      </c>
      <c r="AS275" s="192">
        <f>IF(AR275*0.304=SUM(AZ275,BG275,BN275,BU275),AR275*0.304,"проверь ЕСН")</f>
        <v>0</v>
      </c>
      <c r="AT275" s="192">
        <f t="shared" ref="AT275:AW282" si="866">SUM(BV275,BO275,BH275,BA275)</f>
        <v>0</v>
      </c>
      <c r="AU275" s="192">
        <f t="shared" si="866"/>
        <v>0</v>
      </c>
      <c r="AV275" s="192">
        <f t="shared" si="866"/>
        <v>0</v>
      </c>
      <c r="AW275" s="192">
        <f>SUM(BY275,BR275,BK275,BD275)</f>
        <v>0</v>
      </c>
      <c r="AX275" s="235">
        <f>SUM(AY275:BD275)</f>
        <v>0</v>
      </c>
      <c r="AY275" s="263"/>
      <c r="AZ275" s="194">
        <f>AY275*0.304</f>
        <v>0</v>
      </c>
      <c r="BA275" s="263"/>
      <c r="BB275" s="263"/>
      <c r="BC275" s="263"/>
      <c r="BD275" s="264"/>
      <c r="BE275" s="235">
        <f>SUM(BF275:BK275)</f>
        <v>0</v>
      </c>
      <c r="BF275" s="263"/>
      <c r="BG275" s="194">
        <f>BF275*0.304</f>
        <v>0</v>
      </c>
      <c r="BH275" s="263"/>
      <c r="BI275" s="263"/>
      <c r="BJ275" s="263"/>
      <c r="BK275" s="264"/>
      <c r="BL275" s="235">
        <f>SUM(BM275:BR275)</f>
        <v>0</v>
      </c>
      <c r="BM275" s="263"/>
      <c r="BN275" s="194">
        <f>BM275*0.304</f>
        <v>0</v>
      </c>
      <c r="BO275" s="263"/>
      <c r="BP275" s="263"/>
      <c r="BQ275" s="263"/>
      <c r="BR275" s="264"/>
      <c r="BS275" s="235">
        <f>SUM(BT275:BY275)</f>
        <v>0</v>
      </c>
      <c r="BT275" s="263"/>
      <c r="BU275" s="194">
        <f>BT275*0.304</f>
        <v>0</v>
      </c>
      <c r="BV275" s="263"/>
      <c r="BW275" s="263"/>
      <c r="BX275" s="263"/>
      <c r="BY275" s="264"/>
      <c r="BZ275" s="251"/>
      <c r="CA275" s="159"/>
      <c r="CB275" s="44"/>
      <c r="CC275" s="44"/>
      <c r="CD275" s="44"/>
      <c r="CE275" s="44"/>
      <c r="CF275" s="44"/>
      <c r="CG275" s="44"/>
      <c r="CH275" s="44"/>
      <c r="CI275" s="44"/>
      <c r="CJ275" s="44"/>
      <c r="CK275" s="44"/>
      <c r="CL275" s="44"/>
      <c r="CM275" s="44"/>
      <c r="CN275" s="44"/>
      <c r="CO275" s="44"/>
      <c r="CP275" s="44"/>
      <c r="CQ275" s="44"/>
      <c r="CR275" s="44"/>
      <c r="CS275" s="44"/>
      <c r="CT275" s="44"/>
      <c r="CU275" s="44"/>
      <c r="CV275" s="44"/>
      <c r="CW275" s="44"/>
      <c r="CX275" s="44"/>
      <c r="CY275" s="44"/>
      <c r="CZ275" s="44"/>
      <c r="DA275" s="44"/>
      <c r="DB275" s="44"/>
      <c r="DC275" s="44"/>
      <c r="DD275" s="44"/>
      <c r="DE275" s="44"/>
      <c r="DF275" s="44"/>
      <c r="DG275" s="44"/>
      <c r="DH275" s="44"/>
      <c r="DI275" s="44"/>
      <c r="DJ275" s="44"/>
      <c r="DK275" s="44"/>
      <c r="DL275" s="44"/>
      <c r="DM275" s="44"/>
    </row>
    <row r="276" spans="1:241" hidden="1" outlineLevel="2">
      <c r="A276" s="49"/>
      <c r="B276" s="33"/>
      <c r="C276" s="50"/>
      <c r="D276" s="51"/>
      <c r="E276" s="34"/>
      <c r="F276" s="56"/>
      <c r="G276" s="34"/>
      <c r="H276" s="34"/>
      <c r="I276" s="34"/>
      <c r="J276" s="53"/>
      <c r="K276" s="34"/>
      <c r="L276" s="36"/>
      <c r="M276" s="36"/>
      <c r="N276" s="36"/>
      <c r="O276" s="49"/>
      <c r="P276" s="49"/>
      <c r="Q276" s="36">
        <f>_xlfn.DAYS(P276,O276)</f>
        <v>0</v>
      </c>
      <c r="R276" s="33"/>
      <c r="S276" s="33"/>
      <c r="T276" s="33"/>
      <c r="U276" s="145"/>
      <c r="V276" s="192">
        <f t="shared" si="865"/>
        <v>0</v>
      </c>
      <c r="W276" s="193">
        <f t="shared" ref="W276:Z282" si="867">SUM(AA276,AE276,AI276,AM276)</f>
        <v>0</v>
      </c>
      <c r="X276" s="192">
        <f t="shared" si="867"/>
        <v>0</v>
      </c>
      <c r="Y276" s="192">
        <f t="shared" si="867"/>
        <v>0</v>
      </c>
      <c r="Z276" s="192">
        <f t="shared" si="867"/>
        <v>0</v>
      </c>
      <c r="AA276" s="211">
        <f t="shared" ref="AA276:AA280" si="868">SUM(AB276:AD276)</f>
        <v>0</v>
      </c>
      <c r="AB276" s="205"/>
      <c r="AC276" s="205"/>
      <c r="AD276" s="229"/>
      <c r="AE276" s="211">
        <f t="shared" ref="AE276" si="869">SUM(AF276:AH276)</f>
        <v>0</v>
      </c>
      <c r="AF276" s="205"/>
      <c r="AG276" s="205"/>
      <c r="AH276" s="229"/>
      <c r="AI276" s="211">
        <f t="shared" ref="AI276:AI282" si="870">SUM(AJ276:AL276)</f>
        <v>0</v>
      </c>
      <c r="AJ276" s="205"/>
      <c r="AK276" s="205"/>
      <c r="AL276" s="229"/>
      <c r="AM276" s="211">
        <f t="shared" ref="AM276:AM282" si="871">SUM(AN276:AP276)</f>
        <v>0</v>
      </c>
      <c r="AN276" s="205"/>
      <c r="AO276" s="205"/>
      <c r="AP276" s="231"/>
      <c r="AQ276" s="193">
        <f t="shared" ref="AQ276:AR282" si="872">SUM(BS276,BL276,BE276,AX276)</f>
        <v>0</v>
      </c>
      <c r="AR276" s="192">
        <f t="shared" si="872"/>
        <v>0</v>
      </c>
      <c r="AS276" s="192">
        <f t="shared" ref="AS276:AS281" si="873">IF(AR276*0.304=SUM(AZ276,BG276,BN276,BU276),AR276*0.304,"ЕСН")</f>
        <v>0</v>
      </c>
      <c r="AT276" s="192">
        <f t="shared" si="866"/>
        <v>0</v>
      </c>
      <c r="AU276" s="192">
        <f t="shared" si="866"/>
        <v>0</v>
      </c>
      <c r="AV276" s="192">
        <f t="shared" si="866"/>
        <v>0</v>
      </c>
      <c r="AW276" s="192">
        <f t="shared" si="866"/>
        <v>0</v>
      </c>
      <c r="AX276" s="235">
        <f t="shared" ref="AX276:AX279" si="874">SUM(AY276:BD276)</f>
        <v>0</v>
      </c>
      <c r="AY276" s="263"/>
      <c r="AZ276" s="194">
        <f t="shared" ref="AZ276:AZ282" si="875">AY276*0.304</f>
        <v>0</v>
      </c>
      <c r="BA276" s="263"/>
      <c r="BB276" s="263"/>
      <c r="BC276" s="263"/>
      <c r="BD276" s="264"/>
      <c r="BE276" s="235">
        <f t="shared" ref="BE276:BE279" si="876">SUM(BF276:BK276)</f>
        <v>0</v>
      </c>
      <c r="BF276" s="263"/>
      <c r="BG276" s="194">
        <f t="shared" ref="BG276:BG282" si="877">BF276*0.304</f>
        <v>0</v>
      </c>
      <c r="BH276" s="263"/>
      <c r="BI276" s="263"/>
      <c r="BJ276" s="263"/>
      <c r="BK276" s="264"/>
      <c r="BL276" s="235">
        <f t="shared" ref="BL276:BL279" si="878">SUM(BM276:BR276)</f>
        <v>0</v>
      </c>
      <c r="BM276" s="263"/>
      <c r="BN276" s="194">
        <f t="shared" ref="BN276:BN282" si="879">BM276*0.304</f>
        <v>0</v>
      </c>
      <c r="BO276" s="263"/>
      <c r="BP276" s="263"/>
      <c r="BQ276" s="263"/>
      <c r="BR276" s="264"/>
      <c r="BS276" s="235">
        <f t="shared" ref="BS276:BS279" si="880">SUM(BT276:BY276)</f>
        <v>0</v>
      </c>
      <c r="BT276" s="263"/>
      <c r="BU276" s="194">
        <f t="shared" ref="BU276:BU282" si="881">BT276*0.304</f>
        <v>0</v>
      </c>
      <c r="BV276" s="263"/>
      <c r="BW276" s="263"/>
      <c r="BX276" s="263"/>
      <c r="BY276" s="264"/>
      <c r="BZ276" s="251"/>
      <c r="CA276" s="159"/>
      <c r="CB276" s="44"/>
      <c r="CC276" s="44"/>
      <c r="CD276" s="44"/>
      <c r="CE276" s="44"/>
      <c r="CF276" s="44"/>
      <c r="CG276" s="44"/>
      <c r="CH276" s="44"/>
      <c r="CI276" s="44"/>
      <c r="CJ276" s="44"/>
      <c r="CK276" s="44"/>
      <c r="CL276" s="44"/>
      <c r="CM276" s="44"/>
      <c r="CN276" s="44"/>
      <c r="CO276" s="44"/>
      <c r="CP276" s="44"/>
      <c r="CQ276" s="44"/>
      <c r="CR276" s="44"/>
      <c r="CS276" s="44"/>
      <c r="CT276" s="44"/>
      <c r="CU276" s="44"/>
      <c r="CV276" s="44"/>
      <c r="CW276" s="44"/>
      <c r="CX276" s="44"/>
      <c r="CY276" s="44"/>
      <c r="CZ276" s="44"/>
      <c r="DA276" s="44"/>
      <c r="DB276" s="44"/>
      <c r="DC276" s="44"/>
      <c r="DD276" s="44"/>
      <c r="DE276" s="44"/>
      <c r="DF276" s="44"/>
      <c r="DG276" s="44"/>
      <c r="DH276" s="44"/>
      <c r="DI276" s="44"/>
      <c r="DJ276" s="44"/>
      <c r="DK276" s="44"/>
      <c r="DL276" s="44"/>
      <c r="DM276" s="44"/>
    </row>
    <row r="277" spans="1:241" hidden="1" outlineLevel="2">
      <c r="A277" s="187"/>
      <c r="B277" s="33"/>
      <c r="C277" s="50"/>
      <c r="D277" s="51"/>
      <c r="E277" s="34"/>
      <c r="F277" s="56"/>
      <c r="G277" s="34"/>
      <c r="H277" s="34"/>
      <c r="I277" s="34"/>
      <c r="J277" s="53"/>
      <c r="K277" s="34"/>
      <c r="L277" s="36"/>
      <c r="M277" s="36"/>
      <c r="N277" s="36"/>
      <c r="O277" s="49"/>
      <c r="P277" s="49"/>
      <c r="Q277" s="36">
        <f t="shared" ref="Q277:Q282" si="882">_xlfn.DAYS(P277,O277)</f>
        <v>0</v>
      </c>
      <c r="R277" s="33"/>
      <c r="S277" s="33"/>
      <c r="T277" s="33"/>
      <c r="U277" s="145"/>
      <c r="V277" s="192">
        <f t="shared" si="865"/>
        <v>0</v>
      </c>
      <c r="W277" s="193">
        <f t="shared" si="867"/>
        <v>0</v>
      </c>
      <c r="X277" s="192">
        <f t="shared" si="867"/>
        <v>0</v>
      </c>
      <c r="Y277" s="192">
        <f t="shared" si="867"/>
        <v>0</v>
      </c>
      <c r="Z277" s="192">
        <f t="shared" si="867"/>
        <v>0</v>
      </c>
      <c r="AA277" s="211">
        <f t="shared" si="868"/>
        <v>0</v>
      </c>
      <c r="AB277" s="205"/>
      <c r="AC277" s="205"/>
      <c r="AD277" s="229"/>
      <c r="AE277" s="211">
        <f>SUM(AF277:AH277)</f>
        <v>0</v>
      </c>
      <c r="AF277" s="205"/>
      <c r="AG277" s="205"/>
      <c r="AH277" s="229"/>
      <c r="AI277" s="211">
        <f t="shared" si="870"/>
        <v>0</v>
      </c>
      <c r="AJ277" s="205"/>
      <c r="AK277" s="205"/>
      <c r="AL277" s="229"/>
      <c r="AM277" s="211">
        <f t="shared" si="871"/>
        <v>0</v>
      </c>
      <c r="AN277" s="205"/>
      <c r="AO277" s="205"/>
      <c r="AP277" s="231"/>
      <c r="AQ277" s="193">
        <f t="shared" si="872"/>
        <v>0</v>
      </c>
      <c r="AR277" s="192">
        <f t="shared" si="872"/>
        <v>0</v>
      </c>
      <c r="AS277" s="192">
        <f t="shared" si="873"/>
        <v>0</v>
      </c>
      <c r="AT277" s="192">
        <f t="shared" si="866"/>
        <v>0</v>
      </c>
      <c r="AU277" s="192">
        <f t="shared" si="866"/>
        <v>0</v>
      </c>
      <c r="AV277" s="192">
        <f t="shared" si="866"/>
        <v>0</v>
      </c>
      <c r="AW277" s="192">
        <f t="shared" si="866"/>
        <v>0</v>
      </c>
      <c r="AX277" s="235">
        <f t="shared" si="874"/>
        <v>0</v>
      </c>
      <c r="AY277" s="263"/>
      <c r="AZ277" s="194">
        <f t="shared" si="875"/>
        <v>0</v>
      </c>
      <c r="BA277" s="263"/>
      <c r="BB277" s="263"/>
      <c r="BC277" s="263"/>
      <c r="BD277" s="264"/>
      <c r="BE277" s="235">
        <f t="shared" si="876"/>
        <v>0</v>
      </c>
      <c r="BF277" s="263"/>
      <c r="BG277" s="194">
        <f t="shared" si="877"/>
        <v>0</v>
      </c>
      <c r="BH277" s="263"/>
      <c r="BI277" s="263"/>
      <c r="BJ277" s="263"/>
      <c r="BK277" s="264"/>
      <c r="BL277" s="235">
        <f t="shared" si="878"/>
        <v>0</v>
      </c>
      <c r="BM277" s="263"/>
      <c r="BN277" s="194">
        <f t="shared" si="879"/>
        <v>0</v>
      </c>
      <c r="BO277" s="263"/>
      <c r="BP277" s="263"/>
      <c r="BQ277" s="263"/>
      <c r="BR277" s="264"/>
      <c r="BS277" s="235">
        <f t="shared" si="880"/>
        <v>0</v>
      </c>
      <c r="BT277" s="263"/>
      <c r="BU277" s="194">
        <f t="shared" si="881"/>
        <v>0</v>
      </c>
      <c r="BV277" s="263"/>
      <c r="BW277" s="263"/>
      <c r="BX277" s="263"/>
      <c r="BY277" s="264"/>
      <c r="BZ277" s="251"/>
      <c r="CA277" s="159"/>
      <c r="CB277" s="44"/>
      <c r="CC277" s="44"/>
      <c r="CD277" s="44"/>
      <c r="CE277" s="44"/>
      <c r="CF277" s="44"/>
      <c r="CG277" s="44"/>
      <c r="CH277" s="44"/>
      <c r="CI277" s="44"/>
      <c r="CJ277" s="44"/>
      <c r="CK277" s="44"/>
      <c r="CL277" s="44"/>
      <c r="CM277" s="44"/>
      <c r="CN277" s="44"/>
      <c r="CO277" s="44"/>
      <c r="CP277" s="44"/>
      <c r="CQ277" s="44"/>
      <c r="CR277" s="44"/>
      <c r="CS277" s="44"/>
      <c r="CT277" s="44"/>
      <c r="CU277" s="44"/>
      <c r="CV277" s="44"/>
      <c r="CW277" s="44"/>
      <c r="CX277" s="44"/>
      <c r="CY277" s="44"/>
      <c r="CZ277" s="44"/>
      <c r="DA277" s="44"/>
      <c r="DB277" s="44"/>
      <c r="DC277" s="44"/>
      <c r="DD277" s="44"/>
      <c r="DE277" s="44"/>
      <c r="DF277" s="44"/>
      <c r="DG277" s="44"/>
      <c r="DH277" s="44"/>
      <c r="DI277" s="44"/>
      <c r="DJ277" s="44"/>
      <c r="DK277" s="44"/>
      <c r="DL277" s="44"/>
      <c r="DM277" s="44"/>
    </row>
    <row r="278" spans="1:241" hidden="1" outlineLevel="2">
      <c r="A278" s="187"/>
      <c r="B278" s="33"/>
      <c r="C278" s="50"/>
      <c r="D278" s="51"/>
      <c r="E278" s="34"/>
      <c r="F278" s="56"/>
      <c r="G278" s="34"/>
      <c r="H278" s="34"/>
      <c r="I278" s="34"/>
      <c r="J278" s="53"/>
      <c r="K278" s="34"/>
      <c r="L278" s="36"/>
      <c r="M278" s="36"/>
      <c r="N278" s="36"/>
      <c r="O278" s="49"/>
      <c r="P278" s="49"/>
      <c r="Q278" s="36">
        <f t="shared" si="882"/>
        <v>0</v>
      </c>
      <c r="R278" s="33"/>
      <c r="S278" s="33"/>
      <c r="T278" s="33"/>
      <c r="U278" s="145"/>
      <c r="V278" s="192">
        <f t="shared" si="865"/>
        <v>0</v>
      </c>
      <c r="W278" s="193">
        <f t="shared" si="867"/>
        <v>0</v>
      </c>
      <c r="X278" s="192">
        <f t="shared" si="867"/>
        <v>0</v>
      </c>
      <c r="Y278" s="192">
        <f t="shared" si="867"/>
        <v>0</v>
      </c>
      <c r="Z278" s="192">
        <f t="shared" si="867"/>
        <v>0</v>
      </c>
      <c r="AA278" s="211">
        <f t="shared" si="868"/>
        <v>0</v>
      </c>
      <c r="AB278" s="205"/>
      <c r="AC278" s="205"/>
      <c r="AD278" s="229"/>
      <c r="AE278" s="211">
        <f t="shared" ref="AE278:AE282" si="883">SUM(AF278:AH278)</f>
        <v>0</v>
      </c>
      <c r="AF278" s="205"/>
      <c r="AG278" s="205"/>
      <c r="AH278" s="229"/>
      <c r="AI278" s="211">
        <f t="shared" si="870"/>
        <v>0</v>
      </c>
      <c r="AJ278" s="205"/>
      <c r="AK278" s="205"/>
      <c r="AL278" s="229"/>
      <c r="AM278" s="211">
        <f t="shared" si="871"/>
        <v>0</v>
      </c>
      <c r="AN278" s="205"/>
      <c r="AO278" s="205"/>
      <c r="AP278" s="231"/>
      <c r="AQ278" s="193">
        <f t="shared" si="872"/>
        <v>0</v>
      </c>
      <c r="AR278" s="192">
        <f t="shared" si="872"/>
        <v>0</v>
      </c>
      <c r="AS278" s="192">
        <f t="shared" si="873"/>
        <v>0</v>
      </c>
      <c r="AT278" s="192">
        <f t="shared" si="866"/>
        <v>0</v>
      </c>
      <c r="AU278" s="192">
        <f t="shared" si="866"/>
        <v>0</v>
      </c>
      <c r="AV278" s="192">
        <f t="shared" si="866"/>
        <v>0</v>
      </c>
      <c r="AW278" s="192">
        <f t="shared" si="866"/>
        <v>0</v>
      </c>
      <c r="AX278" s="235">
        <f t="shared" si="874"/>
        <v>0</v>
      </c>
      <c r="AY278" s="263"/>
      <c r="AZ278" s="194">
        <f t="shared" si="875"/>
        <v>0</v>
      </c>
      <c r="BA278" s="263"/>
      <c r="BB278" s="263"/>
      <c r="BC278" s="263"/>
      <c r="BD278" s="264"/>
      <c r="BE278" s="235">
        <f t="shared" si="876"/>
        <v>0</v>
      </c>
      <c r="BF278" s="263"/>
      <c r="BG278" s="194">
        <f t="shared" si="877"/>
        <v>0</v>
      </c>
      <c r="BH278" s="263"/>
      <c r="BI278" s="263"/>
      <c r="BJ278" s="263"/>
      <c r="BK278" s="264"/>
      <c r="BL278" s="235">
        <f t="shared" si="878"/>
        <v>0</v>
      </c>
      <c r="BM278" s="263"/>
      <c r="BN278" s="194">
        <f t="shared" si="879"/>
        <v>0</v>
      </c>
      <c r="BO278" s="263"/>
      <c r="BP278" s="263"/>
      <c r="BQ278" s="263"/>
      <c r="BR278" s="264"/>
      <c r="BS278" s="235">
        <f t="shared" si="880"/>
        <v>0</v>
      </c>
      <c r="BT278" s="263"/>
      <c r="BU278" s="194">
        <f t="shared" si="881"/>
        <v>0</v>
      </c>
      <c r="BV278" s="263"/>
      <c r="BW278" s="263"/>
      <c r="BX278" s="263"/>
      <c r="BY278" s="264"/>
      <c r="BZ278" s="251"/>
      <c r="CA278" s="159"/>
      <c r="CB278" s="44"/>
      <c r="CC278" s="44"/>
      <c r="CD278" s="44"/>
      <c r="CE278" s="44"/>
      <c r="CF278" s="44"/>
      <c r="CG278" s="44"/>
      <c r="CH278" s="44"/>
      <c r="CI278" s="44"/>
      <c r="CJ278" s="44"/>
      <c r="CK278" s="44"/>
      <c r="CL278" s="44"/>
      <c r="CM278" s="44"/>
      <c r="CN278" s="44"/>
      <c r="CO278" s="44"/>
      <c r="CP278" s="44"/>
      <c r="CQ278" s="44"/>
      <c r="CR278" s="44"/>
      <c r="CS278" s="44"/>
      <c r="CT278" s="44"/>
      <c r="CU278" s="44"/>
      <c r="CV278" s="44"/>
      <c r="CW278" s="44"/>
      <c r="CX278" s="44"/>
      <c r="CY278" s="44"/>
      <c r="CZ278" s="44"/>
      <c r="DA278" s="44"/>
      <c r="DB278" s="44"/>
      <c r="DC278" s="44"/>
      <c r="DD278" s="44"/>
      <c r="DE278" s="44"/>
      <c r="DF278" s="44"/>
      <c r="DG278" s="44"/>
      <c r="DH278" s="44"/>
      <c r="DI278" s="44"/>
      <c r="DJ278" s="44"/>
      <c r="DK278" s="44"/>
      <c r="DL278" s="44"/>
      <c r="DM278" s="44"/>
    </row>
    <row r="279" spans="1:241" hidden="1" outlineLevel="2">
      <c r="A279" s="145"/>
      <c r="B279" s="33"/>
      <c r="C279" s="50"/>
      <c r="D279" s="51"/>
      <c r="E279" s="34"/>
      <c r="F279" s="56"/>
      <c r="G279" s="34"/>
      <c r="H279" s="34"/>
      <c r="I279" s="34"/>
      <c r="J279" s="53"/>
      <c r="K279" s="34"/>
      <c r="L279" s="36"/>
      <c r="M279" s="36"/>
      <c r="N279" s="36"/>
      <c r="O279" s="49"/>
      <c r="P279" s="49"/>
      <c r="Q279" s="36">
        <f t="shared" si="882"/>
        <v>0</v>
      </c>
      <c r="R279" s="33"/>
      <c r="S279" s="33"/>
      <c r="T279" s="33"/>
      <c r="U279" s="145"/>
      <c r="V279" s="192">
        <f t="shared" si="865"/>
        <v>0</v>
      </c>
      <c r="W279" s="193">
        <f t="shared" si="867"/>
        <v>0</v>
      </c>
      <c r="X279" s="192">
        <f t="shared" si="867"/>
        <v>0</v>
      </c>
      <c r="Y279" s="192">
        <f t="shared" si="867"/>
        <v>0</v>
      </c>
      <c r="Z279" s="192">
        <f t="shared" si="867"/>
        <v>0</v>
      </c>
      <c r="AA279" s="211">
        <f t="shared" si="868"/>
        <v>0</v>
      </c>
      <c r="AB279" s="205"/>
      <c r="AC279" s="205"/>
      <c r="AD279" s="229"/>
      <c r="AE279" s="211">
        <f t="shared" si="883"/>
        <v>0</v>
      </c>
      <c r="AF279" s="205"/>
      <c r="AG279" s="205"/>
      <c r="AH279" s="229"/>
      <c r="AI279" s="211">
        <f t="shared" si="870"/>
        <v>0</v>
      </c>
      <c r="AJ279" s="205"/>
      <c r="AK279" s="205"/>
      <c r="AL279" s="229"/>
      <c r="AM279" s="211">
        <f t="shared" si="871"/>
        <v>0</v>
      </c>
      <c r="AN279" s="205"/>
      <c r="AO279" s="205"/>
      <c r="AP279" s="231"/>
      <c r="AQ279" s="193">
        <f t="shared" si="872"/>
        <v>0</v>
      </c>
      <c r="AR279" s="192">
        <f t="shared" si="872"/>
        <v>0</v>
      </c>
      <c r="AS279" s="192">
        <f t="shared" si="873"/>
        <v>0</v>
      </c>
      <c r="AT279" s="192">
        <f t="shared" si="866"/>
        <v>0</v>
      </c>
      <c r="AU279" s="192">
        <f t="shared" si="866"/>
        <v>0</v>
      </c>
      <c r="AV279" s="192">
        <f t="shared" si="866"/>
        <v>0</v>
      </c>
      <c r="AW279" s="192">
        <f t="shared" si="866"/>
        <v>0</v>
      </c>
      <c r="AX279" s="235">
        <f t="shared" si="874"/>
        <v>0</v>
      </c>
      <c r="AY279" s="263"/>
      <c r="AZ279" s="194">
        <f t="shared" si="875"/>
        <v>0</v>
      </c>
      <c r="BA279" s="263"/>
      <c r="BB279" s="263"/>
      <c r="BC279" s="263"/>
      <c r="BD279" s="264"/>
      <c r="BE279" s="235">
        <f t="shared" si="876"/>
        <v>0</v>
      </c>
      <c r="BF279" s="263"/>
      <c r="BG279" s="194">
        <f t="shared" si="877"/>
        <v>0</v>
      </c>
      <c r="BH279" s="263"/>
      <c r="BI279" s="263"/>
      <c r="BJ279" s="263"/>
      <c r="BK279" s="264"/>
      <c r="BL279" s="235">
        <f t="shared" si="878"/>
        <v>0</v>
      </c>
      <c r="BM279" s="263"/>
      <c r="BN279" s="194">
        <f t="shared" si="879"/>
        <v>0</v>
      </c>
      <c r="BO279" s="263"/>
      <c r="BP279" s="263"/>
      <c r="BQ279" s="263"/>
      <c r="BR279" s="264"/>
      <c r="BS279" s="235">
        <f t="shared" si="880"/>
        <v>0</v>
      </c>
      <c r="BT279" s="263"/>
      <c r="BU279" s="194">
        <f t="shared" si="881"/>
        <v>0</v>
      </c>
      <c r="BV279" s="263"/>
      <c r="BW279" s="263"/>
      <c r="BX279" s="263"/>
      <c r="BY279" s="264"/>
      <c r="BZ279" s="251"/>
      <c r="CA279" s="159"/>
      <c r="CB279" s="44"/>
      <c r="CC279" s="44"/>
      <c r="CD279" s="44"/>
      <c r="CE279" s="44"/>
      <c r="CF279" s="44"/>
      <c r="CG279" s="44"/>
      <c r="CH279" s="44"/>
      <c r="CI279" s="44"/>
      <c r="CJ279" s="44"/>
      <c r="CK279" s="44"/>
      <c r="CL279" s="44"/>
      <c r="CM279" s="44"/>
      <c r="CN279" s="44"/>
      <c r="CO279" s="44"/>
      <c r="CP279" s="44"/>
      <c r="CQ279" s="44"/>
      <c r="CR279" s="44"/>
      <c r="CS279" s="44"/>
      <c r="CT279" s="44"/>
      <c r="CU279" s="44"/>
      <c r="CV279" s="44"/>
      <c r="CW279" s="44"/>
      <c r="CX279" s="44"/>
      <c r="CY279" s="44"/>
      <c r="CZ279" s="44"/>
      <c r="DA279" s="44"/>
      <c r="DB279" s="44"/>
      <c r="DC279" s="44"/>
      <c r="DD279" s="44"/>
      <c r="DE279" s="44"/>
      <c r="DF279" s="44"/>
      <c r="DG279" s="44"/>
      <c r="DH279" s="44"/>
      <c r="DI279" s="44"/>
      <c r="DJ279" s="44"/>
      <c r="DK279" s="44"/>
      <c r="DL279" s="44"/>
      <c r="DM279" s="44"/>
    </row>
    <row r="280" spans="1:241" hidden="1" outlineLevel="2">
      <c r="A280" s="145"/>
      <c r="B280" s="33"/>
      <c r="C280" s="50"/>
      <c r="D280" s="51"/>
      <c r="E280" s="34"/>
      <c r="F280" s="56"/>
      <c r="G280" s="34"/>
      <c r="H280" s="34"/>
      <c r="I280" s="34"/>
      <c r="J280" s="53"/>
      <c r="K280" s="34"/>
      <c r="L280" s="36"/>
      <c r="M280" s="36"/>
      <c r="N280" s="36"/>
      <c r="O280" s="49"/>
      <c r="P280" s="49"/>
      <c r="Q280" s="36">
        <f t="shared" si="882"/>
        <v>0</v>
      </c>
      <c r="R280" s="33"/>
      <c r="S280" s="33"/>
      <c r="T280" s="33"/>
      <c r="U280" s="145"/>
      <c r="V280" s="192">
        <f t="shared" si="865"/>
        <v>0</v>
      </c>
      <c r="W280" s="193">
        <f t="shared" si="867"/>
        <v>0</v>
      </c>
      <c r="X280" s="192">
        <f t="shared" si="867"/>
        <v>0</v>
      </c>
      <c r="Y280" s="192">
        <f t="shared" si="867"/>
        <v>0</v>
      </c>
      <c r="Z280" s="192">
        <f t="shared" si="867"/>
        <v>0</v>
      </c>
      <c r="AA280" s="211">
        <f t="shared" si="868"/>
        <v>0</v>
      </c>
      <c r="AB280" s="206"/>
      <c r="AC280" s="206"/>
      <c r="AD280" s="230"/>
      <c r="AE280" s="211">
        <f t="shared" si="883"/>
        <v>0</v>
      </c>
      <c r="AF280" s="206"/>
      <c r="AG280" s="206"/>
      <c r="AH280" s="230"/>
      <c r="AI280" s="211">
        <f t="shared" si="870"/>
        <v>0</v>
      </c>
      <c r="AJ280" s="206"/>
      <c r="AK280" s="206"/>
      <c r="AL280" s="230"/>
      <c r="AM280" s="211">
        <f t="shared" si="871"/>
        <v>0</v>
      </c>
      <c r="AN280" s="206"/>
      <c r="AO280" s="206"/>
      <c r="AP280" s="232"/>
      <c r="AQ280" s="193">
        <f t="shared" si="872"/>
        <v>0</v>
      </c>
      <c r="AR280" s="192">
        <f t="shared" si="872"/>
        <v>0</v>
      </c>
      <c r="AS280" s="192">
        <f t="shared" si="873"/>
        <v>0</v>
      </c>
      <c r="AT280" s="192">
        <f t="shared" si="866"/>
        <v>0</v>
      </c>
      <c r="AU280" s="192">
        <f t="shared" si="866"/>
        <v>0</v>
      </c>
      <c r="AV280" s="192">
        <f t="shared" si="866"/>
        <v>0</v>
      </c>
      <c r="AW280" s="192">
        <f t="shared" si="866"/>
        <v>0</v>
      </c>
      <c r="AX280" s="235">
        <f>SUM(AY280:BD280)</f>
        <v>0</v>
      </c>
      <c r="AY280" s="263"/>
      <c r="AZ280" s="194">
        <f t="shared" si="875"/>
        <v>0</v>
      </c>
      <c r="BA280" s="263"/>
      <c r="BB280" s="263"/>
      <c r="BC280" s="263"/>
      <c r="BD280" s="264"/>
      <c r="BE280" s="235">
        <f>SUM(BF280:BK280)</f>
        <v>0</v>
      </c>
      <c r="BF280" s="263"/>
      <c r="BG280" s="194">
        <f t="shared" si="877"/>
        <v>0</v>
      </c>
      <c r="BH280" s="263"/>
      <c r="BI280" s="263"/>
      <c r="BJ280" s="263"/>
      <c r="BK280" s="264"/>
      <c r="BL280" s="235">
        <f>SUM(BM280:BR280)</f>
        <v>0</v>
      </c>
      <c r="BM280" s="263"/>
      <c r="BN280" s="194">
        <f t="shared" si="879"/>
        <v>0</v>
      </c>
      <c r="BO280" s="263"/>
      <c r="BP280" s="263"/>
      <c r="BQ280" s="263"/>
      <c r="BR280" s="264"/>
      <c r="BS280" s="235">
        <f>SUM(BT280:BY280)</f>
        <v>0</v>
      </c>
      <c r="BT280" s="263"/>
      <c r="BU280" s="194">
        <f t="shared" si="881"/>
        <v>0</v>
      </c>
      <c r="BV280" s="263"/>
      <c r="BW280" s="263"/>
      <c r="BX280" s="263"/>
      <c r="BY280" s="264"/>
      <c r="BZ280" s="251"/>
      <c r="CA280" s="159"/>
      <c r="CB280" s="44"/>
      <c r="CC280" s="44"/>
      <c r="CD280" s="44"/>
      <c r="CE280" s="44"/>
      <c r="CF280" s="44"/>
      <c r="CG280" s="44"/>
      <c r="CH280" s="44"/>
      <c r="CI280" s="44"/>
      <c r="CJ280" s="44"/>
      <c r="CK280" s="44"/>
      <c r="CL280" s="44"/>
      <c r="CM280" s="44"/>
      <c r="CN280" s="44"/>
      <c r="CO280" s="44"/>
      <c r="CP280" s="44"/>
      <c r="CQ280" s="44"/>
      <c r="CR280" s="44"/>
      <c r="CS280" s="44"/>
      <c r="CT280" s="44"/>
      <c r="CU280" s="44"/>
      <c r="CV280" s="44"/>
      <c r="CW280" s="44"/>
      <c r="CX280" s="44"/>
      <c r="CY280" s="44"/>
      <c r="CZ280" s="44"/>
      <c r="DA280" s="44"/>
      <c r="DB280" s="44"/>
      <c r="DC280" s="44"/>
      <c r="DD280" s="44"/>
      <c r="DE280" s="44"/>
      <c r="DF280" s="44"/>
      <c r="DG280" s="44"/>
      <c r="DH280" s="44"/>
      <c r="DI280" s="44"/>
      <c r="DJ280" s="44"/>
      <c r="DK280" s="44"/>
      <c r="DL280" s="44"/>
      <c r="DM280" s="44"/>
    </row>
    <row r="281" spans="1:241" hidden="1" outlineLevel="2">
      <c r="A281" s="145"/>
      <c r="B281" s="33"/>
      <c r="C281" s="50"/>
      <c r="D281" s="51"/>
      <c r="E281" s="34"/>
      <c r="F281" s="56"/>
      <c r="G281" s="34"/>
      <c r="H281" s="34"/>
      <c r="I281" s="34"/>
      <c r="J281" s="53"/>
      <c r="K281" s="34"/>
      <c r="L281" s="36"/>
      <c r="M281" s="36"/>
      <c r="N281" s="36"/>
      <c r="O281" s="49"/>
      <c r="P281" s="49"/>
      <c r="Q281" s="36">
        <f t="shared" si="882"/>
        <v>0</v>
      </c>
      <c r="R281" s="33"/>
      <c r="S281" s="33"/>
      <c r="T281" s="33"/>
      <c r="U281" s="145"/>
      <c r="V281" s="192">
        <f t="shared" si="865"/>
        <v>0</v>
      </c>
      <c r="W281" s="193">
        <f t="shared" si="867"/>
        <v>0</v>
      </c>
      <c r="X281" s="192">
        <f t="shared" si="867"/>
        <v>0</v>
      </c>
      <c r="Y281" s="192">
        <f t="shared" si="867"/>
        <v>0</v>
      </c>
      <c r="Z281" s="192">
        <f t="shared" si="867"/>
        <v>0</v>
      </c>
      <c r="AA281" s="211">
        <f>SUM(AB281:AD281)</f>
        <v>0</v>
      </c>
      <c r="AB281" s="206"/>
      <c r="AC281" s="206"/>
      <c r="AD281" s="230"/>
      <c r="AE281" s="211">
        <f t="shared" si="883"/>
        <v>0</v>
      </c>
      <c r="AF281" s="206"/>
      <c r="AG281" s="206"/>
      <c r="AH281" s="230"/>
      <c r="AI281" s="211">
        <f t="shared" si="870"/>
        <v>0</v>
      </c>
      <c r="AJ281" s="206"/>
      <c r="AK281" s="206"/>
      <c r="AL281" s="230"/>
      <c r="AM281" s="211">
        <f t="shared" si="871"/>
        <v>0</v>
      </c>
      <c r="AN281" s="206"/>
      <c r="AO281" s="206"/>
      <c r="AP281" s="232"/>
      <c r="AQ281" s="193">
        <f t="shared" si="872"/>
        <v>0</v>
      </c>
      <c r="AR281" s="192">
        <f t="shared" si="872"/>
        <v>0</v>
      </c>
      <c r="AS281" s="192">
        <f t="shared" si="873"/>
        <v>0</v>
      </c>
      <c r="AT281" s="192">
        <f t="shared" si="866"/>
        <v>0</v>
      </c>
      <c r="AU281" s="192">
        <f t="shared" si="866"/>
        <v>0</v>
      </c>
      <c r="AV281" s="192">
        <f t="shared" si="866"/>
        <v>0</v>
      </c>
      <c r="AW281" s="192">
        <f t="shared" si="866"/>
        <v>0</v>
      </c>
      <c r="AX281" s="235">
        <f t="shared" ref="AX281:AX282" si="884">SUM(AY281:BD281)</f>
        <v>0</v>
      </c>
      <c r="AY281" s="263"/>
      <c r="AZ281" s="194">
        <f t="shared" si="875"/>
        <v>0</v>
      </c>
      <c r="BA281" s="263"/>
      <c r="BB281" s="263"/>
      <c r="BC281" s="263"/>
      <c r="BD281" s="264"/>
      <c r="BE281" s="235">
        <f t="shared" ref="BE281:BE282" si="885">SUM(BF281:BK281)</f>
        <v>0</v>
      </c>
      <c r="BF281" s="263"/>
      <c r="BG281" s="194">
        <f t="shared" si="877"/>
        <v>0</v>
      </c>
      <c r="BH281" s="263"/>
      <c r="BI281" s="263"/>
      <c r="BJ281" s="263"/>
      <c r="BK281" s="264"/>
      <c r="BL281" s="235">
        <f t="shared" ref="BL281:BL282" si="886">SUM(BM281:BR281)</f>
        <v>0</v>
      </c>
      <c r="BM281" s="263"/>
      <c r="BN281" s="194">
        <f t="shared" si="879"/>
        <v>0</v>
      </c>
      <c r="BO281" s="263"/>
      <c r="BP281" s="263"/>
      <c r="BQ281" s="263"/>
      <c r="BR281" s="264"/>
      <c r="BS281" s="235">
        <f t="shared" ref="BS281:BS282" si="887">SUM(BT281:BY281)</f>
        <v>0</v>
      </c>
      <c r="BT281" s="263"/>
      <c r="BU281" s="194">
        <f t="shared" si="881"/>
        <v>0</v>
      </c>
      <c r="BV281" s="263"/>
      <c r="BW281" s="263"/>
      <c r="BX281" s="263"/>
      <c r="BY281" s="264"/>
      <c r="BZ281" s="251"/>
      <c r="CA281" s="159"/>
      <c r="CB281" s="44"/>
      <c r="CC281" s="44"/>
      <c r="CD281" s="44"/>
      <c r="CE281" s="44"/>
      <c r="CF281" s="44"/>
      <c r="CG281" s="44"/>
      <c r="CH281" s="44"/>
      <c r="CI281" s="44"/>
      <c r="CJ281" s="44"/>
      <c r="CK281" s="44"/>
      <c r="CL281" s="44"/>
      <c r="CM281" s="44"/>
      <c r="CN281" s="44"/>
      <c r="CO281" s="44"/>
      <c r="CP281" s="44"/>
      <c r="CQ281" s="44"/>
      <c r="CR281" s="44"/>
      <c r="CS281" s="44"/>
      <c r="CT281" s="44"/>
      <c r="CU281" s="44"/>
      <c r="CV281" s="44"/>
      <c r="CW281" s="44"/>
      <c r="CX281" s="44"/>
      <c r="CY281" s="44"/>
      <c r="CZ281" s="44"/>
      <c r="DA281" s="44"/>
      <c r="DB281" s="44"/>
      <c r="DC281" s="44"/>
      <c r="DD281" s="44"/>
      <c r="DE281" s="44"/>
      <c r="DF281" s="44"/>
      <c r="DG281" s="44"/>
      <c r="DH281" s="44"/>
      <c r="DI281" s="44"/>
      <c r="DJ281" s="44"/>
      <c r="DK281" s="44"/>
      <c r="DL281" s="44"/>
      <c r="DM281" s="44"/>
    </row>
    <row r="282" spans="1:241" hidden="1" outlineLevel="2">
      <c r="A282" s="145"/>
      <c r="B282" s="33"/>
      <c r="C282" s="50"/>
      <c r="D282" s="51"/>
      <c r="E282" s="34"/>
      <c r="F282" s="56"/>
      <c r="G282" s="34"/>
      <c r="H282" s="34"/>
      <c r="I282" s="34"/>
      <c r="J282" s="53"/>
      <c r="K282" s="34"/>
      <c r="L282" s="36"/>
      <c r="M282" s="36"/>
      <c r="N282" s="36"/>
      <c r="O282" s="49"/>
      <c r="P282" s="49"/>
      <c r="Q282" s="36">
        <f t="shared" si="882"/>
        <v>0</v>
      </c>
      <c r="R282" s="33"/>
      <c r="S282" s="33"/>
      <c r="T282" s="33"/>
      <c r="U282" s="145"/>
      <c r="V282" s="192">
        <f t="shared" si="865"/>
        <v>0</v>
      </c>
      <c r="W282" s="193">
        <f t="shared" si="867"/>
        <v>0</v>
      </c>
      <c r="X282" s="192">
        <f t="shared" si="867"/>
        <v>0</v>
      </c>
      <c r="Y282" s="192">
        <f t="shared" si="867"/>
        <v>0</v>
      </c>
      <c r="Z282" s="192">
        <f t="shared" si="867"/>
        <v>0</v>
      </c>
      <c r="AA282" s="211">
        <f t="shared" ref="AA282" si="888">SUM(AB282:AD282)</f>
        <v>0</v>
      </c>
      <c r="AB282" s="206"/>
      <c r="AC282" s="206"/>
      <c r="AD282" s="230"/>
      <c r="AE282" s="211">
        <f t="shared" si="883"/>
        <v>0</v>
      </c>
      <c r="AF282" s="206"/>
      <c r="AG282" s="206"/>
      <c r="AH282" s="230"/>
      <c r="AI282" s="211">
        <f t="shared" si="870"/>
        <v>0</v>
      </c>
      <c r="AJ282" s="206"/>
      <c r="AK282" s="206"/>
      <c r="AL282" s="230"/>
      <c r="AM282" s="211">
        <f t="shared" si="871"/>
        <v>0</v>
      </c>
      <c r="AN282" s="206"/>
      <c r="AO282" s="206"/>
      <c r="AP282" s="232"/>
      <c r="AQ282" s="193">
        <f t="shared" si="872"/>
        <v>0</v>
      </c>
      <c r="AR282" s="192">
        <f>SUM(BT282,BM282,BF282,AY282)</f>
        <v>0</v>
      </c>
      <c r="AS282" s="192">
        <f>IF(AR282*0.304=SUM(AZ282,BG282,BN282,BU282),AR282*0.304,"ЕСН")</f>
        <v>0</v>
      </c>
      <c r="AT282" s="192">
        <f t="shared" si="866"/>
        <v>0</v>
      </c>
      <c r="AU282" s="192">
        <f t="shared" si="866"/>
        <v>0</v>
      </c>
      <c r="AV282" s="192">
        <f t="shared" si="866"/>
        <v>0</v>
      </c>
      <c r="AW282" s="192">
        <f t="shared" si="866"/>
        <v>0</v>
      </c>
      <c r="AX282" s="235">
        <f t="shared" si="884"/>
        <v>0</v>
      </c>
      <c r="AY282" s="263"/>
      <c r="AZ282" s="194">
        <f t="shared" si="875"/>
        <v>0</v>
      </c>
      <c r="BA282" s="263"/>
      <c r="BB282" s="263"/>
      <c r="BC282" s="263"/>
      <c r="BD282" s="264"/>
      <c r="BE282" s="235">
        <f t="shared" si="885"/>
        <v>0</v>
      </c>
      <c r="BF282" s="263"/>
      <c r="BG282" s="194">
        <f t="shared" si="877"/>
        <v>0</v>
      </c>
      <c r="BH282" s="263"/>
      <c r="BI282" s="263"/>
      <c r="BJ282" s="263"/>
      <c r="BK282" s="264"/>
      <c r="BL282" s="235">
        <f t="shared" si="886"/>
        <v>0</v>
      </c>
      <c r="BM282" s="263"/>
      <c r="BN282" s="194">
        <f t="shared" si="879"/>
        <v>0</v>
      </c>
      <c r="BO282" s="263"/>
      <c r="BP282" s="263"/>
      <c r="BQ282" s="263"/>
      <c r="BR282" s="264"/>
      <c r="BS282" s="235">
        <f t="shared" si="887"/>
        <v>0</v>
      </c>
      <c r="BT282" s="263"/>
      <c r="BU282" s="194">
        <f t="shared" si="881"/>
        <v>0</v>
      </c>
      <c r="BV282" s="263"/>
      <c r="BW282" s="263"/>
      <c r="BX282" s="263"/>
      <c r="BY282" s="264"/>
      <c r="BZ282" s="251"/>
      <c r="CA282" s="159"/>
      <c r="CB282" s="44"/>
      <c r="CC282" s="44"/>
      <c r="CD282" s="44"/>
      <c r="CE282" s="44"/>
      <c r="CF282" s="44"/>
      <c r="CG282" s="44"/>
      <c r="CH282" s="44"/>
      <c r="CI282" s="44"/>
      <c r="CJ282" s="44"/>
      <c r="CK282" s="44"/>
      <c r="CL282" s="44"/>
      <c r="CM282" s="44"/>
      <c r="CN282" s="44"/>
      <c r="CO282" s="44"/>
      <c r="CP282" s="44"/>
      <c r="CQ282" s="44"/>
      <c r="CR282" s="44"/>
      <c r="CS282" s="44"/>
      <c r="CT282" s="44"/>
      <c r="CU282" s="44"/>
      <c r="CV282" s="44"/>
      <c r="CW282" s="44"/>
      <c r="CX282" s="44"/>
      <c r="CY282" s="44"/>
      <c r="CZ282" s="44"/>
      <c r="DA282" s="44"/>
      <c r="DB282" s="44"/>
      <c r="DC282" s="44"/>
      <c r="DD282" s="44"/>
      <c r="DE282" s="44"/>
      <c r="DF282" s="44"/>
      <c r="DG282" s="44"/>
      <c r="DH282" s="44"/>
      <c r="DI282" s="44"/>
      <c r="DJ282" s="44"/>
      <c r="DK282" s="44"/>
      <c r="DL282" s="44"/>
      <c r="DM282" s="44"/>
    </row>
    <row r="283" spans="1:241" hidden="1" outlineLevel="2">
      <c r="A283" s="49"/>
      <c r="B283" s="33"/>
      <c r="C283" s="50"/>
      <c r="D283" s="51"/>
      <c r="E283" s="34"/>
      <c r="F283" s="52"/>
      <c r="G283" s="34"/>
      <c r="H283" s="34"/>
      <c r="I283" s="34"/>
      <c r="J283" s="53"/>
      <c r="K283" s="34"/>
      <c r="L283" s="36"/>
      <c r="M283" s="36"/>
      <c r="N283" s="36"/>
      <c r="O283" s="36"/>
      <c r="P283" s="36"/>
      <c r="Q283" s="36"/>
      <c r="R283" s="33"/>
      <c r="S283" s="145"/>
      <c r="T283" s="145"/>
      <c r="U283" s="145"/>
      <c r="V283" s="154"/>
      <c r="W283" s="165"/>
      <c r="X283" s="36"/>
      <c r="Y283" s="36"/>
      <c r="Z283" s="154"/>
      <c r="AA283" s="210"/>
      <c r="AB283" s="36"/>
      <c r="AC283" s="36"/>
      <c r="AD283" s="221"/>
      <c r="AE283" s="210"/>
      <c r="AF283" s="36"/>
      <c r="AG283" s="36"/>
      <c r="AH283" s="221"/>
      <c r="AI283" s="210"/>
      <c r="AJ283" s="36"/>
      <c r="AK283" s="36"/>
      <c r="AL283" s="221"/>
      <c r="AM283" s="210"/>
      <c r="AN283" s="36"/>
      <c r="AO283" s="36"/>
      <c r="AP283" s="154"/>
      <c r="AQ283" s="165"/>
      <c r="AR283" s="36"/>
      <c r="AS283" s="36"/>
      <c r="AT283" s="36"/>
      <c r="AU283" s="36"/>
      <c r="AV283" s="36"/>
      <c r="AW283" s="154"/>
      <c r="AX283" s="235"/>
      <c r="AY283" s="54"/>
      <c r="AZ283" s="194"/>
      <c r="BA283" s="54"/>
      <c r="BB283" s="54"/>
      <c r="BC283" s="54"/>
      <c r="BD283" s="237"/>
      <c r="BE283" s="235"/>
      <c r="BF283" s="54"/>
      <c r="BG283" s="194"/>
      <c r="BH283" s="54"/>
      <c r="BI283" s="54"/>
      <c r="BJ283" s="54"/>
      <c r="BK283" s="237"/>
      <c r="BL283" s="236"/>
      <c r="BM283" s="54"/>
      <c r="BN283" s="54"/>
      <c r="BO283" s="54"/>
      <c r="BP283" s="54"/>
      <c r="BQ283" s="54"/>
      <c r="BR283" s="237"/>
      <c r="BS283" s="236"/>
      <c r="BT283" s="44"/>
      <c r="BU283" s="44"/>
      <c r="BV283" s="44"/>
      <c r="BW283" s="44"/>
      <c r="BX283" s="44"/>
      <c r="BY283" s="257"/>
      <c r="BZ283" s="252"/>
      <c r="CA283" s="159"/>
      <c r="CB283" s="44"/>
      <c r="CC283" s="44"/>
      <c r="CD283" s="44"/>
      <c r="CE283" s="44"/>
      <c r="CF283" s="44"/>
      <c r="CG283" s="44"/>
      <c r="CH283" s="44"/>
      <c r="CI283" s="44"/>
      <c r="CJ283" s="44"/>
      <c r="CK283" s="44"/>
      <c r="CL283" s="44"/>
      <c r="CM283" s="44"/>
      <c r="CN283" s="44"/>
      <c r="CO283" s="44"/>
      <c r="CP283" s="44"/>
      <c r="CQ283" s="44"/>
      <c r="CR283" s="44"/>
      <c r="CS283" s="44"/>
      <c r="CT283" s="44"/>
      <c r="CU283" s="44"/>
      <c r="CV283" s="44"/>
      <c r="CW283" s="44"/>
      <c r="CX283" s="44"/>
      <c r="CY283" s="44"/>
      <c r="CZ283" s="44"/>
      <c r="DA283" s="44"/>
      <c r="DB283" s="44"/>
      <c r="DC283" s="44"/>
      <c r="DD283" s="44"/>
      <c r="DE283" s="44"/>
      <c r="DF283" s="44"/>
      <c r="DG283" s="44"/>
      <c r="DH283" s="44"/>
      <c r="DI283" s="44"/>
      <c r="DJ283" s="44"/>
      <c r="DK283" s="44"/>
      <c r="DL283" s="44"/>
      <c r="DM283" s="44"/>
    </row>
    <row r="284" spans="1:241" s="48" customFormat="1" hidden="1" outlineLevel="1" collapsed="1">
      <c r="A284" s="176"/>
      <c r="B284" s="177"/>
      <c r="C284" s="178"/>
      <c r="D284" s="179"/>
      <c r="E284" s="180"/>
      <c r="F284" s="181"/>
      <c r="G284" s="182"/>
      <c r="H284" s="182"/>
      <c r="I284" s="182"/>
      <c r="J284" s="183"/>
      <c r="K284" s="181" t="str">
        <f>CONCATENATE(K285," ",S285,R285," ",K286," ",S286,R286," ",K287," ",S287,R287," ",K288," ",S288,R288," ",K289," ",S289,R289," "," ",K290," ",S290,R290," ",K291," ",S291,R291," ",K292," ",S292,R292," ")</f>
        <v xml:space="preserve">                 </v>
      </c>
      <c r="L284" s="181"/>
      <c r="M284" s="181"/>
      <c r="N284" s="181"/>
      <c r="O284" s="181"/>
      <c r="P284" s="181"/>
      <c r="Q284" s="181"/>
      <c r="R284" s="182"/>
      <c r="S284" s="182"/>
      <c r="T284" s="182"/>
      <c r="U284" s="184">
        <f>SUM(U285:U292)</f>
        <v>0</v>
      </c>
      <c r="V284" s="188">
        <f>IF(SUM(BT285:BY292,BM285:BR292,BF285:BK292,AY285:BD292,AN285:AP292,AJ285:AL292,AF285:AH292,AB285:AD292)=SUM(V285:V292),SUM(V285:V292),"ПРОВЕРЬ")</f>
        <v>0</v>
      </c>
      <c r="W284" s="189">
        <f>IF(SUM(AA284,AE284,AI284,AM284)=SUM(W285:W292),SUM(W285:W292),"ПРОВЕРЬ")</f>
        <v>0</v>
      </c>
      <c r="X284" s="188">
        <f>IF(SUM(AB284,AF284,AJ284,AN284)=SUM(X285:X292),SUM(X285:X292),"ПРОВЕРЬ")</f>
        <v>0</v>
      </c>
      <c r="Y284" s="188">
        <f t="shared" ref="Y284" si="889">IF(SUM(AC284,AG284,AK284,AO284)=SUM(Y285:Y292),SUM(Y285:Y292),"ПРОВЕРЬ")</f>
        <v>0</v>
      </c>
      <c r="Z284" s="222">
        <f>IF(SUM(AD284,AH284,AL284,AP284)=SUM(Z285:Z292),SUM(Z285:Z292),"ПРОВЕРЬ")</f>
        <v>0</v>
      </c>
      <c r="AA284" s="190">
        <f t="shared" ref="AA284" si="890">SUM(AA285:AA292)</f>
        <v>0</v>
      </c>
      <c r="AB284" s="184">
        <f t="shared" ref="AB284" si="891">SUM(AB285:AB292)</f>
        <v>0</v>
      </c>
      <c r="AC284" s="184">
        <f>SUM(AC285:AC292)</f>
        <v>0</v>
      </c>
      <c r="AD284" s="222">
        <f>SUM(AD285:AD292)</f>
        <v>0</v>
      </c>
      <c r="AE284" s="184">
        <f>SUM(AE285:AE292)</f>
        <v>0</v>
      </c>
      <c r="AF284" s="184">
        <f t="shared" ref="AF284" si="892">SUM(AF285:AF292)</f>
        <v>0</v>
      </c>
      <c r="AG284" s="184">
        <f>SUM(AG285:AG292)</f>
        <v>0</v>
      </c>
      <c r="AH284" s="222">
        <f>SUM(AH285:AH292)</f>
        <v>0</v>
      </c>
      <c r="AI284" s="184">
        <f t="shared" ref="AI284:AJ284" si="893">SUM(AI285:AI292)</f>
        <v>0</v>
      </c>
      <c r="AJ284" s="184">
        <f t="shared" si="893"/>
        <v>0</v>
      </c>
      <c r="AK284" s="184">
        <f>SUM(AK285:AK292)</f>
        <v>0</v>
      </c>
      <c r="AL284" s="222">
        <f>SUM(AL285:AL292)</f>
        <v>0</v>
      </c>
      <c r="AM284" s="184">
        <f>SUM(AM285:AM292)</f>
        <v>0</v>
      </c>
      <c r="AN284" s="184">
        <f t="shared" ref="AN284" si="894">SUM(AN285:AN292)</f>
        <v>0</v>
      </c>
      <c r="AO284" s="184">
        <f>SUM(AO285:AO292)</f>
        <v>0</v>
      </c>
      <c r="AP284" s="188">
        <f>SUM(AP285:AP292)</f>
        <v>0</v>
      </c>
      <c r="AQ284" s="189">
        <f t="shared" ref="AQ284:AR284" si="895">IF(SUM(AX284,BE284,BL284,BS284)=SUM(AQ285:AQ292),SUM(AQ285:AQ292),"ПРОВЕРЬ")</f>
        <v>0</v>
      </c>
      <c r="AR284" s="188">
        <f t="shared" si="895"/>
        <v>0</v>
      </c>
      <c r="AS284" s="188">
        <f>IF(SUM(AZ284,BG284,BN284,BU284)=SUM(AS285:AS292),SUM(AS285:AS292),"ПРОВЕРЬ")</f>
        <v>0</v>
      </c>
      <c r="AT284" s="188">
        <f>IF(SUM(BA284,BH284,BO284,BV284)=SUM(AT285:AT292),SUM(AT285:AT292),"ПРОВЕРЬ")</f>
        <v>0</v>
      </c>
      <c r="AU284" s="188">
        <f>IF(SUM(BB284,BI284,BP284,BW284)=SUM(AU285:AU292),SUM(AU285:AU292),"ПРОВЕРЬ")</f>
        <v>0</v>
      </c>
      <c r="AV284" s="188">
        <f t="shared" ref="AV284" si="896">IF(SUM(BC284,BJ284,BQ284,BX284)=SUM(AV285:AV292),SUM(AV285:AV292),"ПРОВЕРЬ")</f>
        <v>0</v>
      </c>
      <c r="AW284" s="188">
        <f>IF(SUM(BD284,BK284,BR284,BY284)=SUM(AW285:AW292),SUM(AW285:AW292),"ПРОВЕРЬ")</f>
        <v>0</v>
      </c>
      <c r="AX284" s="191">
        <f t="shared" ref="AX284" si="897">SUM(AX285:AX292)</f>
        <v>0</v>
      </c>
      <c r="AY284" s="191">
        <f t="shared" ref="AY284:AZ284" si="898">SUM(AY285:AY292)</f>
        <v>0</v>
      </c>
      <c r="AZ284" s="191">
        <f t="shared" si="898"/>
        <v>0</v>
      </c>
      <c r="BA284" s="191">
        <f>SUM(BA285:BA292)</f>
        <v>0</v>
      </c>
      <c r="BB284" s="191">
        <f t="shared" ref="BB284" si="899">SUM(BB285:BB292)</f>
        <v>0</v>
      </c>
      <c r="BC284" s="191">
        <f>SUM(BC285:BC292)</f>
        <v>0</v>
      </c>
      <c r="BD284" s="234">
        <f>SUM(BD285:BD292)</f>
        <v>0</v>
      </c>
      <c r="BE284" s="191">
        <f t="shared" ref="BE284:BF284" si="900">SUM(BE285:BE292)</f>
        <v>0</v>
      </c>
      <c r="BF284" s="191">
        <f t="shared" si="900"/>
        <v>0</v>
      </c>
      <c r="BG284" s="191">
        <f>SUM(BG285:BG292)</f>
        <v>0</v>
      </c>
      <c r="BH284" s="191">
        <f t="shared" ref="BH284:BI284" si="901">SUM(BH285:BH292)</f>
        <v>0</v>
      </c>
      <c r="BI284" s="191">
        <f t="shared" si="901"/>
        <v>0</v>
      </c>
      <c r="BJ284" s="191">
        <f>SUM(BJ285:BJ292)</f>
        <v>0</v>
      </c>
      <c r="BK284" s="234">
        <f>SUM(BK285:BK292)</f>
        <v>0</v>
      </c>
      <c r="BL284" s="184">
        <f t="shared" ref="BL284:BP284" si="902">SUM(BL285:BL292)</f>
        <v>0</v>
      </c>
      <c r="BM284" s="184">
        <f t="shared" si="902"/>
        <v>0</v>
      </c>
      <c r="BN284" s="184">
        <f t="shared" si="902"/>
        <v>0</v>
      </c>
      <c r="BO284" s="184">
        <f t="shared" si="902"/>
        <v>0</v>
      </c>
      <c r="BP284" s="184">
        <f t="shared" si="902"/>
        <v>0</v>
      </c>
      <c r="BQ284" s="184">
        <f>SUM(BQ285:BQ292)</f>
        <v>0</v>
      </c>
      <c r="BR284" s="222">
        <f>SUM(BR285:BR292)</f>
        <v>0</v>
      </c>
      <c r="BS284" s="184">
        <f t="shared" ref="BS284:BW284" si="903">SUM(BS285:BS292)</f>
        <v>0</v>
      </c>
      <c r="BT284" s="184">
        <f t="shared" si="903"/>
        <v>0</v>
      </c>
      <c r="BU284" s="184">
        <f t="shared" si="903"/>
        <v>0</v>
      </c>
      <c r="BV284" s="184">
        <f t="shared" si="903"/>
        <v>0</v>
      </c>
      <c r="BW284" s="184">
        <f t="shared" si="903"/>
        <v>0</v>
      </c>
      <c r="BX284" s="184">
        <f>SUM(BX285:BX292)</f>
        <v>0</v>
      </c>
      <c r="BY284" s="222">
        <f>SUM(BY285:BY292)</f>
        <v>0</v>
      </c>
      <c r="BZ284" s="266"/>
      <c r="CA284" s="160"/>
      <c r="CB284" s="46"/>
      <c r="CC284" s="46"/>
      <c r="CD284" s="46"/>
      <c r="CE284" s="46"/>
      <c r="CF284" s="46"/>
      <c r="CG284" s="46"/>
      <c r="CH284" s="46"/>
      <c r="CI284" s="46"/>
      <c r="CJ284" s="46"/>
      <c r="CK284" s="46"/>
      <c r="CL284" s="46"/>
      <c r="CM284" s="46"/>
      <c r="CN284" s="46"/>
      <c r="CO284" s="46"/>
      <c r="CP284" s="46"/>
      <c r="CQ284" s="46"/>
      <c r="CR284" s="46"/>
      <c r="CS284" s="46"/>
      <c r="CT284" s="46"/>
      <c r="CU284" s="46"/>
      <c r="CV284" s="46"/>
      <c r="CW284" s="46"/>
      <c r="CX284" s="46"/>
      <c r="CY284" s="46"/>
      <c r="CZ284" s="46"/>
      <c r="DA284" s="46"/>
      <c r="DB284" s="46"/>
      <c r="DC284" s="46"/>
      <c r="DD284" s="46"/>
      <c r="DE284" s="46"/>
      <c r="DF284" s="46"/>
      <c r="DG284" s="46"/>
      <c r="DH284" s="46"/>
      <c r="DI284" s="46"/>
      <c r="DJ284" s="46"/>
      <c r="DK284" s="46"/>
      <c r="DL284" s="46"/>
      <c r="DM284" s="46"/>
      <c r="DN284" s="47"/>
      <c r="DO284" s="47"/>
      <c r="DP284" s="47"/>
      <c r="DQ284" s="47"/>
      <c r="DR284" s="47"/>
      <c r="DS284" s="47"/>
      <c r="DT284" s="47"/>
      <c r="DU284" s="47"/>
      <c r="DV284" s="47"/>
      <c r="DW284" s="47"/>
      <c r="DX284" s="47"/>
      <c r="DY284" s="47"/>
      <c r="DZ284" s="47"/>
      <c r="EA284" s="47"/>
      <c r="EB284" s="47"/>
      <c r="EC284" s="47"/>
      <c r="ED284" s="47"/>
      <c r="EE284" s="47"/>
      <c r="EF284" s="47"/>
      <c r="EG284" s="47"/>
      <c r="EH284" s="47"/>
      <c r="EI284" s="47"/>
      <c r="EJ284" s="47"/>
      <c r="EK284" s="47"/>
      <c r="EL284" s="47"/>
      <c r="EM284" s="47"/>
      <c r="EN284" s="47"/>
      <c r="EO284" s="47"/>
      <c r="EP284" s="47"/>
      <c r="EQ284" s="47"/>
      <c r="ER284" s="47"/>
      <c r="ES284" s="47"/>
      <c r="ET284" s="47"/>
      <c r="EU284" s="47"/>
      <c r="EV284" s="47"/>
      <c r="EW284" s="47"/>
      <c r="EX284" s="47"/>
      <c r="EY284" s="47"/>
      <c r="EZ284" s="47"/>
      <c r="FA284" s="47"/>
      <c r="FB284" s="47"/>
      <c r="FC284" s="47"/>
      <c r="FD284" s="47"/>
      <c r="FE284" s="47"/>
      <c r="FF284" s="47"/>
      <c r="FG284" s="47"/>
      <c r="FH284" s="47"/>
      <c r="FI284" s="47"/>
      <c r="FJ284" s="47"/>
      <c r="FK284" s="47"/>
      <c r="FL284" s="47"/>
      <c r="FM284" s="47"/>
      <c r="FN284" s="47"/>
      <c r="FO284" s="47"/>
      <c r="FP284" s="47"/>
      <c r="FQ284" s="47"/>
      <c r="FR284" s="47"/>
      <c r="FS284" s="47"/>
      <c r="FT284" s="47"/>
      <c r="FU284" s="47"/>
      <c r="FV284" s="47"/>
      <c r="FW284" s="47"/>
      <c r="FX284" s="47"/>
      <c r="FY284" s="47"/>
      <c r="FZ284" s="47"/>
      <c r="GA284" s="47"/>
      <c r="GB284" s="47"/>
      <c r="GC284" s="47"/>
      <c r="GD284" s="47"/>
      <c r="GE284" s="47"/>
      <c r="GF284" s="47"/>
      <c r="GG284" s="47"/>
      <c r="GH284" s="47"/>
      <c r="GI284" s="47"/>
      <c r="GJ284" s="47"/>
      <c r="GK284" s="47"/>
      <c r="GL284" s="47"/>
      <c r="GM284" s="47"/>
      <c r="GN284" s="47"/>
      <c r="GO284" s="47"/>
      <c r="GP284" s="47"/>
      <c r="GQ284" s="47"/>
      <c r="GR284" s="47"/>
      <c r="GS284" s="47"/>
      <c r="GT284" s="47"/>
      <c r="GU284" s="47"/>
      <c r="GV284" s="47"/>
      <c r="GW284" s="47"/>
      <c r="GX284" s="47"/>
      <c r="GY284" s="47"/>
      <c r="GZ284" s="47"/>
      <c r="HA284" s="47"/>
      <c r="HB284" s="47"/>
      <c r="HC284" s="47"/>
      <c r="HD284" s="47"/>
      <c r="HE284" s="47"/>
      <c r="HF284" s="47"/>
      <c r="HG284" s="47"/>
      <c r="HH284" s="47"/>
      <c r="HI284" s="47"/>
      <c r="HJ284" s="47"/>
      <c r="HK284" s="47"/>
      <c r="HL284" s="47"/>
      <c r="HM284" s="47"/>
      <c r="HN284" s="47"/>
      <c r="HO284" s="47"/>
      <c r="HP284" s="47"/>
      <c r="HQ284" s="47"/>
      <c r="HR284" s="47"/>
      <c r="HS284" s="47"/>
      <c r="HT284" s="47"/>
      <c r="HU284" s="47"/>
      <c r="HV284" s="47"/>
      <c r="HW284" s="47"/>
      <c r="HX284" s="47"/>
      <c r="HY284" s="47"/>
      <c r="HZ284" s="47"/>
      <c r="IA284" s="47"/>
      <c r="IB284" s="47"/>
      <c r="IC284" s="47"/>
      <c r="ID284" s="47"/>
      <c r="IE284" s="47"/>
      <c r="IF284" s="47"/>
      <c r="IG284" s="47"/>
    </row>
    <row r="285" spans="1:241" hidden="1" outlineLevel="2">
      <c r="A285" s="145"/>
      <c r="B285" s="33"/>
      <c r="C285" s="50"/>
      <c r="D285" s="51"/>
      <c r="E285" s="34"/>
      <c r="F285" s="56"/>
      <c r="G285" s="34"/>
      <c r="H285" s="34"/>
      <c r="I285" s="34"/>
      <c r="J285" s="53"/>
      <c r="K285" s="34"/>
      <c r="L285" s="36"/>
      <c r="M285" s="36"/>
      <c r="N285" s="36"/>
      <c r="O285" s="49"/>
      <c r="P285" s="49"/>
      <c r="Q285" s="36">
        <f>_xlfn.DAYS(P285,O285)</f>
        <v>0</v>
      </c>
      <c r="R285" s="33"/>
      <c r="S285" s="33"/>
      <c r="T285" s="33"/>
      <c r="U285" s="145"/>
      <c r="V285" s="192">
        <f t="shared" ref="V285:V292" si="904">SUM(W285,AQ285)</f>
        <v>0</v>
      </c>
      <c r="W285" s="193">
        <f>SUM(AA285,AE285,AI285,AM285)</f>
        <v>0</v>
      </c>
      <c r="X285" s="192">
        <f>SUM(AB285,AF285,AJ285,AN285)</f>
        <v>0</v>
      </c>
      <c r="Y285" s="192">
        <f>SUM(AC285,AG285,AK285,AO285)</f>
        <v>0</v>
      </c>
      <c r="Z285" s="192">
        <f>SUM(AD285,AH285,AL285,AP285)</f>
        <v>0</v>
      </c>
      <c r="AA285" s="211">
        <f>SUM(AB285:AD285)</f>
        <v>0</v>
      </c>
      <c r="AB285" s="205"/>
      <c r="AC285" s="205"/>
      <c r="AD285" s="229"/>
      <c r="AE285" s="211">
        <f>SUM(AF285:AH285)</f>
        <v>0</v>
      </c>
      <c r="AF285" s="205"/>
      <c r="AG285" s="205"/>
      <c r="AH285" s="229"/>
      <c r="AI285" s="211">
        <f>SUM(AJ285:AL285)</f>
        <v>0</v>
      </c>
      <c r="AJ285" s="205"/>
      <c r="AK285" s="205"/>
      <c r="AL285" s="229"/>
      <c r="AM285" s="211">
        <f>SUM(AN285:AP285)</f>
        <v>0</v>
      </c>
      <c r="AN285" s="205"/>
      <c r="AO285" s="205"/>
      <c r="AP285" s="231"/>
      <c r="AQ285" s="193">
        <f>SUM(BS285,BL285,BE285,AX285)</f>
        <v>0</v>
      </c>
      <c r="AR285" s="192">
        <f>SUM(BT285,BM285,BF285,AY285)</f>
        <v>0</v>
      </c>
      <c r="AS285" s="192">
        <f>IF(AR285*0.304=SUM(AZ285,BG285,BN285,BU285),AR285*0.304,"проверь ЕСН")</f>
        <v>0</v>
      </c>
      <c r="AT285" s="192">
        <f t="shared" ref="AT285:AW292" si="905">SUM(BV285,BO285,BH285,BA285)</f>
        <v>0</v>
      </c>
      <c r="AU285" s="192">
        <f t="shared" si="905"/>
        <v>0</v>
      </c>
      <c r="AV285" s="192">
        <f t="shared" si="905"/>
        <v>0</v>
      </c>
      <c r="AW285" s="192">
        <f>SUM(BY285,BR285,BK285,BD285)</f>
        <v>0</v>
      </c>
      <c r="AX285" s="235">
        <f>SUM(AY285:BD285)</f>
        <v>0</v>
      </c>
      <c r="AY285" s="263"/>
      <c r="AZ285" s="194">
        <f>AY285*0.304</f>
        <v>0</v>
      </c>
      <c r="BA285" s="263"/>
      <c r="BB285" s="263"/>
      <c r="BC285" s="263"/>
      <c r="BD285" s="264"/>
      <c r="BE285" s="235">
        <f>SUM(BF285:BK285)</f>
        <v>0</v>
      </c>
      <c r="BF285" s="263"/>
      <c r="BG285" s="194">
        <f>BF285*0.304</f>
        <v>0</v>
      </c>
      <c r="BH285" s="263"/>
      <c r="BI285" s="263"/>
      <c r="BJ285" s="263"/>
      <c r="BK285" s="264"/>
      <c r="BL285" s="235">
        <f>SUM(BM285:BR285)</f>
        <v>0</v>
      </c>
      <c r="BM285" s="263"/>
      <c r="BN285" s="194">
        <f>BM285*0.304</f>
        <v>0</v>
      </c>
      <c r="BO285" s="263"/>
      <c r="BP285" s="263"/>
      <c r="BQ285" s="263"/>
      <c r="BR285" s="264"/>
      <c r="BS285" s="235">
        <f>SUM(BT285:BY285)</f>
        <v>0</v>
      </c>
      <c r="BT285" s="263"/>
      <c r="BU285" s="194">
        <f>BT285*0.304</f>
        <v>0</v>
      </c>
      <c r="BV285" s="263"/>
      <c r="BW285" s="263"/>
      <c r="BX285" s="263"/>
      <c r="BY285" s="264"/>
      <c r="BZ285" s="251"/>
      <c r="CA285" s="159"/>
      <c r="CB285" s="44"/>
      <c r="CC285" s="44"/>
      <c r="CD285" s="44"/>
      <c r="CE285" s="44"/>
      <c r="CF285" s="44"/>
      <c r="CG285" s="44"/>
      <c r="CH285" s="44"/>
      <c r="CI285" s="44"/>
      <c r="CJ285" s="44"/>
      <c r="CK285" s="44"/>
      <c r="CL285" s="44"/>
      <c r="CM285" s="44"/>
      <c r="CN285" s="44"/>
      <c r="CO285" s="44"/>
      <c r="CP285" s="44"/>
      <c r="CQ285" s="44"/>
      <c r="CR285" s="44"/>
      <c r="CS285" s="44"/>
      <c r="CT285" s="44"/>
      <c r="CU285" s="44"/>
      <c r="CV285" s="44"/>
      <c r="CW285" s="44"/>
      <c r="CX285" s="44"/>
      <c r="CY285" s="44"/>
      <c r="CZ285" s="44"/>
      <c r="DA285" s="44"/>
      <c r="DB285" s="44"/>
      <c r="DC285" s="44"/>
      <c r="DD285" s="44"/>
      <c r="DE285" s="44"/>
      <c r="DF285" s="44"/>
      <c r="DG285" s="44"/>
      <c r="DH285" s="44"/>
      <c r="DI285" s="44"/>
      <c r="DJ285" s="44"/>
      <c r="DK285" s="44"/>
      <c r="DL285" s="44"/>
      <c r="DM285" s="44"/>
    </row>
    <row r="286" spans="1:241" hidden="1" outlineLevel="2">
      <c r="A286" s="49"/>
      <c r="B286" s="33"/>
      <c r="C286" s="50"/>
      <c r="D286" s="51"/>
      <c r="E286" s="34"/>
      <c r="F286" s="56"/>
      <c r="G286" s="34"/>
      <c r="H286" s="34"/>
      <c r="I286" s="34"/>
      <c r="J286" s="53"/>
      <c r="K286" s="34"/>
      <c r="L286" s="36"/>
      <c r="M286" s="36"/>
      <c r="N286" s="36"/>
      <c r="O286" s="49"/>
      <c r="P286" s="49"/>
      <c r="Q286" s="36">
        <f>_xlfn.DAYS(P286,O286)</f>
        <v>0</v>
      </c>
      <c r="R286" s="33"/>
      <c r="S286" s="33"/>
      <c r="T286" s="33"/>
      <c r="U286" s="145"/>
      <c r="V286" s="192">
        <f t="shared" si="904"/>
        <v>0</v>
      </c>
      <c r="W286" s="193">
        <f t="shared" ref="W286:Z292" si="906">SUM(AA286,AE286,AI286,AM286)</f>
        <v>0</v>
      </c>
      <c r="X286" s="192">
        <f t="shared" si="906"/>
        <v>0</v>
      </c>
      <c r="Y286" s="192">
        <f t="shared" si="906"/>
        <v>0</v>
      </c>
      <c r="Z286" s="192">
        <f t="shared" si="906"/>
        <v>0</v>
      </c>
      <c r="AA286" s="211">
        <f t="shared" ref="AA286:AA290" si="907">SUM(AB286:AD286)</f>
        <v>0</v>
      </c>
      <c r="AB286" s="205"/>
      <c r="AC286" s="205"/>
      <c r="AD286" s="229"/>
      <c r="AE286" s="211">
        <f t="shared" ref="AE286" si="908">SUM(AF286:AH286)</f>
        <v>0</v>
      </c>
      <c r="AF286" s="205"/>
      <c r="AG286" s="205"/>
      <c r="AH286" s="229"/>
      <c r="AI286" s="211">
        <f t="shared" ref="AI286:AI292" si="909">SUM(AJ286:AL286)</f>
        <v>0</v>
      </c>
      <c r="AJ286" s="205"/>
      <c r="AK286" s="205"/>
      <c r="AL286" s="229"/>
      <c r="AM286" s="211">
        <f t="shared" ref="AM286:AM292" si="910">SUM(AN286:AP286)</f>
        <v>0</v>
      </c>
      <c r="AN286" s="205"/>
      <c r="AO286" s="205"/>
      <c r="AP286" s="231"/>
      <c r="AQ286" s="193">
        <f t="shared" ref="AQ286:AR292" si="911">SUM(BS286,BL286,BE286,AX286)</f>
        <v>0</v>
      </c>
      <c r="AR286" s="192">
        <f t="shared" si="911"/>
        <v>0</v>
      </c>
      <c r="AS286" s="192">
        <f t="shared" ref="AS286:AS291" si="912">IF(AR286*0.304=SUM(AZ286,BG286,BN286,BU286),AR286*0.304,"ЕСН")</f>
        <v>0</v>
      </c>
      <c r="AT286" s="192">
        <f t="shared" si="905"/>
        <v>0</v>
      </c>
      <c r="AU286" s="192">
        <f t="shared" si="905"/>
        <v>0</v>
      </c>
      <c r="AV286" s="192">
        <f t="shared" si="905"/>
        <v>0</v>
      </c>
      <c r="AW286" s="192">
        <f t="shared" si="905"/>
        <v>0</v>
      </c>
      <c r="AX286" s="235">
        <f t="shared" ref="AX286:AX289" si="913">SUM(AY286:BD286)</f>
        <v>0</v>
      </c>
      <c r="AY286" s="263"/>
      <c r="AZ286" s="194">
        <f t="shared" ref="AZ286:AZ292" si="914">AY286*0.304</f>
        <v>0</v>
      </c>
      <c r="BA286" s="263"/>
      <c r="BB286" s="263"/>
      <c r="BC286" s="263"/>
      <c r="BD286" s="264"/>
      <c r="BE286" s="235">
        <f t="shared" ref="BE286:BE289" si="915">SUM(BF286:BK286)</f>
        <v>0</v>
      </c>
      <c r="BF286" s="263"/>
      <c r="BG286" s="194">
        <f t="shared" ref="BG286:BG292" si="916">BF286*0.304</f>
        <v>0</v>
      </c>
      <c r="BH286" s="263"/>
      <c r="BI286" s="263"/>
      <c r="BJ286" s="263"/>
      <c r="BK286" s="264"/>
      <c r="BL286" s="235">
        <f t="shared" ref="BL286:BL289" si="917">SUM(BM286:BR286)</f>
        <v>0</v>
      </c>
      <c r="BM286" s="263"/>
      <c r="BN286" s="194">
        <f t="shared" ref="BN286:BN292" si="918">BM286*0.304</f>
        <v>0</v>
      </c>
      <c r="BO286" s="263"/>
      <c r="BP286" s="263"/>
      <c r="BQ286" s="263"/>
      <c r="BR286" s="264"/>
      <c r="BS286" s="235">
        <f t="shared" ref="BS286:BS289" si="919">SUM(BT286:BY286)</f>
        <v>0</v>
      </c>
      <c r="BT286" s="263"/>
      <c r="BU286" s="194">
        <f t="shared" ref="BU286:BU292" si="920">BT286*0.304</f>
        <v>0</v>
      </c>
      <c r="BV286" s="263"/>
      <c r="BW286" s="263"/>
      <c r="BX286" s="263"/>
      <c r="BY286" s="264"/>
      <c r="BZ286" s="251"/>
      <c r="CA286" s="159"/>
      <c r="CB286" s="44"/>
      <c r="CC286" s="44"/>
      <c r="CD286" s="44"/>
      <c r="CE286" s="44"/>
      <c r="CF286" s="44"/>
      <c r="CG286" s="44"/>
      <c r="CH286" s="44"/>
      <c r="CI286" s="44"/>
      <c r="CJ286" s="44"/>
      <c r="CK286" s="44"/>
      <c r="CL286" s="44"/>
      <c r="CM286" s="44"/>
      <c r="CN286" s="44"/>
      <c r="CO286" s="44"/>
      <c r="CP286" s="44"/>
      <c r="CQ286" s="44"/>
      <c r="CR286" s="44"/>
      <c r="CS286" s="44"/>
      <c r="CT286" s="44"/>
      <c r="CU286" s="44"/>
      <c r="CV286" s="44"/>
      <c r="CW286" s="44"/>
      <c r="CX286" s="44"/>
      <c r="CY286" s="44"/>
      <c r="CZ286" s="44"/>
      <c r="DA286" s="44"/>
      <c r="DB286" s="44"/>
      <c r="DC286" s="44"/>
      <c r="DD286" s="44"/>
      <c r="DE286" s="44"/>
      <c r="DF286" s="44"/>
      <c r="DG286" s="44"/>
      <c r="DH286" s="44"/>
      <c r="DI286" s="44"/>
      <c r="DJ286" s="44"/>
      <c r="DK286" s="44"/>
      <c r="DL286" s="44"/>
      <c r="DM286" s="44"/>
    </row>
    <row r="287" spans="1:241" hidden="1" outlineLevel="2">
      <c r="A287" s="187"/>
      <c r="B287" s="33"/>
      <c r="C287" s="50"/>
      <c r="D287" s="51"/>
      <c r="E287" s="34"/>
      <c r="F287" s="56"/>
      <c r="G287" s="34"/>
      <c r="H287" s="34"/>
      <c r="I287" s="34"/>
      <c r="J287" s="53"/>
      <c r="K287" s="34"/>
      <c r="L287" s="36"/>
      <c r="M287" s="36"/>
      <c r="N287" s="36"/>
      <c r="O287" s="49"/>
      <c r="P287" s="49"/>
      <c r="Q287" s="36">
        <f t="shared" ref="Q287:Q292" si="921">_xlfn.DAYS(P287,O287)</f>
        <v>0</v>
      </c>
      <c r="R287" s="33"/>
      <c r="S287" s="33"/>
      <c r="T287" s="33"/>
      <c r="U287" s="145"/>
      <c r="V287" s="192">
        <f t="shared" si="904"/>
        <v>0</v>
      </c>
      <c r="W287" s="193">
        <f t="shared" si="906"/>
        <v>0</v>
      </c>
      <c r="X287" s="192">
        <f t="shared" si="906"/>
        <v>0</v>
      </c>
      <c r="Y287" s="192">
        <f t="shared" si="906"/>
        <v>0</v>
      </c>
      <c r="Z287" s="192">
        <f t="shared" si="906"/>
        <v>0</v>
      </c>
      <c r="AA287" s="211">
        <f t="shared" si="907"/>
        <v>0</v>
      </c>
      <c r="AB287" s="205"/>
      <c r="AC287" s="205"/>
      <c r="AD287" s="229"/>
      <c r="AE287" s="211">
        <f>SUM(AF287:AH287)</f>
        <v>0</v>
      </c>
      <c r="AF287" s="205"/>
      <c r="AG287" s="205"/>
      <c r="AH287" s="229"/>
      <c r="AI287" s="211">
        <f t="shared" si="909"/>
        <v>0</v>
      </c>
      <c r="AJ287" s="205"/>
      <c r="AK287" s="205"/>
      <c r="AL287" s="229"/>
      <c r="AM287" s="211">
        <f t="shared" si="910"/>
        <v>0</v>
      </c>
      <c r="AN287" s="205"/>
      <c r="AO287" s="205"/>
      <c r="AP287" s="231"/>
      <c r="AQ287" s="193">
        <f t="shared" si="911"/>
        <v>0</v>
      </c>
      <c r="AR287" s="192">
        <f t="shared" si="911"/>
        <v>0</v>
      </c>
      <c r="AS287" s="192">
        <f t="shared" si="912"/>
        <v>0</v>
      </c>
      <c r="AT287" s="192">
        <f t="shared" si="905"/>
        <v>0</v>
      </c>
      <c r="AU287" s="192">
        <f t="shared" si="905"/>
        <v>0</v>
      </c>
      <c r="AV287" s="192">
        <f t="shared" si="905"/>
        <v>0</v>
      </c>
      <c r="AW287" s="192">
        <f t="shared" si="905"/>
        <v>0</v>
      </c>
      <c r="AX287" s="235">
        <f t="shared" si="913"/>
        <v>0</v>
      </c>
      <c r="AY287" s="263"/>
      <c r="AZ287" s="194">
        <f t="shared" si="914"/>
        <v>0</v>
      </c>
      <c r="BA287" s="263"/>
      <c r="BB287" s="263"/>
      <c r="BC287" s="263"/>
      <c r="BD287" s="264"/>
      <c r="BE287" s="235">
        <f t="shared" si="915"/>
        <v>0</v>
      </c>
      <c r="BF287" s="263"/>
      <c r="BG287" s="194">
        <f t="shared" si="916"/>
        <v>0</v>
      </c>
      <c r="BH287" s="263"/>
      <c r="BI287" s="263"/>
      <c r="BJ287" s="263"/>
      <c r="BK287" s="264"/>
      <c r="BL287" s="235">
        <f t="shared" si="917"/>
        <v>0</v>
      </c>
      <c r="BM287" s="263"/>
      <c r="BN287" s="194">
        <f t="shared" si="918"/>
        <v>0</v>
      </c>
      <c r="BO287" s="263"/>
      <c r="BP287" s="263"/>
      <c r="BQ287" s="263"/>
      <c r="BR287" s="264"/>
      <c r="BS287" s="235">
        <f t="shared" si="919"/>
        <v>0</v>
      </c>
      <c r="BT287" s="263"/>
      <c r="BU287" s="194">
        <f t="shared" si="920"/>
        <v>0</v>
      </c>
      <c r="BV287" s="263"/>
      <c r="BW287" s="263"/>
      <c r="BX287" s="263"/>
      <c r="BY287" s="264"/>
      <c r="BZ287" s="251"/>
      <c r="CA287" s="159"/>
      <c r="CB287" s="44"/>
      <c r="CC287" s="44"/>
      <c r="CD287" s="44"/>
      <c r="CE287" s="44"/>
      <c r="CF287" s="44"/>
      <c r="CG287" s="44"/>
      <c r="CH287" s="44"/>
      <c r="CI287" s="44"/>
      <c r="CJ287" s="44"/>
      <c r="CK287" s="44"/>
      <c r="CL287" s="44"/>
      <c r="CM287" s="44"/>
      <c r="CN287" s="44"/>
      <c r="CO287" s="44"/>
      <c r="CP287" s="44"/>
      <c r="CQ287" s="44"/>
      <c r="CR287" s="44"/>
      <c r="CS287" s="44"/>
      <c r="CT287" s="44"/>
      <c r="CU287" s="44"/>
      <c r="CV287" s="44"/>
      <c r="CW287" s="44"/>
      <c r="CX287" s="44"/>
      <c r="CY287" s="44"/>
      <c r="CZ287" s="44"/>
      <c r="DA287" s="44"/>
      <c r="DB287" s="44"/>
      <c r="DC287" s="44"/>
      <c r="DD287" s="44"/>
      <c r="DE287" s="44"/>
      <c r="DF287" s="44"/>
      <c r="DG287" s="44"/>
      <c r="DH287" s="44"/>
      <c r="DI287" s="44"/>
      <c r="DJ287" s="44"/>
      <c r="DK287" s="44"/>
      <c r="DL287" s="44"/>
      <c r="DM287" s="44"/>
    </row>
    <row r="288" spans="1:241" hidden="1" outlineLevel="2">
      <c r="A288" s="187"/>
      <c r="B288" s="33"/>
      <c r="C288" s="50"/>
      <c r="D288" s="51"/>
      <c r="E288" s="34"/>
      <c r="F288" s="56"/>
      <c r="G288" s="34"/>
      <c r="H288" s="34"/>
      <c r="I288" s="34"/>
      <c r="J288" s="53"/>
      <c r="K288" s="34"/>
      <c r="L288" s="36"/>
      <c r="M288" s="36"/>
      <c r="N288" s="36"/>
      <c r="O288" s="49"/>
      <c r="P288" s="49"/>
      <c r="Q288" s="36">
        <f t="shared" si="921"/>
        <v>0</v>
      </c>
      <c r="R288" s="33"/>
      <c r="S288" s="33"/>
      <c r="T288" s="33"/>
      <c r="U288" s="145"/>
      <c r="V288" s="192">
        <f t="shared" si="904"/>
        <v>0</v>
      </c>
      <c r="W288" s="193">
        <f t="shared" si="906"/>
        <v>0</v>
      </c>
      <c r="X288" s="192">
        <f t="shared" si="906"/>
        <v>0</v>
      </c>
      <c r="Y288" s="192">
        <f t="shared" si="906"/>
        <v>0</v>
      </c>
      <c r="Z288" s="192">
        <f t="shared" si="906"/>
        <v>0</v>
      </c>
      <c r="AA288" s="211">
        <f t="shared" si="907"/>
        <v>0</v>
      </c>
      <c r="AB288" s="205"/>
      <c r="AC288" s="205"/>
      <c r="AD288" s="229"/>
      <c r="AE288" s="211">
        <f t="shared" ref="AE288:AE292" si="922">SUM(AF288:AH288)</f>
        <v>0</v>
      </c>
      <c r="AF288" s="205"/>
      <c r="AG288" s="205"/>
      <c r="AH288" s="229"/>
      <c r="AI288" s="211">
        <f t="shared" si="909"/>
        <v>0</v>
      </c>
      <c r="AJ288" s="205"/>
      <c r="AK288" s="205"/>
      <c r="AL288" s="229"/>
      <c r="AM288" s="211">
        <f t="shared" si="910"/>
        <v>0</v>
      </c>
      <c r="AN288" s="205"/>
      <c r="AO288" s="205"/>
      <c r="AP288" s="231"/>
      <c r="AQ288" s="193">
        <f t="shared" si="911"/>
        <v>0</v>
      </c>
      <c r="AR288" s="192">
        <f t="shared" si="911"/>
        <v>0</v>
      </c>
      <c r="AS288" s="192">
        <f t="shared" si="912"/>
        <v>0</v>
      </c>
      <c r="AT288" s="192">
        <f t="shared" si="905"/>
        <v>0</v>
      </c>
      <c r="AU288" s="192">
        <f t="shared" si="905"/>
        <v>0</v>
      </c>
      <c r="AV288" s="192">
        <f t="shared" si="905"/>
        <v>0</v>
      </c>
      <c r="AW288" s="192">
        <f t="shared" si="905"/>
        <v>0</v>
      </c>
      <c r="AX288" s="235">
        <f t="shared" si="913"/>
        <v>0</v>
      </c>
      <c r="AY288" s="263"/>
      <c r="AZ288" s="194">
        <f t="shared" si="914"/>
        <v>0</v>
      </c>
      <c r="BA288" s="263"/>
      <c r="BB288" s="263"/>
      <c r="BC288" s="263"/>
      <c r="BD288" s="264"/>
      <c r="BE288" s="235">
        <f t="shared" si="915"/>
        <v>0</v>
      </c>
      <c r="BF288" s="263"/>
      <c r="BG288" s="194">
        <f t="shared" si="916"/>
        <v>0</v>
      </c>
      <c r="BH288" s="263"/>
      <c r="BI288" s="263"/>
      <c r="BJ288" s="263"/>
      <c r="BK288" s="264"/>
      <c r="BL288" s="235">
        <f t="shared" si="917"/>
        <v>0</v>
      </c>
      <c r="BM288" s="263"/>
      <c r="BN288" s="194">
        <f t="shared" si="918"/>
        <v>0</v>
      </c>
      <c r="BO288" s="263"/>
      <c r="BP288" s="263"/>
      <c r="BQ288" s="263"/>
      <c r="BR288" s="264"/>
      <c r="BS288" s="235">
        <f t="shared" si="919"/>
        <v>0</v>
      </c>
      <c r="BT288" s="263"/>
      <c r="BU288" s="194">
        <f t="shared" si="920"/>
        <v>0</v>
      </c>
      <c r="BV288" s="263"/>
      <c r="BW288" s="263"/>
      <c r="BX288" s="263"/>
      <c r="BY288" s="264"/>
      <c r="BZ288" s="251"/>
      <c r="CA288" s="159"/>
      <c r="CB288" s="44"/>
      <c r="CC288" s="44"/>
      <c r="CD288" s="44"/>
      <c r="CE288" s="44"/>
      <c r="CF288" s="44"/>
      <c r="CG288" s="44"/>
      <c r="CH288" s="44"/>
      <c r="CI288" s="44"/>
      <c r="CJ288" s="44"/>
      <c r="CK288" s="44"/>
      <c r="CL288" s="44"/>
      <c r="CM288" s="44"/>
      <c r="CN288" s="44"/>
      <c r="CO288" s="44"/>
      <c r="CP288" s="44"/>
      <c r="CQ288" s="44"/>
      <c r="CR288" s="44"/>
      <c r="CS288" s="44"/>
      <c r="CT288" s="44"/>
      <c r="CU288" s="44"/>
      <c r="CV288" s="44"/>
      <c r="CW288" s="44"/>
      <c r="CX288" s="44"/>
      <c r="CY288" s="44"/>
      <c r="CZ288" s="44"/>
      <c r="DA288" s="44"/>
      <c r="DB288" s="44"/>
      <c r="DC288" s="44"/>
      <c r="DD288" s="44"/>
      <c r="DE288" s="44"/>
      <c r="DF288" s="44"/>
      <c r="DG288" s="44"/>
      <c r="DH288" s="44"/>
      <c r="DI288" s="44"/>
      <c r="DJ288" s="44"/>
      <c r="DK288" s="44"/>
      <c r="DL288" s="44"/>
      <c r="DM288" s="44"/>
    </row>
    <row r="289" spans="1:241" hidden="1" outlineLevel="2">
      <c r="A289" s="145"/>
      <c r="B289" s="33"/>
      <c r="C289" s="50"/>
      <c r="D289" s="51"/>
      <c r="E289" s="34"/>
      <c r="F289" s="56"/>
      <c r="G289" s="34"/>
      <c r="H289" s="34"/>
      <c r="I289" s="34"/>
      <c r="J289" s="53"/>
      <c r="K289" s="34"/>
      <c r="L289" s="36"/>
      <c r="M289" s="36"/>
      <c r="N289" s="36"/>
      <c r="O289" s="49"/>
      <c r="P289" s="49"/>
      <c r="Q289" s="36">
        <f t="shared" si="921"/>
        <v>0</v>
      </c>
      <c r="R289" s="33"/>
      <c r="S289" s="33"/>
      <c r="T289" s="33"/>
      <c r="U289" s="145"/>
      <c r="V289" s="192">
        <f t="shared" si="904"/>
        <v>0</v>
      </c>
      <c r="W289" s="193">
        <f t="shared" si="906"/>
        <v>0</v>
      </c>
      <c r="X289" s="192">
        <f t="shared" si="906"/>
        <v>0</v>
      </c>
      <c r="Y289" s="192">
        <f t="shared" si="906"/>
        <v>0</v>
      </c>
      <c r="Z289" s="192">
        <f t="shared" si="906"/>
        <v>0</v>
      </c>
      <c r="AA289" s="211">
        <f t="shared" si="907"/>
        <v>0</v>
      </c>
      <c r="AB289" s="205"/>
      <c r="AC289" s="205"/>
      <c r="AD289" s="229"/>
      <c r="AE289" s="211">
        <f t="shared" si="922"/>
        <v>0</v>
      </c>
      <c r="AF289" s="205"/>
      <c r="AG289" s="205"/>
      <c r="AH289" s="229"/>
      <c r="AI289" s="211">
        <f t="shared" si="909"/>
        <v>0</v>
      </c>
      <c r="AJ289" s="205"/>
      <c r="AK289" s="205"/>
      <c r="AL289" s="229"/>
      <c r="AM289" s="211">
        <f t="shared" si="910"/>
        <v>0</v>
      </c>
      <c r="AN289" s="205"/>
      <c r="AO289" s="205"/>
      <c r="AP289" s="231"/>
      <c r="AQ289" s="193">
        <f t="shared" si="911"/>
        <v>0</v>
      </c>
      <c r="AR289" s="192">
        <f t="shared" si="911"/>
        <v>0</v>
      </c>
      <c r="AS289" s="192">
        <f t="shared" si="912"/>
        <v>0</v>
      </c>
      <c r="AT289" s="192">
        <f t="shared" si="905"/>
        <v>0</v>
      </c>
      <c r="AU289" s="192">
        <f t="shared" si="905"/>
        <v>0</v>
      </c>
      <c r="AV289" s="192">
        <f t="shared" si="905"/>
        <v>0</v>
      </c>
      <c r="AW289" s="192">
        <f t="shared" si="905"/>
        <v>0</v>
      </c>
      <c r="AX289" s="235">
        <f t="shared" si="913"/>
        <v>0</v>
      </c>
      <c r="AY289" s="263"/>
      <c r="AZ289" s="194">
        <f t="shared" si="914"/>
        <v>0</v>
      </c>
      <c r="BA289" s="263"/>
      <c r="BB289" s="263"/>
      <c r="BC289" s="263"/>
      <c r="BD289" s="264"/>
      <c r="BE289" s="235">
        <f t="shared" si="915"/>
        <v>0</v>
      </c>
      <c r="BF289" s="263"/>
      <c r="BG289" s="194">
        <f t="shared" si="916"/>
        <v>0</v>
      </c>
      <c r="BH289" s="263"/>
      <c r="BI289" s="263"/>
      <c r="BJ289" s="263"/>
      <c r="BK289" s="264"/>
      <c r="BL289" s="235">
        <f t="shared" si="917"/>
        <v>0</v>
      </c>
      <c r="BM289" s="263"/>
      <c r="BN289" s="194">
        <f t="shared" si="918"/>
        <v>0</v>
      </c>
      <c r="BO289" s="263"/>
      <c r="BP289" s="263"/>
      <c r="BQ289" s="263"/>
      <c r="BR289" s="264"/>
      <c r="BS289" s="235">
        <f t="shared" si="919"/>
        <v>0</v>
      </c>
      <c r="BT289" s="263"/>
      <c r="BU289" s="194">
        <f t="shared" si="920"/>
        <v>0</v>
      </c>
      <c r="BV289" s="263"/>
      <c r="BW289" s="263"/>
      <c r="BX289" s="263"/>
      <c r="BY289" s="264"/>
      <c r="BZ289" s="251"/>
      <c r="CA289" s="159"/>
      <c r="CB289" s="44"/>
      <c r="CC289" s="44"/>
      <c r="CD289" s="44"/>
      <c r="CE289" s="44"/>
      <c r="CF289" s="44"/>
      <c r="CG289" s="44"/>
      <c r="CH289" s="44"/>
      <c r="CI289" s="44"/>
      <c r="CJ289" s="44"/>
      <c r="CK289" s="44"/>
      <c r="CL289" s="44"/>
      <c r="CM289" s="44"/>
      <c r="CN289" s="44"/>
      <c r="CO289" s="44"/>
      <c r="CP289" s="44"/>
      <c r="CQ289" s="44"/>
      <c r="CR289" s="44"/>
      <c r="CS289" s="44"/>
      <c r="CT289" s="44"/>
      <c r="CU289" s="44"/>
      <c r="CV289" s="44"/>
      <c r="CW289" s="44"/>
      <c r="CX289" s="44"/>
      <c r="CY289" s="44"/>
      <c r="CZ289" s="44"/>
      <c r="DA289" s="44"/>
      <c r="DB289" s="44"/>
      <c r="DC289" s="44"/>
      <c r="DD289" s="44"/>
      <c r="DE289" s="44"/>
      <c r="DF289" s="44"/>
      <c r="DG289" s="44"/>
      <c r="DH289" s="44"/>
      <c r="DI289" s="44"/>
      <c r="DJ289" s="44"/>
      <c r="DK289" s="44"/>
      <c r="DL289" s="44"/>
      <c r="DM289" s="44"/>
    </row>
    <row r="290" spans="1:241" hidden="1" outlineLevel="2">
      <c r="A290" s="145"/>
      <c r="B290" s="33"/>
      <c r="C290" s="50"/>
      <c r="D290" s="51"/>
      <c r="E290" s="34"/>
      <c r="F290" s="56"/>
      <c r="G290" s="34"/>
      <c r="H290" s="34"/>
      <c r="I290" s="34"/>
      <c r="J290" s="53"/>
      <c r="K290" s="34"/>
      <c r="L290" s="36"/>
      <c r="M290" s="36"/>
      <c r="N290" s="36"/>
      <c r="O290" s="49"/>
      <c r="P290" s="49"/>
      <c r="Q290" s="36">
        <f t="shared" si="921"/>
        <v>0</v>
      </c>
      <c r="R290" s="33"/>
      <c r="S290" s="33"/>
      <c r="T290" s="33"/>
      <c r="U290" s="145"/>
      <c r="V290" s="192">
        <f t="shared" si="904"/>
        <v>0</v>
      </c>
      <c r="W290" s="193">
        <f t="shared" si="906"/>
        <v>0</v>
      </c>
      <c r="X290" s="192">
        <f t="shared" si="906"/>
        <v>0</v>
      </c>
      <c r="Y290" s="192">
        <f t="shared" si="906"/>
        <v>0</v>
      </c>
      <c r="Z290" s="192">
        <f t="shared" si="906"/>
        <v>0</v>
      </c>
      <c r="AA290" s="211">
        <f t="shared" si="907"/>
        <v>0</v>
      </c>
      <c r="AB290" s="206"/>
      <c r="AC290" s="206"/>
      <c r="AD290" s="230"/>
      <c r="AE290" s="211">
        <f t="shared" si="922"/>
        <v>0</v>
      </c>
      <c r="AF290" s="206"/>
      <c r="AG290" s="206"/>
      <c r="AH290" s="230"/>
      <c r="AI290" s="211">
        <f t="shared" si="909"/>
        <v>0</v>
      </c>
      <c r="AJ290" s="206"/>
      <c r="AK290" s="206"/>
      <c r="AL290" s="230"/>
      <c r="AM290" s="211">
        <f t="shared" si="910"/>
        <v>0</v>
      </c>
      <c r="AN290" s="206"/>
      <c r="AO290" s="206"/>
      <c r="AP290" s="232"/>
      <c r="AQ290" s="193">
        <f t="shared" si="911"/>
        <v>0</v>
      </c>
      <c r="AR290" s="192">
        <f t="shared" si="911"/>
        <v>0</v>
      </c>
      <c r="AS290" s="192">
        <f t="shared" si="912"/>
        <v>0</v>
      </c>
      <c r="AT290" s="192">
        <f t="shared" si="905"/>
        <v>0</v>
      </c>
      <c r="AU290" s="192">
        <f t="shared" si="905"/>
        <v>0</v>
      </c>
      <c r="AV290" s="192">
        <f t="shared" si="905"/>
        <v>0</v>
      </c>
      <c r="AW290" s="192">
        <f t="shared" si="905"/>
        <v>0</v>
      </c>
      <c r="AX290" s="235">
        <f>SUM(AY290:BD290)</f>
        <v>0</v>
      </c>
      <c r="AY290" s="263"/>
      <c r="AZ290" s="194">
        <f t="shared" si="914"/>
        <v>0</v>
      </c>
      <c r="BA290" s="263"/>
      <c r="BB290" s="263"/>
      <c r="BC290" s="263"/>
      <c r="BD290" s="264"/>
      <c r="BE290" s="235">
        <f>SUM(BF290:BK290)</f>
        <v>0</v>
      </c>
      <c r="BF290" s="263"/>
      <c r="BG290" s="194">
        <f t="shared" si="916"/>
        <v>0</v>
      </c>
      <c r="BH290" s="263"/>
      <c r="BI290" s="263"/>
      <c r="BJ290" s="263"/>
      <c r="BK290" s="264"/>
      <c r="BL290" s="235">
        <f>SUM(BM290:BR290)</f>
        <v>0</v>
      </c>
      <c r="BM290" s="263"/>
      <c r="BN290" s="194">
        <f t="shared" si="918"/>
        <v>0</v>
      </c>
      <c r="BO290" s="263"/>
      <c r="BP290" s="263"/>
      <c r="BQ290" s="263"/>
      <c r="BR290" s="264"/>
      <c r="BS290" s="235">
        <f>SUM(BT290:BY290)</f>
        <v>0</v>
      </c>
      <c r="BT290" s="263"/>
      <c r="BU290" s="194">
        <f t="shared" si="920"/>
        <v>0</v>
      </c>
      <c r="BV290" s="263"/>
      <c r="BW290" s="263"/>
      <c r="BX290" s="263"/>
      <c r="BY290" s="264"/>
      <c r="BZ290" s="251"/>
      <c r="CA290" s="159"/>
      <c r="CB290" s="44"/>
      <c r="CC290" s="44"/>
      <c r="CD290" s="44"/>
      <c r="CE290" s="44"/>
      <c r="CF290" s="44"/>
      <c r="CG290" s="44"/>
      <c r="CH290" s="44"/>
      <c r="CI290" s="44"/>
      <c r="CJ290" s="44"/>
      <c r="CK290" s="44"/>
      <c r="CL290" s="44"/>
      <c r="CM290" s="44"/>
      <c r="CN290" s="44"/>
      <c r="CO290" s="44"/>
      <c r="CP290" s="44"/>
      <c r="CQ290" s="44"/>
      <c r="CR290" s="44"/>
      <c r="CS290" s="44"/>
      <c r="CT290" s="44"/>
      <c r="CU290" s="44"/>
      <c r="CV290" s="44"/>
      <c r="CW290" s="44"/>
      <c r="CX290" s="44"/>
      <c r="CY290" s="44"/>
      <c r="CZ290" s="44"/>
      <c r="DA290" s="44"/>
      <c r="DB290" s="44"/>
      <c r="DC290" s="44"/>
      <c r="DD290" s="44"/>
      <c r="DE290" s="44"/>
      <c r="DF290" s="44"/>
      <c r="DG290" s="44"/>
      <c r="DH290" s="44"/>
      <c r="DI290" s="44"/>
      <c r="DJ290" s="44"/>
      <c r="DK290" s="44"/>
      <c r="DL290" s="44"/>
      <c r="DM290" s="44"/>
    </row>
    <row r="291" spans="1:241" hidden="1" outlineLevel="2">
      <c r="A291" s="145"/>
      <c r="B291" s="33"/>
      <c r="C291" s="50"/>
      <c r="D291" s="51"/>
      <c r="E291" s="34"/>
      <c r="F291" s="56"/>
      <c r="G291" s="34"/>
      <c r="H291" s="34"/>
      <c r="I291" s="34"/>
      <c r="J291" s="53"/>
      <c r="K291" s="34"/>
      <c r="L291" s="36"/>
      <c r="M291" s="36"/>
      <c r="N291" s="36"/>
      <c r="O291" s="49"/>
      <c r="P291" s="49"/>
      <c r="Q291" s="36">
        <f t="shared" si="921"/>
        <v>0</v>
      </c>
      <c r="R291" s="33"/>
      <c r="S291" s="33"/>
      <c r="T291" s="33"/>
      <c r="U291" s="145"/>
      <c r="V291" s="192">
        <f t="shared" si="904"/>
        <v>0</v>
      </c>
      <c r="W291" s="193">
        <f t="shared" si="906"/>
        <v>0</v>
      </c>
      <c r="X291" s="192">
        <f t="shared" si="906"/>
        <v>0</v>
      </c>
      <c r="Y291" s="192">
        <f t="shared" si="906"/>
        <v>0</v>
      </c>
      <c r="Z291" s="192">
        <f t="shared" si="906"/>
        <v>0</v>
      </c>
      <c r="AA291" s="211">
        <f>SUM(AB291:AD291)</f>
        <v>0</v>
      </c>
      <c r="AB291" s="206"/>
      <c r="AC291" s="206"/>
      <c r="AD291" s="230"/>
      <c r="AE291" s="211">
        <f t="shared" si="922"/>
        <v>0</v>
      </c>
      <c r="AF291" s="206"/>
      <c r="AG291" s="206"/>
      <c r="AH291" s="230"/>
      <c r="AI291" s="211">
        <f t="shared" si="909"/>
        <v>0</v>
      </c>
      <c r="AJ291" s="206"/>
      <c r="AK291" s="206"/>
      <c r="AL291" s="230"/>
      <c r="AM291" s="211">
        <f t="shared" si="910"/>
        <v>0</v>
      </c>
      <c r="AN291" s="206"/>
      <c r="AO291" s="206"/>
      <c r="AP291" s="232"/>
      <c r="AQ291" s="193">
        <f t="shared" si="911"/>
        <v>0</v>
      </c>
      <c r="AR291" s="192">
        <f t="shared" si="911"/>
        <v>0</v>
      </c>
      <c r="AS291" s="192">
        <f t="shared" si="912"/>
        <v>0</v>
      </c>
      <c r="AT291" s="192">
        <f t="shared" si="905"/>
        <v>0</v>
      </c>
      <c r="AU291" s="192">
        <f t="shared" si="905"/>
        <v>0</v>
      </c>
      <c r="AV291" s="192">
        <f t="shared" si="905"/>
        <v>0</v>
      </c>
      <c r="AW291" s="192">
        <f t="shared" si="905"/>
        <v>0</v>
      </c>
      <c r="AX291" s="235">
        <f t="shared" ref="AX291:AX292" si="923">SUM(AY291:BD291)</f>
        <v>0</v>
      </c>
      <c r="AY291" s="263"/>
      <c r="AZ291" s="194">
        <f t="shared" si="914"/>
        <v>0</v>
      </c>
      <c r="BA291" s="263"/>
      <c r="BB291" s="263"/>
      <c r="BC291" s="263"/>
      <c r="BD291" s="264"/>
      <c r="BE291" s="235">
        <f t="shared" ref="BE291:BE292" si="924">SUM(BF291:BK291)</f>
        <v>0</v>
      </c>
      <c r="BF291" s="263"/>
      <c r="BG291" s="194">
        <f t="shared" si="916"/>
        <v>0</v>
      </c>
      <c r="BH291" s="263"/>
      <c r="BI291" s="263"/>
      <c r="BJ291" s="263"/>
      <c r="BK291" s="264"/>
      <c r="BL291" s="235">
        <f t="shared" ref="BL291:BL292" si="925">SUM(BM291:BR291)</f>
        <v>0</v>
      </c>
      <c r="BM291" s="263"/>
      <c r="BN291" s="194">
        <f t="shared" si="918"/>
        <v>0</v>
      </c>
      <c r="BO291" s="263"/>
      <c r="BP291" s="263"/>
      <c r="BQ291" s="263"/>
      <c r="BR291" s="264"/>
      <c r="BS291" s="235">
        <f t="shared" ref="BS291:BS292" si="926">SUM(BT291:BY291)</f>
        <v>0</v>
      </c>
      <c r="BT291" s="263"/>
      <c r="BU291" s="194">
        <f t="shared" si="920"/>
        <v>0</v>
      </c>
      <c r="BV291" s="263"/>
      <c r="BW291" s="263"/>
      <c r="BX291" s="263"/>
      <c r="BY291" s="264"/>
      <c r="BZ291" s="251"/>
      <c r="CA291" s="159"/>
      <c r="CB291" s="44"/>
      <c r="CC291" s="44"/>
      <c r="CD291" s="44"/>
      <c r="CE291" s="44"/>
      <c r="CF291" s="44"/>
      <c r="CG291" s="44"/>
      <c r="CH291" s="44"/>
      <c r="CI291" s="44"/>
      <c r="CJ291" s="44"/>
      <c r="CK291" s="44"/>
      <c r="CL291" s="44"/>
      <c r="CM291" s="44"/>
      <c r="CN291" s="44"/>
      <c r="CO291" s="44"/>
      <c r="CP291" s="44"/>
      <c r="CQ291" s="44"/>
      <c r="CR291" s="44"/>
      <c r="CS291" s="44"/>
      <c r="CT291" s="44"/>
      <c r="CU291" s="44"/>
      <c r="CV291" s="44"/>
      <c r="CW291" s="44"/>
      <c r="CX291" s="44"/>
      <c r="CY291" s="44"/>
      <c r="CZ291" s="44"/>
      <c r="DA291" s="44"/>
      <c r="DB291" s="44"/>
      <c r="DC291" s="44"/>
      <c r="DD291" s="44"/>
      <c r="DE291" s="44"/>
      <c r="DF291" s="44"/>
      <c r="DG291" s="44"/>
      <c r="DH291" s="44"/>
      <c r="DI291" s="44"/>
      <c r="DJ291" s="44"/>
      <c r="DK291" s="44"/>
      <c r="DL291" s="44"/>
      <c r="DM291" s="44"/>
    </row>
    <row r="292" spans="1:241" hidden="1" outlineLevel="2">
      <c r="A292" s="145"/>
      <c r="B292" s="33"/>
      <c r="C292" s="50"/>
      <c r="D292" s="51"/>
      <c r="E292" s="34"/>
      <c r="F292" s="56"/>
      <c r="G292" s="34"/>
      <c r="H292" s="34"/>
      <c r="I292" s="34"/>
      <c r="J292" s="53"/>
      <c r="K292" s="34"/>
      <c r="L292" s="36"/>
      <c r="M292" s="36"/>
      <c r="N292" s="36"/>
      <c r="O292" s="49"/>
      <c r="P292" s="49"/>
      <c r="Q292" s="36">
        <f t="shared" si="921"/>
        <v>0</v>
      </c>
      <c r="R292" s="33"/>
      <c r="S292" s="33"/>
      <c r="T292" s="33"/>
      <c r="U292" s="145"/>
      <c r="V292" s="192">
        <f t="shared" si="904"/>
        <v>0</v>
      </c>
      <c r="W292" s="193">
        <f t="shared" si="906"/>
        <v>0</v>
      </c>
      <c r="X292" s="192">
        <f t="shared" si="906"/>
        <v>0</v>
      </c>
      <c r="Y292" s="192">
        <f t="shared" si="906"/>
        <v>0</v>
      </c>
      <c r="Z292" s="192">
        <f t="shared" si="906"/>
        <v>0</v>
      </c>
      <c r="AA292" s="211">
        <f t="shared" ref="AA292" si="927">SUM(AB292:AD292)</f>
        <v>0</v>
      </c>
      <c r="AB292" s="206"/>
      <c r="AC292" s="206"/>
      <c r="AD292" s="230"/>
      <c r="AE292" s="211">
        <f t="shared" si="922"/>
        <v>0</v>
      </c>
      <c r="AF292" s="206"/>
      <c r="AG292" s="206"/>
      <c r="AH292" s="230"/>
      <c r="AI292" s="211">
        <f t="shared" si="909"/>
        <v>0</v>
      </c>
      <c r="AJ292" s="206"/>
      <c r="AK292" s="206"/>
      <c r="AL292" s="230"/>
      <c r="AM292" s="211">
        <f t="shared" si="910"/>
        <v>0</v>
      </c>
      <c r="AN292" s="206"/>
      <c r="AO292" s="206"/>
      <c r="AP292" s="232"/>
      <c r="AQ292" s="193">
        <f t="shared" si="911"/>
        <v>0</v>
      </c>
      <c r="AR292" s="192">
        <f>SUM(BT292,BM292,BF292,AY292)</f>
        <v>0</v>
      </c>
      <c r="AS292" s="192">
        <f>IF(AR292*0.304=SUM(AZ292,BG292,BN292,BU292),AR292*0.304,"ЕСН")</f>
        <v>0</v>
      </c>
      <c r="AT292" s="192">
        <f t="shared" si="905"/>
        <v>0</v>
      </c>
      <c r="AU292" s="192">
        <f t="shared" si="905"/>
        <v>0</v>
      </c>
      <c r="AV292" s="192">
        <f t="shared" si="905"/>
        <v>0</v>
      </c>
      <c r="AW292" s="192">
        <f t="shared" si="905"/>
        <v>0</v>
      </c>
      <c r="AX292" s="235">
        <f t="shared" si="923"/>
        <v>0</v>
      </c>
      <c r="AY292" s="263"/>
      <c r="AZ292" s="194">
        <f t="shared" si="914"/>
        <v>0</v>
      </c>
      <c r="BA292" s="263"/>
      <c r="BB292" s="263"/>
      <c r="BC292" s="263"/>
      <c r="BD292" s="264"/>
      <c r="BE292" s="235">
        <f t="shared" si="924"/>
        <v>0</v>
      </c>
      <c r="BF292" s="263"/>
      <c r="BG292" s="194">
        <f t="shared" si="916"/>
        <v>0</v>
      </c>
      <c r="BH292" s="263"/>
      <c r="BI292" s="263"/>
      <c r="BJ292" s="263"/>
      <c r="BK292" s="264"/>
      <c r="BL292" s="235">
        <f t="shared" si="925"/>
        <v>0</v>
      </c>
      <c r="BM292" s="263"/>
      <c r="BN292" s="194">
        <f t="shared" si="918"/>
        <v>0</v>
      </c>
      <c r="BO292" s="263"/>
      <c r="BP292" s="263"/>
      <c r="BQ292" s="263"/>
      <c r="BR292" s="264"/>
      <c r="BS292" s="235">
        <f t="shared" si="926"/>
        <v>0</v>
      </c>
      <c r="BT292" s="263"/>
      <c r="BU292" s="194">
        <f t="shared" si="920"/>
        <v>0</v>
      </c>
      <c r="BV292" s="263"/>
      <c r="BW292" s="263"/>
      <c r="BX292" s="263"/>
      <c r="BY292" s="264"/>
      <c r="BZ292" s="251"/>
      <c r="CA292" s="159"/>
      <c r="CB292" s="44"/>
      <c r="CC292" s="44"/>
      <c r="CD292" s="44"/>
      <c r="CE292" s="44"/>
      <c r="CF292" s="44"/>
      <c r="CG292" s="44"/>
      <c r="CH292" s="44"/>
      <c r="CI292" s="44"/>
      <c r="CJ292" s="44"/>
      <c r="CK292" s="44"/>
      <c r="CL292" s="44"/>
      <c r="CM292" s="44"/>
      <c r="CN292" s="44"/>
      <c r="CO292" s="44"/>
      <c r="CP292" s="44"/>
      <c r="CQ292" s="44"/>
      <c r="CR292" s="44"/>
      <c r="CS292" s="44"/>
      <c r="CT292" s="44"/>
      <c r="CU292" s="44"/>
      <c r="CV292" s="44"/>
      <c r="CW292" s="44"/>
      <c r="CX292" s="44"/>
      <c r="CY292" s="44"/>
      <c r="CZ292" s="44"/>
      <c r="DA292" s="44"/>
      <c r="DB292" s="44"/>
      <c r="DC292" s="44"/>
      <c r="DD292" s="44"/>
      <c r="DE292" s="44"/>
      <c r="DF292" s="44"/>
      <c r="DG292" s="44"/>
      <c r="DH292" s="44"/>
      <c r="DI292" s="44"/>
      <c r="DJ292" s="44"/>
      <c r="DK292" s="44"/>
      <c r="DL292" s="44"/>
      <c r="DM292" s="44"/>
    </row>
    <row r="293" spans="1:241" hidden="1" outlineLevel="2">
      <c r="A293" s="49"/>
      <c r="B293" s="33"/>
      <c r="C293" s="50"/>
      <c r="D293" s="51"/>
      <c r="E293" s="34"/>
      <c r="F293" s="52"/>
      <c r="G293" s="34"/>
      <c r="H293" s="34"/>
      <c r="I293" s="34"/>
      <c r="J293" s="53"/>
      <c r="K293" s="34"/>
      <c r="L293" s="36"/>
      <c r="M293" s="36"/>
      <c r="N293" s="36"/>
      <c r="O293" s="36"/>
      <c r="P293" s="36"/>
      <c r="Q293" s="36"/>
      <c r="R293" s="33"/>
      <c r="S293" s="145"/>
      <c r="T293" s="145"/>
      <c r="U293" s="145"/>
      <c r="V293" s="154"/>
      <c r="W293" s="165"/>
      <c r="X293" s="36"/>
      <c r="Y293" s="36"/>
      <c r="Z293" s="154"/>
      <c r="AA293" s="210"/>
      <c r="AB293" s="36"/>
      <c r="AC293" s="36"/>
      <c r="AD293" s="221"/>
      <c r="AE293" s="210"/>
      <c r="AF293" s="36"/>
      <c r="AG293" s="36"/>
      <c r="AH293" s="221"/>
      <c r="AI293" s="210"/>
      <c r="AJ293" s="36"/>
      <c r="AK293" s="36"/>
      <c r="AL293" s="221"/>
      <c r="AM293" s="210"/>
      <c r="AN293" s="36"/>
      <c r="AO293" s="36"/>
      <c r="AP293" s="154"/>
      <c r="AQ293" s="165"/>
      <c r="AR293" s="36"/>
      <c r="AS293" s="36"/>
      <c r="AT293" s="36"/>
      <c r="AU293" s="36"/>
      <c r="AV293" s="36"/>
      <c r="AW293" s="154"/>
      <c r="AX293" s="235"/>
      <c r="AY293" s="54"/>
      <c r="AZ293" s="194"/>
      <c r="BA293" s="54"/>
      <c r="BB293" s="54"/>
      <c r="BC293" s="54"/>
      <c r="BD293" s="237"/>
      <c r="BE293" s="235"/>
      <c r="BF293" s="54"/>
      <c r="BG293" s="194"/>
      <c r="BH293" s="54"/>
      <c r="BI293" s="54"/>
      <c r="BJ293" s="54"/>
      <c r="BK293" s="237"/>
      <c r="BL293" s="236"/>
      <c r="BM293" s="54"/>
      <c r="BN293" s="54"/>
      <c r="BO293" s="54"/>
      <c r="BP293" s="54"/>
      <c r="BQ293" s="54"/>
      <c r="BR293" s="237"/>
      <c r="BS293" s="236"/>
      <c r="BT293" s="44"/>
      <c r="BU293" s="44"/>
      <c r="BV293" s="44"/>
      <c r="BW293" s="44"/>
      <c r="BX293" s="44"/>
      <c r="BY293" s="257"/>
      <c r="BZ293" s="252"/>
      <c r="CA293" s="159"/>
      <c r="CB293" s="44"/>
      <c r="CC293" s="44"/>
      <c r="CD293" s="44"/>
      <c r="CE293" s="44"/>
      <c r="CF293" s="44"/>
      <c r="CG293" s="44"/>
      <c r="CH293" s="44"/>
      <c r="CI293" s="44"/>
      <c r="CJ293" s="44"/>
      <c r="CK293" s="44"/>
      <c r="CL293" s="44"/>
      <c r="CM293" s="44"/>
      <c r="CN293" s="44"/>
      <c r="CO293" s="44"/>
      <c r="CP293" s="44"/>
      <c r="CQ293" s="44"/>
      <c r="CR293" s="44"/>
      <c r="CS293" s="44"/>
      <c r="CT293" s="44"/>
      <c r="CU293" s="44"/>
      <c r="CV293" s="44"/>
      <c r="CW293" s="44"/>
      <c r="CX293" s="44"/>
      <c r="CY293" s="44"/>
      <c r="CZ293" s="44"/>
      <c r="DA293" s="44"/>
      <c r="DB293" s="44"/>
      <c r="DC293" s="44"/>
      <c r="DD293" s="44"/>
      <c r="DE293" s="44"/>
      <c r="DF293" s="44"/>
      <c r="DG293" s="44"/>
      <c r="DH293" s="44"/>
      <c r="DI293" s="44"/>
      <c r="DJ293" s="44"/>
      <c r="DK293" s="44"/>
      <c r="DL293" s="44"/>
      <c r="DM293" s="44"/>
    </row>
    <row r="294" spans="1:241" s="48" customFormat="1" hidden="1" outlineLevel="1" collapsed="1">
      <c r="A294" s="176"/>
      <c r="B294" s="177"/>
      <c r="C294" s="178"/>
      <c r="D294" s="179"/>
      <c r="E294" s="180"/>
      <c r="F294" s="181"/>
      <c r="G294" s="182"/>
      <c r="H294" s="182"/>
      <c r="I294" s="182"/>
      <c r="J294" s="183"/>
      <c r="K294" s="181" t="str">
        <f>CONCATENATE(K295," ",S295,R295," ",K296," ",S296,R296," ",K297," ",S297,R297," ",K298," ",S298,R298," ",K299," ",S299,R299," "," ",K300," ",S300,R300," ",K301," ",S301,R301," ",K302," ",S302,R302," ")</f>
        <v xml:space="preserve">                 </v>
      </c>
      <c r="L294" s="181"/>
      <c r="M294" s="181"/>
      <c r="N294" s="181"/>
      <c r="O294" s="181"/>
      <c r="P294" s="181"/>
      <c r="Q294" s="181"/>
      <c r="R294" s="182"/>
      <c r="S294" s="182"/>
      <c r="T294" s="182"/>
      <c r="U294" s="184">
        <f>SUM(U295:U302)</f>
        <v>0</v>
      </c>
      <c r="V294" s="188">
        <f>IF(SUM(BT295:BY302,BM295:BR302,BF295:BK302,AY295:BD302,AN295:AP302,AJ295:AL302,AF295:AH302,AB295:AD302)=SUM(V295:V302),SUM(V295:V302),"ПРОВЕРЬ")</f>
        <v>0</v>
      </c>
      <c r="W294" s="189">
        <f>IF(SUM(AA294,AE294,AI294,AM294)=SUM(W295:W302),SUM(W295:W302),"ПРОВЕРЬ")</f>
        <v>0</v>
      </c>
      <c r="X294" s="188">
        <f>IF(SUM(AB294,AF294,AJ294,AN294)=SUM(X295:X302),SUM(X295:X302),"ПРОВЕРЬ")</f>
        <v>0</v>
      </c>
      <c r="Y294" s="188">
        <f t="shared" ref="Y294" si="928">IF(SUM(AC294,AG294,AK294,AO294)=SUM(Y295:Y302),SUM(Y295:Y302),"ПРОВЕРЬ")</f>
        <v>0</v>
      </c>
      <c r="Z294" s="222">
        <f>IF(SUM(AD294,AH294,AL294,AP294)=SUM(Z295:Z302),SUM(Z295:Z302),"ПРОВЕРЬ")</f>
        <v>0</v>
      </c>
      <c r="AA294" s="190">
        <f t="shared" ref="AA294" si="929">SUM(AA295:AA302)</f>
        <v>0</v>
      </c>
      <c r="AB294" s="184">
        <f t="shared" ref="AB294" si="930">SUM(AB295:AB302)</f>
        <v>0</v>
      </c>
      <c r="AC294" s="184">
        <f>SUM(AC295:AC302)</f>
        <v>0</v>
      </c>
      <c r="AD294" s="222">
        <f>SUM(AD295:AD302)</f>
        <v>0</v>
      </c>
      <c r="AE294" s="184">
        <f>SUM(AE295:AE302)</f>
        <v>0</v>
      </c>
      <c r="AF294" s="184">
        <f t="shared" ref="AF294" si="931">SUM(AF295:AF302)</f>
        <v>0</v>
      </c>
      <c r="AG294" s="184">
        <f>SUM(AG295:AG302)</f>
        <v>0</v>
      </c>
      <c r="AH294" s="222">
        <f>SUM(AH295:AH302)</f>
        <v>0</v>
      </c>
      <c r="AI294" s="184">
        <f t="shared" ref="AI294:AJ294" si="932">SUM(AI295:AI302)</f>
        <v>0</v>
      </c>
      <c r="AJ294" s="184">
        <f t="shared" si="932"/>
        <v>0</v>
      </c>
      <c r="AK294" s="184">
        <f>SUM(AK295:AK302)</f>
        <v>0</v>
      </c>
      <c r="AL294" s="222">
        <f>SUM(AL295:AL302)</f>
        <v>0</v>
      </c>
      <c r="AM294" s="184">
        <f>SUM(AM295:AM302)</f>
        <v>0</v>
      </c>
      <c r="AN294" s="184">
        <f t="shared" ref="AN294" si="933">SUM(AN295:AN302)</f>
        <v>0</v>
      </c>
      <c r="AO294" s="184">
        <f>SUM(AO295:AO302)</f>
        <v>0</v>
      </c>
      <c r="AP294" s="188">
        <f>SUM(AP295:AP302)</f>
        <v>0</v>
      </c>
      <c r="AQ294" s="189">
        <f t="shared" ref="AQ294:AR294" si="934">IF(SUM(AX294,BE294,BL294,BS294)=SUM(AQ295:AQ302),SUM(AQ295:AQ302),"ПРОВЕРЬ")</f>
        <v>0</v>
      </c>
      <c r="AR294" s="188">
        <f t="shared" si="934"/>
        <v>0</v>
      </c>
      <c r="AS294" s="188">
        <f>IF(SUM(AZ294,BG294,BN294,BU294)=SUM(AS295:AS302),SUM(AS295:AS302),"ПРОВЕРЬ")</f>
        <v>0</v>
      </c>
      <c r="AT294" s="188">
        <f>IF(SUM(BA294,BH294,BO294,BV294)=SUM(AT295:AT302),SUM(AT295:AT302),"ПРОВЕРЬ")</f>
        <v>0</v>
      </c>
      <c r="AU294" s="188">
        <f>IF(SUM(BB294,BI294,BP294,BW294)=SUM(AU295:AU302),SUM(AU295:AU302),"ПРОВЕРЬ")</f>
        <v>0</v>
      </c>
      <c r="AV294" s="188">
        <f t="shared" ref="AV294" si="935">IF(SUM(BC294,BJ294,BQ294,BX294)=SUM(AV295:AV302),SUM(AV295:AV302),"ПРОВЕРЬ")</f>
        <v>0</v>
      </c>
      <c r="AW294" s="188">
        <f>IF(SUM(BD294,BK294,BR294,BY294)=SUM(AW295:AW302),SUM(AW295:AW302),"ПРОВЕРЬ")</f>
        <v>0</v>
      </c>
      <c r="AX294" s="191">
        <f t="shared" ref="AX294" si="936">SUM(AX295:AX302)</f>
        <v>0</v>
      </c>
      <c r="AY294" s="191">
        <f t="shared" ref="AY294:AZ294" si="937">SUM(AY295:AY302)</f>
        <v>0</v>
      </c>
      <c r="AZ294" s="191">
        <f t="shared" si="937"/>
        <v>0</v>
      </c>
      <c r="BA294" s="191">
        <f>SUM(BA295:BA302)</f>
        <v>0</v>
      </c>
      <c r="BB294" s="191">
        <f t="shared" ref="BB294" si="938">SUM(BB295:BB302)</f>
        <v>0</v>
      </c>
      <c r="BC294" s="191">
        <f>SUM(BC295:BC302)</f>
        <v>0</v>
      </c>
      <c r="BD294" s="234">
        <f>SUM(BD295:BD302)</f>
        <v>0</v>
      </c>
      <c r="BE294" s="191">
        <f t="shared" ref="BE294:BF294" si="939">SUM(BE295:BE302)</f>
        <v>0</v>
      </c>
      <c r="BF294" s="191">
        <f t="shared" si="939"/>
        <v>0</v>
      </c>
      <c r="BG294" s="191">
        <f>SUM(BG295:BG302)</f>
        <v>0</v>
      </c>
      <c r="BH294" s="191">
        <f t="shared" ref="BH294:BI294" si="940">SUM(BH295:BH302)</f>
        <v>0</v>
      </c>
      <c r="BI294" s="191">
        <f t="shared" si="940"/>
        <v>0</v>
      </c>
      <c r="BJ294" s="191">
        <f>SUM(BJ295:BJ302)</f>
        <v>0</v>
      </c>
      <c r="BK294" s="234">
        <f>SUM(BK295:BK302)</f>
        <v>0</v>
      </c>
      <c r="BL294" s="184">
        <f t="shared" ref="BL294:BM294" si="941">SUM(BL295:BL302)</f>
        <v>0</v>
      </c>
      <c r="BM294" s="184">
        <f t="shared" si="941"/>
        <v>0</v>
      </c>
      <c r="BN294" s="184">
        <f t="shared" ref="BN294" si="942">SUM(BN295:BN302)</f>
        <v>0</v>
      </c>
      <c r="BO294" s="184">
        <f t="shared" ref="BO294:BP294" si="943">SUM(BO295:BO302)</f>
        <v>0</v>
      </c>
      <c r="BP294" s="184">
        <f t="shared" si="943"/>
        <v>0</v>
      </c>
      <c r="BQ294" s="184">
        <f>SUM(BQ295:BQ302)</f>
        <v>0</v>
      </c>
      <c r="BR294" s="222">
        <f>SUM(BR295:BR302)</f>
        <v>0</v>
      </c>
      <c r="BS294" s="184">
        <f t="shared" ref="BS294:BW294" si="944">SUM(BS295:BS302)</f>
        <v>0</v>
      </c>
      <c r="BT294" s="184">
        <f t="shared" si="944"/>
        <v>0</v>
      </c>
      <c r="BU294" s="184">
        <f t="shared" si="944"/>
        <v>0</v>
      </c>
      <c r="BV294" s="184">
        <f t="shared" si="944"/>
        <v>0</v>
      </c>
      <c r="BW294" s="184">
        <f t="shared" si="944"/>
        <v>0</v>
      </c>
      <c r="BX294" s="184">
        <f>SUM(BX295:BX302)</f>
        <v>0</v>
      </c>
      <c r="BY294" s="222">
        <f>SUM(BY295:BY302)</f>
        <v>0</v>
      </c>
      <c r="BZ294" s="266"/>
      <c r="CA294" s="160"/>
      <c r="CB294" s="46"/>
      <c r="CC294" s="46"/>
      <c r="CD294" s="46"/>
      <c r="CE294" s="46"/>
      <c r="CF294" s="46"/>
      <c r="CG294" s="46"/>
      <c r="CH294" s="46"/>
      <c r="CI294" s="46"/>
      <c r="CJ294" s="46"/>
      <c r="CK294" s="46"/>
      <c r="CL294" s="46"/>
      <c r="CM294" s="46"/>
      <c r="CN294" s="46"/>
      <c r="CO294" s="46"/>
      <c r="CP294" s="46"/>
      <c r="CQ294" s="46"/>
      <c r="CR294" s="46"/>
      <c r="CS294" s="46"/>
      <c r="CT294" s="46"/>
      <c r="CU294" s="46"/>
      <c r="CV294" s="46"/>
      <c r="CW294" s="46"/>
      <c r="CX294" s="46"/>
      <c r="CY294" s="46"/>
      <c r="CZ294" s="46"/>
      <c r="DA294" s="46"/>
      <c r="DB294" s="46"/>
      <c r="DC294" s="46"/>
      <c r="DD294" s="46"/>
      <c r="DE294" s="46"/>
      <c r="DF294" s="46"/>
      <c r="DG294" s="46"/>
      <c r="DH294" s="46"/>
      <c r="DI294" s="46"/>
      <c r="DJ294" s="46"/>
      <c r="DK294" s="46"/>
      <c r="DL294" s="46"/>
      <c r="DM294" s="46"/>
      <c r="DN294" s="47"/>
      <c r="DO294" s="47"/>
      <c r="DP294" s="47"/>
      <c r="DQ294" s="47"/>
      <c r="DR294" s="47"/>
      <c r="DS294" s="47"/>
      <c r="DT294" s="47"/>
      <c r="DU294" s="47"/>
      <c r="DV294" s="47"/>
      <c r="DW294" s="47"/>
      <c r="DX294" s="47"/>
      <c r="DY294" s="47"/>
      <c r="DZ294" s="47"/>
      <c r="EA294" s="47"/>
      <c r="EB294" s="47"/>
      <c r="EC294" s="47"/>
      <c r="ED294" s="47"/>
      <c r="EE294" s="47"/>
      <c r="EF294" s="47"/>
      <c r="EG294" s="47"/>
      <c r="EH294" s="47"/>
      <c r="EI294" s="47"/>
      <c r="EJ294" s="47"/>
      <c r="EK294" s="47"/>
      <c r="EL294" s="47"/>
      <c r="EM294" s="47"/>
      <c r="EN294" s="47"/>
      <c r="EO294" s="47"/>
      <c r="EP294" s="47"/>
      <c r="EQ294" s="47"/>
      <c r="ER294" s="47"/>
      <c r="ES294" s="47"/>
      <c r="ET294" s="47"/>
      <c r="EU294" s="47"/>
      <c r="EV294" s="47"/>
      <c r="EW294" s="47"/>
      <c r="EX294" s="47"/>
      <c r="EY294" s="47"/>
      <c r="EZ294" s="47"/>
      <c r="FA294" s="47"/>
      <c r="FB294" s="47"/>
      <c r="FC294" s="47"/>
      <c r="FD294" s="47"/>
      <c r="FE294" s="47"/>
      <c r="FF294" s="47"/>
      <c r="FG294" s="47"/>
      <c r="FH294" s="47"/>
      <c r="FI294" s="47"/>
      <c r="FJ294" s="47"/>
      <c r="FK294" s="47"/>
      <c r="FL294" s="47"/>
      <c r="FM294" s="47"/>
      <c r="FN294" s="47"/>
      <c r="FO294" s="47"/>
      <c r="FP294" s="47"/>
      <c r="FQ294" s="47"/>
      <c r="FR294" s="47"/>
      <c r="FS294" s="47"/>
      <c r="FT294" s="47"/>
      <c r="FU294" s="47"/>
      <c r="FV294" s="47"/>
      <c r="FW294" s="47"/>
      <c r="FX294" s="47"/>
      <c r="FY294" s="47"/>
      <c r="FZ294" s="47"/>
      <c r="GA294" s="47"/>
      <c r="GB294" s="47"/>
      <c r="GC294" s="47"/>
      <c r="GD294" s="47"/>
      <c r="GE294" s="47"/>
      <c r="GF294" s="47"/>
      <c r="GG294" s="47"/>
      <c r="GH294" s="47"/>
      <c r="GI294" s="47"/>
      <c r="GJ294" s="47"/>
      <c r="GK294" s="47"/>
      <c r="GL294" s="47"/>
      <c r="GM294" s="47"/>
      <c r="GN294" s="47"/>
      <c r="GO294" s="47"/>
      <c r="GP294" s="47"/>
      <c r="GQ294" s="47"/>
      <c r="GR294" s="47"/>
      <c r="GS294" s="47"/>
      <c r="GT294" s="47"/>
      <c r="GU294" s="47"/>
      <c r="GV294" s="47"/>
      <c r="GW294" s="47"/>
      <c r="GX294" s="47"/>
      <c r="GY294" s="47"/>
      <c r="GZ294" s="47"/>
      <c r="HA294" s="47"/>
      <c r="HB294" s="47"/>
      <c r="HC294" s="47"/>
      <c r="HD294" s="47"/>
      <c r="HE294" s="47"/>
      <c r="HF294" s="47"/>
      <c r="HG294" s="47"/>
      <c r="HH294" s="47"/>
      <c r="HI294" s="47"/>
      <c r="HJ294" s="47"/>
      <c r="HK294" s="47"/>
      <c r="HL294" s="47"/>
      <c r="HM294" s="47"/>
      <c r="HN294" s="47"/>
      <c r="HO294" s="47"/>
      <c r="HP294" s="47"/>
      <c r="HQ294" s="47"/>
      <c r="HR294" s="47"/>
      <c r="HS294" s="47"/>
      <c r="HT294" s="47"/>
      <c r="HU294" s="47"/>
      <c r="HV294" s="47"/>
      <c r="HW294" s="47"/>
      <c r="HX294" s="47"/>
      <c r="HY294" s="47"/>
      <c r="HZ294" s="47"/>
      <c r="IA294" s="47"/>
      <c r="IB294" s="47"/>
      <c r="IC294" s="47"/>
      <c r="ID294" s="47"/>
      <c r="IE294" s="47"/>
      <c r="IF294" s="47"/>
      <c r="IG294" s="47"/>
    </row>
    <row r="295" spans="1:241" hidden="1" outlineLevel="2">
      <c r="A295" s="145"/>
      <c r="B295" s="33"/>
      <c r="C295" s="50"/>
      <c r="D295" s="51"/>
      <c r="E295" s="34"/>
      <c r="F295" s="56"/>
      <c r="G295" s="34"/>
      <c r="H295" s="34"/>
      <c r="I295" s="34"/>
      <c r="J295" s="53"/>
      <c r="K295" s="34"/>
      <c r="L295" s="36"/>
      <c r="M295" s="36"/>
      <c r="N295" s="36"/>
      <c r="O295" s="49"/>
      <c r="P295" s="49"/>
      <c r="Q295" s="36">
        <f>_xlfn.DAYS(P295,O295)</f>
        <v>0</v>
      </c>
      <c r="R295" s="33"/>
      <c r="S295" s="33"/>
      <c r="T295" s="33"/>
      <c r="U295" s="145"/>
      <c r="V295" s="192">
        <f t="shared" ref="V295:V302" si="945">SUM(W295,AQ295)</f>
        <v>0</v>
      </c>
      <c r="W295" s="193">
        <f>SUM(AA295,AE295,AI295,AM295)</f>
        <v>0</v>
      </c>
      <c r="X295" s="192">
        <f>SUM(AB295,AF295,AJ295,AN295)</f>
        <v>0</v>
      </c>
      <c r="Y295" s="192">
        <f>SUM(AC295,AG295,AK295,AO295)</f>
        <v>0</v>
      </c>
      <c r="Z295" s="192">
        <f>SUM(AD295,AH295,AL295,AP295)</f>
        <v>0</v>
      </c>
      <c r="AA295" s="211">
        <f>SUM(AB295:AD295)</f>
        <v>0</v>
      </c>
      <c r="AB295" s="205"/>
      <c r="AC295" s="205"/>
      <c r="AD295" s="229"/>
      <c r="AE295" s="211">
        <f>SUM(AF295:AH295)</f>
        <v>0</v>
      </c>
      <c r="AF295" s="205"/>
      <c r="AG295" s="205"/>
      <c r="AH295" s="229"/>
      <c r="AI295" s="211">
        <f>SUM(AJ295:AL295)</f>
        <v>0</v>
      </c>
      <c r="AJ295" s="205"/>
      <c r="AK295" s="205"/>
      <c r="AL295" s="229"/>
      <c r="AM295" s="211">
        <f>SUM(AN295:AP295)</f>
        <v>0</v>
      </c>
      <c r="AN295" s="205"/>
      <c r="AO295" s="205"/>
      <c r="AP295" s="231"/>
      <c r="AQ295" s="193">
        <f>SUM(BS295,BL295,BE295,AX295)</f>
        <v>0</v>
      </c>
      <c r="AR295" s="192">
        <f>SUM(BT295,BM295,BF295,AY295)</f>
        <v>0</v>
      </c>
      <c r="AS295" s="192">
        <f>IF(AR295*0.304=SUM(AZ295,BG295,BN295,BU295),AR295*0.304,"проверь ЕСН")</f>
        <v>0</v>
      </c>
      <c r="AT295" s="192">
        <f t="shared" ref="AT295:AW302" si="946">SUM(BV295,BO295,BH295,BA295)</f>
        <v>0</v>
      </c>
      <c r="AU295" s="192">
        <f t="shared" si="946"/>
        <v>0</v>
      </c>
      <c r="AV295" s="192">
        <f t="shared" si="946"/>
        <v>0</v>
      </c>
      <c r="AW295" s="192">
        <f>SUM(BY295,BR295,BK295,BD295)</f>
        <v>0</v>
      </c>
      <c r="AX295" s="235">
        <f>SUM(AY295:BD295)</f>
        <v>0</v>
      </c>
      <c r="AY295" s="263"/>
      <c r="AZ295" s="194">
        <f>AY295*0.304</f>
        <v>0</v>
      </c>
      <c r="BA295" s="263"/>
      <c r="BB295" s="263"/>
      <c r="BC295" s="263"/>
      <c r="BD295" s="264"/>
      <c r="BE295" s="235">
        <f>SUM(BF295:BK295)</f>
        <v>0</v>
      </c>
      <c r="BF295" s="263"/>
      <c r="BG295" s="194">
        <f>BF295*0.304</f>
        <v>0</v>
      </c>
      <c r="BH295" s="263"/>
      <c r="BI295" s="263"/>
      <c r="BJ295" s="263"/>
      <c r="BK295" s="264"/>
      <c r="BL295" s="235">
        <f>SUM(BM295:BR295)</f>
        <v>0</v>
      </c>
      <c r="BM295" s="263"/>
      <c r="BN295" s="194">
        <f>BM295*0.304</f>
        <v>0</v>
      </c>
      <c r="BO295" s="263"/>
      <c r="BP295" s="263"/>
      <c r="BQ295" s="263"/>
      <c r="BR295" s="264"/>
      <c r="BS295" s="235">
        <f>SUM(BT295:BY295)</f>
        <v>0</v>
      </c>
      <c r="BT295" s="263"/>
      <c r="BU295" s="194">
        <f>BT295*0.304</f>
        <v>0</v>
      </c>
      <c r="BV295" s="263"/>
      <c r="BW295" s="263"/>
      <c r="BX295" s="263"/>
      <c r="BY295" s="264"/>
      <c r="BZ295" s="251"/>
      <c r="CA295" s="159"/>
      <c r="CB295" s="44"/>
      <c r="CC295" s="44"/>
      <c r="CD295" s="44"/>
      <c r="CE295" s="44"/>
      <c r="CF295" s="44"/>
      <c r="CG295" s="44"/>
      <c r="CH295" s="44"/>
      <c r="CI295" s="44"/>
      <c r="CJ295" s="44"/>
      <c r="CK295" s="44"/>
      <c r="CL295" s="44"/>
      <c r="CM295" s="44"/>
      <c r="CN295" s="44"/>
      <c r="CO295" s="44"/>
      <c r="CP295" s="44"/>
      <c r="CQ295" s="44"/>
      <c r="CR295" s="44"/>
      <c r="CS295" s="44"/>
      <c r="CT295" s="44"/>
      <c r="CU295" s="44"/>
      <c r="CV295" s="44"/>
      <c r="CW295" s="44"/>
      <c r="CX295" s="44"/>
      <c r="CY295" s="44"/>
      <c r="CZ295" s="44"/>
      <c r="DA295" s="44"/>
      <c r="DB295" s="44"/>
      <c r="DC295" s="44"/>
      <c r="DD295" s="44"/>
      <c r="DE295" s="44"/>
      <c r="DF295" s="44"/>
      <c r="DG295" s="44"/>
      <c r="DH295" s="44"/>
      <c r="DI295" s="44"/>
      <c r="DJ295" s="44"/>
      <c r="DK295" s="44"/>
      <c r="DL295" s="44"/>
      <c r="DM295" s="44"/>
    </row>
    <row r="296" spans="1:241" hidden="1" outlineLevel="2">
      <c r="A296" s="49"/>
      <c r="B296" s="33"/>
      <c r="C296" s="50"/>
      <c r="D296" s="51"/>
      <c r="E296" s="34"/>
      <c r="F296" s="56"/>
      <c r="G296" s="34"/>
      <c r="H296" s="34"/>
      <c r="I296" s="34"/>
      <c r="J296" s="53"/>
      <c r="K296" s="34"/>
      <c r="L296" s="36"/>
      <c r="M296" s="36"/>
      <c r="N296" s="36"/>
      <c r="O296" s="49"/>
      <c r="P296" s="49"/>
      <c r="Q296" s="36">
        <f>_xlfn.DAYS(P296,O296)</f>
        <v>0</v>
      </c>
      <c r="R296" s="33"/>
      <c r="S296" s="33"/>
      <c r="T296" s="33"/>
      <c r="U296" s="145"/>
      <c r="V296" s="192">
        <f t="shared" si="945"/>
        <v>0</v>
      </c>
      <c r="W296" s="193">
        <f t="shared" ref="W296:Z302" si="947">SUM(AA296,AE296,AI296,AM296)</f>
        <v>0</v>
      </c>
      <c r="X296" s="192">
        <f t="shared" si="947"/>
        <v>0</v>
      </c>
      <c r="Y296" s="192">
        <f t="shared" si="947"/>
        <v>0</v>
      </c>
      <c r="Z296" s="192">
        <f t="shared" si="947"/>
        <v>0</v>
      </c>
      <c r="AA296" s="211">
        <f t="shared" ref="AA296:AA300" si="948">SUM(AB296:AD296)</f>
        <v>0</v>
      </c>
      <c r="AB296" s="205"/>
      <c r="AC296" s="205"/>
      <c r="AD296" s="229"/>
      <c r="AE296" s="211">
        <f t="shared" ref="AE296" si="949">SUM(AF296:AH296)</f>
        <v>0</v>
      </c>
      <c r="AF296" s="205"/>
      <c r="AG296" s="205"/>
      <c r="AH296" s="229"/>
      <c r="AI296" s="211">
        <f t="shared" ref="AI296:AI302" si="950">SUM(AJ296:AL296)</f>
        <v>0</v>
      </c>
      <c r="AJ296" s="205"/>
      <c r="AK296" s="205"/>
      <c r="AL296" s="229"/>
      <c r="AM296" s="211">
        <f t="shared" ref="AM296:AM302" si="951">SUM(AN296:AP296)</f>
        <v>0</v>
      </c>
      <c r="AN296" s="205"/>
      <c r="AO296" s="205"/>
      <c r="AP296" s="231"/>
      <c r="AQ296" s="193">
        <f t="shared" ref="AQ296:AR302" si="952">SUM(BS296,BL296,BE296,AX296)</f>
        <v>0</v>
      </c>
      <c r="AR296" s="192">
        <f t="shared" si="952"/>
        <v>0</v>
      </c>
      <c r="AS296" s="192">
        <f t="shared" ref="AS296:AS301" si="953">IF(AR296*0.304=SUM(AZ296,BG296,BN296,BU296),AR296*0.304,"ЕСН")</f>
        <v>0</v>
      </c>
      <c r="AT296" s="192">
        <f t="shared" si="946"/>
        <v>0</v>
      </c>
      <c r="AU296" s="192">
        <f t="shared" si="946"/>
        <v>0</v>
      </c>
      <c r="AV296" s="192">
        <f t="shared" si="946"/>
        <v>0</v>
      </c>
      <c r="AW296" s="192">
        <f t="shared" si="946"/>
        <v>0</v>
      </c>
      <c r="AX296" s="235">
        <f t="shared" ref="AX296:AX299" si="954">SUM(AY296:BD296)</f>
        <v>0</v>
      </c>
      <c r="AY296" s="263"/>
      <c r="AZ296" s="194">
        <f t="shared" ref="AZ296:AZ302" si="955">AY296*0.304</f>
        <v>0</v>
      </c>
      <c r="BA296" s="263"/>
      <c r="BB296" s="263"/>
      <c r="BC296" s="263"/>
      <c r="BD296" s="264"/>
      <c r="BE296" s="235">
        <f t="shared" ref="BE296:BE299" si="956">SUM(BF296:BK296)</f>
        <v>0</v>
      </c>
      <c r="BF296" s="263"/>
      <c r="BG296" s="194">
        <f t="shared" ref="BG296:BG302" si="957">BF296*0.304</f>
        <v>0</v>
      </c>
      <c r="BH296" s="263"/>
      <c r="BI296" s="263"/>
      <c r="BJ296" s="263"/>
      <c r="BK296" s="264"/>
      <c r="BL296" s="235">
        <f t="shared" ref="BL296:BL299" si="958">SUM(BM296:BR296)</f>
        <v>0</v>
      </c>
      <c r="BM296" s="263"/>
      <c r="BN296" s="194">
        <f t="shared" ref="BN296:BN302" si="959">BM296*0.304</f>
        <v>0</v>
      </c>
      <c r="BO296" s="263"/>
      <c r="BP296" s="263"/>
      <c r="BQ296" s="263"/>
      <c r="BR296" s="264"/>
      <c r="BS296" s="235">
        <f t="shared" ref="BS296:BS299" si="960">SUM(BT296:BY296)</f>
        <v>0</v>
      </c>
      <c r="BT296" s="263"/>
      <c r="BU296" s="194">
        <f t="shared" ref="BU296:BU302" si="961">BT296*0.304</f>
        <v>0</v>
      </c>
      <c r="BV296" s="263"/>
      <c r="BW296" s="263"/>
      <c r="BX296" s="263"/>
      <c r="BY296" s="264"/>
      <c r="BZ296" s="251"/>
      <c r="CA296" s="159"/>
      <c r="CB296" s="44"/>
      <c r="CC296" s="44"/>
      <c r="CD296" s="44"/>
      <c r="CE296" s="44"/>
      <c r="CF296" s="44"/>
      <c r="CG296" s="44"/>
      <c r="CH296" s="44"/>
      <c r="CI296" s="44"/>
      <c r="CJ296" s="44"/>
      <c r="CK296" s="44"/>
      <c r="CL296" s="44"/>
      <c r="CM296" s="44"/>
      <c r="CN296" s="44"/>
      <c r="CO296" s="44"/>
      <c r="CP296" s="44"/>
      <c r="CQ296" s="44"/>
      <c r="CR296" s="44"/>
      <c r="CS296" s="44"/>
      <c r="CT296" s="44"/>
      <c r="CU296" s="44"/>
      <c r="CV296" s="44"/>
      <c r="CW296" s="44"/>
      <c r="CX296" s="44"/>
      <c r="CY296" s="44"/>
      <c r="CZ296" s="44"/>
      <c r="DA296" s="44"/>
      <c r="DB296" s="44"/>
      <c r="DC296" s="44"/>
      <c r="DD296" s="44"/>
      <c r="DE296" s="44"/>
      <c r="DF296" s="44"/>
      <c r="DG296" s="44"/>
      <c r="DH296" s="44"/>
      <c r="DI296" s="44"/>
      <c r="DJ296" s="44"/>
      <c r="DK296" s="44"/>
      <c r="DL296" s="44"/>
      <c r="DM296" s="44"/>
    </row>
    <row r="297" spans="1:241" hidden="1" outlineLevel="2">
      <c r="A297" s="187"/>
      <c r="B297" s="33"/>
      <c r="C297" s="50"/>
      <c r="D297" s="51"/>
      <c r="E297" s="34"/>
      <c r="F297" s="56"/>
      <c r="G297" s="34"/>
      <c r="H297" s="34"/>
      <c r="I297" s="34"/>
      <c r="J297" s="53"/>
      <c r="K297" s="34"/>
      <c r="L297" s="36"/>
      <c r="M297" s="36"/>
      <c r="N297" s="36"/>
      <c r="O297" s="49"/>
      <c r="P297" s="49"/>
      <c r="Q297" s="36">
        <f t="shared" ref="Q297:Q302" si="962">_xlfn.DAYS(P297,O297)</f>
        <v>0</v>
      </c>
      <c r="R297" s="33"/>
      <c r="S297" s="33"/>
      <c r="T297" s="33"/>
      <c r="U297" s="145"/>
      <c r="V297" s="192">
        <f t="shared" si="945"/>
        <v>0</v>
      </c>
      <c r="W297" s="193">
        <f t="shared" si="947"/>
        <v>0</v>
      </c>
      <c r="X297" s="192">
        <f t="shared" si="947"/>
        <v>0</v>
      </c>
      <c r="Y297" s="192">
        <f t="shared" si="947"/>
        <v>0</v>
      </c>
      <c r="Z297" s="192">
        <f t="shared" si="947"/>
        <v>0</v>
      </c>
      <c r="AA297" s="211">
        <f t="shared" si="948"/>
        <v>0</v>
      </c>
      <c r="AB297" s="205"/>
      <c r="AC297" s="205"/>
      <c r="AD297" s="229"/>
      <c r="AE297" s="211">
        <f>SUM(AF297:AH297)</f>
        <v>0</v>
      </c>
      <c r="AF297" s="205"/>
      <c r="AG297" s="205"/>
      <c r="AH297" s="229"/>
      <c r="AI297" s="211">
        <f t="shared" si="950"/>
        <v>0</v>
      </c>
      <c r="AJ297" s="205"/>
      <c r="AK297" s="205"/>
      <c r="AL297" s="229"/>
      <c r="AM297" s="211">
        <f t="shared" si="951"/>
        <v>0</v>
      </c>
      <c r="AN297" s="205"/>
      <c r="AO297" s="205"/>
      <c r="AP297" s="231"/>
      <c r="AQ297" s="193">
        <f t="shared" si="952"/>
        <v>0</v>
      </c>
      <c r="AR297" s="192">
        <f t="shared" si="952"/>
        <v>0</v>
      </c>
      <c r="AS297" s="192">
        <f t="shared" si="953"/>
        <v>0</v>
      </c>
      <c r="AT297" s="192">
        <f t="shared" si="946"/>
        <v>0</v>
      </c>
      <c r="AU297" s="192">
        <f t="shared" si="946"/>
        <v>0</v>
      </c>
      <c r="AV297" s="192">
        <f t="shared" si="946"/>
        <v>0</v>
      </c>
      <c r="AW297" s="192">
        <f t="shared" si="946"/>
        <v>0</v>
      </c>
      <c r="AX297" s="235">
        <f t="shared" si="954"/>
        <v>0</v>
      </c>
      <c r="AY297" s="263"/>
      <c r="AZ297" s="194">
        <f t="shared" si="955"/>
        <v>0</v>
      </c>
      <c r="BA297" s="263"/>
      <c r="BB297" s="263"/>
      <c r="BC297" s="263"/>
      <c r="BD297" s="264"/>
      <c r="BE297" s="235">
        <f t="shared" si="956"/>
        <v>0</v>
      </c>
      <c r="BF297" s="263"/>
      <c r="BG297" s="194">
        <f t="shared" si="957"/>
        <v>0</v>
      </c>
      <c r="BH297" s="263"/>
      <c r="BI297" s="263"/>
      <c r="BJ297" s="263"/>
      <c r="BK297" s="264"/>
      <c r="BL297" s="235">
        <f t="shared" si="958"/>
        <v>0</v>
      </c>
      <c r="BM297" s="263"/>
      <c r="BN297" s="194">
        <f t="shared" si="959"/>
        <v>0</v>
      </c>
      <c r="BO297" s="263"/>
      <c r="BP297" s="263"/>
      <c r="BQ297" s="263"/>
      <c r="BR297" s="264"/>
      <c r="BS297" s="235">
        <f t="shared" si="960"/>
        <v>0</v>
      </c>
      <c r="BT297" s="263"/>
      <c r="BU297" s="194">
        <f t="shared" si="961"/>
        <v>0</v>
      </c>
      <c r="BV297" s="263"/>
      <c r="BW297" s="263"/>
      <c r="BX297" s="263"/>
      <c r="BY297" s="264"/>
      <c r="BZ297" s="251"/>
      <c r="CA297" s="159"/>
      <c r="CB297" s="44"/>
      <c r="CC297" s="44"/>
      <c r="CD297" s="44"/>
      <c r="CE297" s="44"/>
      <c r="CF297" s="44"/>
      <c r="CG297" s="44"/>
      <c r="CH297" s="44"/>
      <c r="CI297" s="44"/>
      <c r="CJ297" s="44"/>
      <c r="CK297" s="44"/>
      <c r="CL297" s="44"/>
      <c r="CM297" s="44"/>
      <c r="CN297" s="44"/>
      <c r="CO297" s="44"/>
      <c r="CP297" s="44"/>
      <c r="CQ297" s="44"/>
      <c r="CR297" s="44"/>
      <c r="CS297" s="44"/>
      <c r="CT297" s="44"/>
      <c r="CU297" s="44"/>
      <c r="CV297" s="44"/>
      <c r="CW297" s="44"/>
      <c r="CX297" s="44"/>
      <c r="CY297" s="44"/>
      <c r="CZ297" s="44"/>
      <c r="DA297" s="44"/>
      <c r="DB297" s="44"/>
      <c r="DC297" s="44"/>
      <c r="DD297" s="44"/>
      <c r="DE297" s="44"/>
      <c r="DF297" s="44"/>
      <c r="DG297" s="44"/>
      <c r="DH297" s="44"/>
      <c r="DI297" s="44"/>
      <c r="DJ297" s="44"/>
      <c r="DK297" s="44"/>
      <c r="DL297" s="44"/>
      <c r="DM297" s="44"/>
    </row>
    <row r="298" spans="1:241" hidden="1" outlineLevel="2">
      <c r="A298" s="187"/>
      <c r="B298" s="33"/>
      <c r="C298" s="50"/>
      <c r="D298" s="51"/>
      <c r="E298" s="34"/>
      <c r="F298" s="56"/>
      <c r="G298" s="34"/>
      <c r="H298" s="34"/>
      <c r="I298" s="34"/>
      <c r="J298" s="53"/>
      <c r="K298" s="34"/>
      <c r="L298" s="36"/>
      <c r="M298" s="36"/>
      <c r="N298" s="36"/>
      <c r="O298" s="49"/>
      <c r="P298" s="49"/>
      <c r="Q298" s="36">
        <f t="shared" si="962"/>
        <v>0</v>
      </c>
      <c r="R298" s="33"/>
      <c r="S298" s="33"/>
      <c r="T298" s="33"/>
      <c r="U298" s="145"/>
      <c r="V298" s="192">
        <f t="shared" si="945"/>
        <v>0</v>
      </c>
      <c r="W298" s="193">
        <f t="shared" si="947"/>
        <v>0</v>
      </c>
      <c r="X298" s="192">
        <f t="shared" si="947"/>
        <v>0</v>
      </c>
      <c r="Y298" s="192">
        <f t="shared" si="947"/>
        <v>0</v>
      </c>
      <c r="Z298" s="192">
        <f t="shared" si="947"/>
        <v>0</v>
      </c>
      <c r="AA298" s="211">
        <f t="shared" si="948"/>
        <v>0</v>
      </c>
      <c r="AB298" s="205"/>
      <c r="AC298" s="205"/>
      <c r="AD298" s="229"/>
      <c r="AE298" s="211">
        <f t="shared" ref="AE298:AE302" si="963">SUM(AF298:AH298)</f>
        <v>0</v>
      </c>
      <c r="AF298" s="205"/>
      <c r="AG298" s="205"/>
      <c r="AH298" s="229"/>
      <c r="AI298" s="211">
        <f t="shared" si="950"/>
        <v>0</v>
      </c>
      <c r="AJ298" s="205"/>
      <c r="AK298" s="205"/>
      <c r="AL298" s="229"/>
      <c r="AM298" s="211">
        <f t="shared" si="951"/>
        <v>0</v>
      </c>
      <c r="AN298" s="205"/>
      <c r="AO298" s="205"/>
      <c r="AP298" s="231"/>
      <c r="AQ298" s="193">
        <f t="shared" si="952"/>
        <v>0</v>
      </c>
      <c r="AR298" s="192">
        <f t="shared" si="952"/>
        <v>0</v>
      </c>
      <c r="AS298" s="192">
        <f t="shared" si="953"/>
        <v>0</v>
      </c>
      <c r="AT298" s="192">
        <f t="shared" si="946"/>
        <v>0</v>
      </c>
      <c r="AU298" s="192">
        <f t="shared" si="946"/>
        <v>0</v>
      </c>
      <c r="AV298" s="192">
        <f t="shared" si="946"/>
        <v>0</v>
      </c>
      <c r="AW298" s="192">
        <f t="shared" si="946"/>
        <v>0</v>
      </c>
      <c r="AX298" s="235">
        <f t="shared" si="954"/>
        <v>0</v>
      </c>
      <c r="AY298" s="263"/>
      <c r="AZ298" s="194">
        <f t="shared" si="955"/>
        <v>0</v>
      </c>
      <c r="BA298" s="263"/>
      <c r="BB298" s="263"/>
      <c r="BC298" s="263"/>
      <c r="BD298" s="264"/>
      <c r="BE298" s="235">
        <f t="shared" si="956"/>
        <v>0</v>
      </c>
      <c r="BF298" s="263"/>
      <c r="BG298" s="194">
        <f t="shared" si="957"/>
        <v>0</v>
      </c>
      <c r="BH298" s="263"/>
      <c r="BI298" s="263"/>
      <c r="BJ298" s="263"/>
      <c r="BK298" s="264"/>
      <c r="BL298" s="235">
        <f t="shared" si="958"/>
        <v>0</v>
      </c>
      <c r="BM298" s="263"/>
      <c r="BN298" s="194">
        <f t="shared" si="959"/>
        <v>0</v>
      </c>
      <c r="BO298" s="263"/>
      <c r="BP298" s="263"/>
      <c r="BQ298" s="263"/>
      <c r="BR298" s="264"/>
      <c r="BS298" s="235">
        <f t="shared" si="960"/>
        <v>0</v>
      </c>
      <c r="BT298" s="263"/>
      <c r="BU298" s="194">
        <f t="shared" si="961"/>
        <v>0</v>
      </c>
      <c r="BV298" s="263"/>
      <c r="BW298" s="263"/>
      <c r="BX298" s="263"/>
      <c r="BY298" s="264"/>
      <c r="BZ298" s="251"/>
      <c r="CA298" s="159"/>
      <c r="CB298" s="44"/>
      <c r="CC298" s="44"/>
      <c r="CD298" s="44"/>
      <c r="CE298" s="44"/>
      <c r="CF298" s="44"/>
      <c r="CG298" s="44"/>
      <c r="CH298" s="44"/>
      <c r="CI298" s="44"/>
      <c r="CJ298" s="44"/>
      <c r="CK298" s="44"/>
      <c r="CL298" s="44"/>
      <c r="CM298" s="44"/>
      <c r="CN298" s="44"/>
      <c r="CO298" s="44"/>
      <c r="CP298" s="44"/>
      <c r="CQ298" s="44"/>
      <c r="CR298" s="44"/>
      <c r="CS298" s="44"/>
      <c r="CT298" s="44"/>
      <c r="CU298" s="44"/>
      <c r="CV298" s="44"/>
      <c r="CW298" s="44"/>
      <c r="CX298" s="44"/>
      <c r="CY298" s="44"/>
      <c r="CZ298" s="44"/>
      <c r="DA298" s="44"/>
      <c r="DB298" s="44"/>
      <c r="DC298" s="44"/>
      <c r="DD298" s="44"/>
      <c r="DE298" s="44"/>
      <c r="DF298" s="44"/>
      <c r="DG298" s="44"/>
      <c r="DH298" s="44"/>
      <c r="DI298" s="44"/>
      <c r="DJ298" s="44"/>
      <c r="DK298" s="44"/>
      <c r="DL298" s="44"/>
      <c r="DM298" s="44"/>
    </row>
    <row r="299" spans="1:241" hidden="1" outlineLevel="2">
      <c r="A299" s="145"/>
      <c r="B299" s="33"/>
      <c r="C299" s="50"/>
      <c r="D299" s="51"/>
      <c r="E299" s="34"/>
      <c r="F299" s="56"/>
      <c r="G299" s="34"/>
      <c r="H299" s="34"/>
      <c r="I299" s="34"/>
      <c r="J299" s="53"/>
      <c r="K299" s="34"/>
      <c r="L299" s="36"/>
      <c r="M299" s="36"/>
      <c r="N299" s="36"/>
      <c r="O299" s="49"/>
      <c r="P299" s="49"/>
      <c r="Q299" s="36">
        <f t="shared" si="962"/>
        <v>0</v>
      </c>
      <c r="R299" s="33"/>
      <c r="S299" s="33"/>
      <c r="T299" s="33"/>
      <c r="U299" s="145"/>
      <c r="V299" s="192">
        <f t="shared" si="945"/>
        <v>0</v>
      </c>
      <c r="W299" s="193">
        <f t="shared" si="947"/>
        <v>0</v>
      </c>
      <c r="X299" s="192">
        <f t="shared" si="947"/>
        <v>0</v>
      </c>
      <c r="Y299" s="192">
        <f t="shared" si="947"/>
        <v>0</v>
      </c>
      <c r="Z299" s="192">
        <f t="shared" si="947"/>
        <v>0</v>
      </c>
      <c r="AA299" s="211">
        <f t="shared" si="948"/>
        <v>0</v>
      </c>
      <c r="AB299" s="205"/>
      <c r="AC299" s="205"/>
      <c r="AD299" s="229"/>
      <c r="AE299" s="211">
        <f t="shared" si="963"/>
        <v>0</v>
      </c>
      <c r="AF299" s="205"/>
      <c r="AG299" s="205"/>
      <c r="AH299" s="229"/>
      <c r="AI299" s="211">
        <f t="shared" si="950"/>
        <v>0</v>
      </c>
      <c r="AJ299" s="205"/>
      <c r="AK299" s="205"/>
      <c r="AL299" s="229"/>
      <c r="AM299" s="211">
        <f t="shared" si="951"/>
        <v>0</v>
      </c>
      <c r="AN299" s="205"/>
      <c r="AO299" s="205"/>
      <c r="AP299" s="231"/>
      <c r="AQ299" s="193">
        <f t="shared" si="952"/>
        <v>0</v>
      </c>
      <c r="AR299" s="192">
        <f t="shared" si="952"/>
        <v>0</v>
      </c>
      <c r="AS299" s="192">
        <f t="shared" si="953"/>
        <v>0</v>
      </c>
      <c r="AT299" s="192">
        <f t="shared" si="946"/>
        <v>0</v>
      </c>
      <c r="AU299" s="192">
        <f t="shared" si="946"/>
        <v>0</v>
      </c>
      <c r="AV299" s="192">
        <f t="shared" si="946"/>
        <v>0</v>
      </c>
      <c r="AW299" s="192">
        <f t="shared" si="946"/>
        <v>0</v>
      </c>
      <c r="AX299" s="235">
        <f t="shared" si="954"/>
        <v>0</v>
      </c>
      <c r="AY299" s="263"/>
      <c r="AZ299" s="194">
        <f t="shared" si="955"/>
        <v>0</v>
      </c>
      <c r="BA299" s="263"/>
      <c r="BB299" s="263"/>
      <c r="BC299" s="263"/>
      <c r="BD299" s="264"/>
      <c r="BE299" s="235">
        <f t="shared" si="956"/>
        <v>0</v>
      </c>
      <c r="BF299" s="263"/>
      <c r="BG299" s="194">
        <f t="shared" si="957"/>
        <v>0</v>
      </c>
      <c r="BH299" s="263"/>
      <c r="BI299" s="263"/>
      <c r="BJ299" s="263"/>
      <c r="BK299" s="264"/>
      <c r="BL299" s="235">
        <f t="shared" si="958"/>
        <v>0</v>
      </c>
      <c r="BM299" s="263"/>
      <c r="BN299" s="194">
        <f t="shared" si="959"/>
        <v>0</v>
      </c>
      <c r="BO299" s="263"/>
      <c r="BP299" s="263"/>
      <c r="BQ299" s="263"/>
      <c r="BR299" s="264"/>
      <c r="BS299" s="235">
        <f t="shared" si="960"/>
        <v>0</v>
      </c>
      <c r="BT299" s="263"/>
      <c r="BU299" s="194">
        <f t="shared" si="961"/>
        <v>0</v>
      </c>
      <c r="BV299" s="263"/>
      <c r="BW299" s="263"/>
      <c r="BX299" s="263"/>
      <c r="BY299" s="264"/>
      <c r="BZ299" s="251"/>
      <c r="CA299" s="159"/>
      <c r="CB299" s="44"/>
      <c r="CC299" s="44"/>
      <c r="CD299" s="44"/>
      <c r="CE299" s="44"/>
      <c r="CF299" s="44"/>
      <c r="CG299" s="44"/>
      <c r="CH299" s="44"/>
      <c r="CI299" s="44"/>
      <c r="CJ299" s="44"/>
      <c r="CK299" s="44"/>
      <c r="CL299" s="44"/>
      <c r="CM299" s="44"/>
      <c r="CN299" s="44"/>
      <c r="CO299" s="44"/>
      <c r="CP299" s="44"/>
      <c r="CQ299" s="44"/>
      <c r="CR299" s="44"/>
      <c r="CS299" s="44"/>
      <c r="CT299" s="44"/>
      <c r="CU299" s="44"/>
      <c r="CV299" s="44"/>
      <c r="CW299" s="44"/>
      <c r="CX299" s="44"/>
      <c r="CY299" s="44"/>
      <c r="CZ299" s="44"/>
      <c r="DA299" s="44"/>
      <c r="DB299" s="44"/>
      <c r="DC299" s="44"/>
      <c r="DD299" s="44"/>
      <c r="DE299" s="44"/>
      <c r="DF299" s="44"/>
      <c r="DG299" s="44"/>
      <c r="DH299" s="44"/>
      <c r="DI299" s="44"/>
      <c r="DJ299" s="44"/>
      <c r="DK299" s="44"/>
      <c r="DL299" s="44"/>
      <c r="DM299" s="44"/>
    </row>
    <row r="300" spans="1:241" hidden="1" outlineLevel="2">
      <c r="A300" s="145"/>
      <c r="B300" s="33"/>
      <c r="C300" s="50"/>
      <c r="D300" s="51"/>
      <c r="E300" s="34"/>
      <c r="F300" s="56"/>
      <c r="G300" s="34"/>
      <c r="H300" s="34"/>
      <c r="I300" s="34"/>
      <c r="J300" s="53"/>
      <c r="K300" s="34"/>
      <c r="L300" s="36"/>
      <c r="M300" s="36"/>
      <c r="N300" s="36"/>
      <c r="O300" s="49"/>
      <c r="P300" s="49"/>
      <c r="Q300" s="36">
        <f t="shared" si="962"/>
        <v>0</v>
      </c>
      <c r="R300" s="33"/>
      <c r="S300" s="33"/>
      <c r="T300" s="33"/>
      <c r="U300" s="145"/>
      <c r="V300" s="192">
        <f t="shared" si="945"/>
        <v>0</v>
      </c>
      <c r="W300" s="193">
        <f t="shared" si="947"/>
        <v>0</v>
      </c>
      <c r="X300" s="192">
        <f t="shared" si="947"/>
        <v>0</v>
      </c>
      <c r="Y300" s="192">
        <f t="shared" si="947"/>
        <v>0</v>
      </c>
      <c r="Z300" s="192">
        <f t="shared" si="947"/>
        <v>0</v>
      </c>
      <c r="AA300" s="211">
        <f t="shared" si="948"/>
        <v>0</v>
      </c>
      <c r="AB300" s="206"/>
      <c r="AC300" s="206"/>
      <c r="AD300" s="230"/>
      <c r="AE300" s="211">
        <f t="shared" si="963"/>
        <v>0</v>
      </c>
      <c r="AF300" s="206"/>
      <c r="AG300" s="206"/>
      <c r="AH300" s="230"/>
      <c r="AI300" s="211">
        <f t="shared" si="950"/>
        <v>0</v>
      </c>
      <c r="AJ300" s="206"/>
      <c r="AK300" s="206"/>
      <c r="AL300" s="230"/>
      <c r="AM300" s="211">
        <f t="shared" si="951"/>
        <v>0</v>
      </c>
      <c r="AN300" s="206"/>
      <c r="AO300" s="206"/>
      <c r="AP300" s="232"/>
      <c r="AQ300" s="193">
        <f t="shared" si="952"/>
        <v>0</v>
      </c>
      <c r="AR300" s="192">
        <f t="shared" si="952"/>
        <v>0</v>
      </c>
      <c r="AS300" s="192">
        <f t="shared" si="953"/>
        <v>0</v>
      </c>
      <c r="AT300" s="192">
        <f t="shared" si="946"/>
        <v>0</v>
      </c>
      <c r="AU300" s="192">
        <f t="shared" si="946"/>
        <v>0</v>
      </c>
      <c r="AV300" s="192">
        <f t="shared" si="946"/>
        <v>0</v>
      </c>
      <c r="AW300" s="192">
        <f t="shared" si="946"/>
        <v>0</v>
      </c>
      <c r="AX300" s="235">
        <f>SUM(AY300:BD300)</f>
        <v>0</v>
      </c>
      <c r="AY300" s="263"/>
      <c r="AZ300" s="194">
        <f t="shared" si="955"/>
        <v>0</v>
      </c>
      <c r="BA300" s="263"/>
      <c r="BB300" s="263"/>
      <c r="BC300" s="263"/>
      <c r="BD300" s="264"/>
      <c r="BE300" s="235">
        <f>SUM(BF300:BK300)</f>
        <v>0</v>
      </c>
      <c r="BF300" s="263"/>
      <c r="BG300" s="194">
        <f t="shared" si="957"/>
        <v>0</v>
      </c>
      <c r="BH300" s="263"/>
      <c r="BI300" s="263"/>
      <c r="BJ300" s="263"/>
      <c r="BK300" s="264"/>
      <c r="BL300" s="235">
        <f>SUM(BM300:BR300)</f>
        <v>0</v>
      </c>
      <c r="BM300" s="263"/>
      <c r="BN300" s="194">
        <f t="shared" si="959"/>
        <v>0</v>
      </c>
      <c r="BO300" s="263"/>
      <c r="BP300" s="263"/>
      <c r="BQ300" s="263"/>
      <c r="BR300" s="264"/>
      <c r="BS300" s="235">
        <f>SUM(BT300:BY300)</f>
        <v>0</v>
      </c>
      <c r="BT300" s="263"/>
      <c r="BU300" s="194">
        <f t="shared" si="961"/>
        <v>0</v>
      </c>
      <c r="BV300" s="263"/>
      <c r="BW300" s="263"/>
      <c r="BX300" s="263"/>
      <c r="BY300" s="264"/>
      <c r="BZ300" s="251"/>
      <c r="CA300" s="159"/>
      <c r="CB300" s="44"/>
      <c r="CC300" s="44"/>
      <c r="CD300" s="44"/>
      <c r="CE300" s="44"/>
      <c r="CF300" s="44"/>
      <c r="CG300" s="44"/>
      <c r="CH300" s="44"/>
      <c r="CI300" s="44"/>
      <c r="CJ300" s="44"/>
      <c r="CK300" s="44"/>
      <c r="CL300" s="44"/>
      <c r="CM300" s="44"/>
      <c r="CN300" s="44"/>
      <c r="CO300" s="44"/>
      <c r="CP300" s="44"/>
      <c r="CQ300" s="44"/>
      <c r="CR300" s="44"/>
      <c r="CS300" s="44"/>
      <c r="CT300" s="44"/>
      <c r="CU300" s="44"/>
      <c r="CV300" s="44"/>
      <c r="CW300" s="44"/>
      <c r="CX300" s="44"/>
      <c r="CY300" s="44"/>
      <c r="CZ300" s="44"/>
      <c r="DA300" s="44"/>
      <c r="DB300" s="44"/>
      <c r="DC300" s="44"/>
      <c r="DD300" s="44"/>
      <c r="DE300" s="44"/>
      <c r="DF300" s="44"/>
      <c r="DG300" s="44"/>
      <c r="DH300" s="44"/>
      <c r="DI300" s="44"/>
      <c r="DJ300" s="44"/>
      <c r="DK300" s="44"/>
      <c r="DL300" s="44"/>
      <c r="DM300" s="44"/>
    </row>
    <row r="301" spans="1:241" hidden="1" outlineLevel="2">
      <c r="A301" s="145"/>
      <c r="B301" s="33"/>
      <c r="C301" s="50"/>
      <c r="D301" s="51"/>
      <c r="E301" s="34"/>
      <c r="F301" s="56"/>
      <c r="G301" s="34"/>
      <c r="H301" s="34"/>
      <c r="I301" s="34"/>
      <c r="J301" s="53"/>
      <c r="K301" s="34"/>
      <c r="L301" s="36"/>
      <c r="M301" s="36"/>
      <c r="N301" s="36"/>
      <c r="O301" s="49"/>
      <c r="P301" s="49"/>
      <c r="Q301" s="36">
        <f t="shared" si="962"/>
        <v>0</v>
      </c>
      <c r="R301" s="33"/>
      <c r="S301" s="33"/>
      <c r="T301" s="33"/>
      <c r="U301" s="145"/>
      <c r="V301" s="192">
        <f t="shared" si="945"/>
        <v>0</v>
      </c>
      <c r="W301" s="193">
        <f t="shared" si="947"/>
        <v>0</v>
      </c>
      <c r="X301" s="192">
        <f t="shared" si="947"/>
        <v>0</v>
      </c>
      <c r="Y301" s="192">
        <f t="shared" si="947"/>
        <v>0</v>
      </c>
      <c r="Z301" s="192">
        <f t="shared" si="947"/>
        <v>0</v>
      </c>
      <c r="AA301" s="211">
        <f>SUM(AB301:AD301)</f>
        <v>0</v>
      </c>
      <c r="AB301" s="206"/>
      <c r="AC301" s="206"/>
      <c r="AD301" s="230"/>
      <c r="AE301" s="211">
        <f t="shared" si="963"/>
        <v>0</v>
      </c>
      <c r="AF301" s="206"/>
      <c r="AG301" s="206"/>
      <c r="AH301" s="230"/>
      <c r="AI301" s="211">
        <f t="shared" si="950"/>
        <v>0</v>
      </c>
      <c r="AJ301" s="206"/>
      <c r="AK301" s="206"/>
      <c r="AL301" s="230"/>
      <c r="AM301" s="211">
        <f t="shared" si="951"/>
        <v>0</v>
      </c>
      <c r="AN301" s="206"/>
      <c r="AO301" s="206"/>
      <c r="AP301" s="232"/>
      <c r="AQ301" s="193">
        <f t="shared" si="952"/>
        <v>0</v>
      </c>
      <c r="AR301" s="192">
        <f t="shared" si="952"/>
        <v>0</v>
      </c>
      <c r="AS301" s="192">
        <f t="shared" si="953"/>
        <v>0</v>
      </c>
      <c r="AT301" s="192">
        <f t="shared" si="946"/>
        <v>0</v>
      </c>
      <c r="AU301" s="192">
        <f t="shared" si="946"/>
        <v>0</v>
      </c>
      <c r="AV301" s="192">
        <f t="shared" si="946"/>
        <v>0</v>
      </c>
      <c r="AW301" s="192">
        <f t="shared" si="946"/>
        <v>0</v>
      </c>
      <c r="AX301" s="235">
        <f t="shared" ref="AX301:AX302" si="964">SUM(AY301:BD301)</f>
        <v>0</v>
      </c>
      <c r="AY301" s="263"/>
      <c r="AZ301" s="194">
        <f t="shared" si="955"/>
        <v>0</v>
      </c>
      <c r="BA301" s="263"/>
      <c r="BB301" s="263"/>
      <c r="BC301" s="263"/>
      <c r="BD301" s="264"/>
      <c r="BE301" s="235">
        <f t="shared" ref="BE301:BE302" si="965">SUM(BF301:BK301)</f>
        <v>0</v>
      </c>
      <c r="BF301" s="263"/>
      <c r="BG301" s="194">
        <f t="shared" si="957"/>
        <v>0</v>
      </c>
      <c r="BH301" s="263"/>
      <c r="BI301" s="263"/>
      <c r="BJ301" s="263"/>
      <c r="BK301" s="264"/>
      <c r="BL301" s="235">
        <f t="shared" ref="BL301:BL302" si="966">SUM(BM301:BR301)</f>
        <v>0</v>
      </c>
      <c r="BM301" s="263"/>
      <c r="BN301" s="194">
        <f t="shared" si="959"/>
        <v>0</v>
      </c>
      <c r="BO301" s="263"/>
      <c r="BP301" s="263"/>
      <c r="BQ301" s="263"/>
      <c r="BR301" s="264"/>
      <c r="BS301" s="235">
        <f t="shared" ref="BS301:BS302" si="967">SUM(BT301:BY301)</f>
        <v>0</v>
      </c>
      <c r="BT301" s="263"/>
      <c r="BU301" s="194">
        <f t="shared" si="961"/>
        <v>0</v>
      </c>
      <c r="BV301" s="263"/>
      <c r="BW301" s="263"/>
      <c r="BX301" s="263"/>
      <c r="BY301" s="264"/>
      <c r="BZ301" s="251"/>
      <c r="CA301" s="159"/>
      <c r="CB301" s="44"/>
      <c r="CC301" s="44"/>
      <c r="CD301" s="44"/>
      <c r="CE301" s="44"/>
      <c r="CF301" s="44"/>
      <c r="CG301" s="44"/>
      <c r="CH301" s="44"/>
      <c r="CI301" s="44"/>
      <c r="CJ301" s="44"/>
      <c r="CK301" s="44"/>
      <c r="CL301" s="44"/>
      <c r="CM301" s="44"/>
      <c r="CN301" s="44"/>
      <c r="CO301" s="44"/>
      <c r="CP301" s="44"/>
      <c r="CQ301" s="44"/>
      <c r="CR301" s="44"/>
      <c r="CS301" s="44"/>
      <c r="CT301" s="44"/>
      <c r="CU301" s="44"/>
      <c r="CV301" s="44"/>
      <c r="CW301" s="44"/>
      <c r="CX301" s="44"/>
      <c r="CY301" s="44"/>
      <c r="CZ301" s="44"/>
      <c r="DA301" s="44"/>
      <c r="DB301" s="44"/>
      <c r="DC301" s="44"/>
      <c r="DD301" s="44"/>
      <c r="DE301" s="44"/>
      <c r="DF301" s="44"/>
      <c r="DG301" s="44"/>
      <c r="DH301" s="44"/>
      <c r="DI301" s="44"/>
      <c r="DJ301" s="44"/>
      <c r="DK301" s="44"/>
      <c r="DL301" s="44"/>
      <c r="DM301" s="44"/>
    </row>
    <row r="302" spans="1:241" hidden="1" outlineLevel="2">
      <c r="A302" s="145"/>
      <c r="B302" s="33"/>
      <c r="C302" s="50"/>
      <c r="D302" s="51"/>
      <c r="E302" s="34"/>
      <c r="F302" s="56"/>
      <c r="G302" s="34"/>
      <c r="H302" s="34"/>
      <c r="I302" s="34"/>
      <c r="J302" s="53"/>
      <c r="K302" s="34"/>
      <c r="L302" s="36"/>
      <c r="M302" s="36"/>
      <c r="N302" s="36"/>
      <c r="O302" s="49"/>
      <c r="P302" s="49"/>
      <c r="Q302" s="36">
        <f t="shared" si="962"/>
        <v>0</v>
      </c>
      <c r="R302" s="33"/>
      <c r="S302" s="33"/>
      <c r="T302" s="33"/>
      <c r="U302" s="145"/>
      <c r="V302" s="192">
        <f t="shared" si="945"/>
        <v>0</v>
      </c>
      <c r="W302" s="193">
        <f t="shared" si="947"/>
        <v>0</v>
      </c>
      <c r="X302" s="192">
        <f t="shared" si="947"/>
        <v>0</v>
      </c>
      <c r="Y302" s="192">
        <f t="shared" si="947"/>
        <v>0</v>
      </c>
      <c r="Z302" s="192">
        <f t="shared" si="947"/>
        <v>0</v>
      </c>
      <c r="AA302" s="211">
        <f t="shared" ref="AA302" si="968">SUM(AB302:AD302)</f>
        <v>0</v>
      </c>
      <c r="AB302" s="206"/>
      <c r="AC302" s="206"/>
      <c r="AD302" s="230"/>
      <c r="AE302" s="211">
        <f t="shared" si="963"/>
        <v>0</v>
      </c>
      <c r="AF302" s="206"/>
      <c r="AG302" s="206"/>
      <c r="AH302" s="230"/>
      <c r="AI302" s="211">
        <f t="shared" si="950"/>
        <v>0</v>
      </c>
      <c r="AJ302" s="206"/>
      <c r="AK302" s="206"/>
      <c r="AL302" s="230"/>
      <c r="AM302" s="211">
        <f t="shared" si="951"/>
        <v>0</v>
      </c>
      <c r="AN302" s="206"/>
      <c r="AO302" s="206"/>
      <c r="AP302" s="232"/>
      <c r="AQ302" s="193">
        <f t="shared" si="952"/>
        <v>0</v>
      </c>
      <c r="AR302" s="192">
        <f>SUM(BT302,BM302,BF302,AY302)</f>
        <v>0</v>
      </c>
      <c r="AS302" s="192">
        <f>IF(AR302*0.304=SUM(AZ302,BG302,BN302,BU302),AR302*0.304,"ЕСН")</f>
        <v>0</v>
      </c>
      <c r="AT302" s="192">
        <f t="shared" si="946"/>
        <v>0</v>
      </c>
      <c r="AU302" s="192">
        <f t="shared" si="946"/>
        <v>0</v>
      </c>
      <c r="AV302" s="192">
        <f t="shared" si="946"/>
        <v>0</v>
      </c>
      <c r="AW302" s="192">
        <f t="shared" si="946"/>
        <v>0</v>
      </c>
      <c r="AX302" s="235">
        <f t="shared" si="964"/>
        <v>0</v>
      </c>
      <c r="AY302" s="263"/>
      <c r="AZ302" s="194">
        <f t="shared" si="955"/>
        <v>0</v>
      </c>
      <c r="BA302" s="263"/>
      <c r="BB302" s="263"/>
      <c r="BC302" s="263"/>
      <c r="BD302" s="264"/>
      <c r="BE302" s="235">
        <f t="shared" si="965"/>
        <v>0</v>
      </c>
      <c r="BF302" s="263"/>
      <c r="BG302" s="194">
        <f t="shared" si="957"/>
        <v>0</v>
      </c>
      <c r="BH302" s="263"/>
      <c r="BI302" s="263"/>
      <c r="BJ302" s="263"/>
      <c r="BK302" s="264"/>
      <c r="BL302" s="235">
        <f t="shared" si="966"/>
        <v>0</v>
      </c>
      <c r="BM302" s="263"/>
      <c r="BN302" s="194">
        <f t="shared" si="959"/>
        <v>0</v>
      </c>
      <c r="BO302" s="263"/>
      <c r="BP302" s="263"/>
      <c r="BQ302" s="263"/>
      <c r="BR302" s="264"/>
      <c r="BS302" s="235">
        <f t="shared" si="967"/>
        <v>0</v>
      </c>
      <c r="BT302" s="263"/>
      <c r="BU302" s="194">
        <f t="shared" si="961"/>
        <v>0</v>
      </c>
      <c r="BV302" s="263"/>
      <c r="BW302" s="263"/>
      <c r="BX302" s="263"/>
      <c r="BY302" s="264"/>
      <c r="BZ302" s="251"/>
      <c r="CA302" s="159"/>
      <c r="CB302" s="44"/>
      <c r="CC302" s="44"/>
      <c r="CD302" s="44"/>
      <c r="CE302" s="44"/>
      <c r="CF302" s="44"/>
      <c r="CG302" s="44"/>
      <c r="CH302" s="44"/>
      <c r="CI302" s="44"/>
      <c r="CJ302" s="44"/>
      <c r="CK302" s="44"/>
      <c r="CL302" s="44"/>
      <c r="CM302" s="44"/>
      <c r="CN302" s="44"/>
      <c r="CO302" s="44"/>
      <c r="CP302" s="44"/>
      <c r="CQ302" s="44"/>
      <c r="CR302" s="44"/>
      <c r="CS302" s="44"/>
      <c r="CT302" s="44"/>
      <c r="CU302" s="44"/>
      <c r="CV302" s="44"/>
      <c r="CW302" s="44"/>
      <c r="CX302" s="44"/>
      <c r="CY302" s="44"/>
      <c r="CZ302" s="44"/>
      <c r="DA302" s="44"/>
      <c r="DB302" s="44"/>
      <c r="DC302" s="44"/>
      <c r="DD302" s="44"/>
      <c r="DE302" s="44"/>
      <c r="DF302" s="44"/>
      <c r="DG302" s="44"/>
      <c r="DH302" s="44"/>
      <c r="DI302" s="44"/>
      <c r="DJ302" s="44"/>
      <c r="DK302" s="44"/>
      <c r="DL302" s="44"/>
      <c r="DM302" s="44"/>
    </row>
    <row r="303" spans="1:241" hidden="1" outlineLevel="2">
      <c r="A303" s="49"/>
      <c r="B303" s="33"/>
      <c r="C303" s="50"/>
      <c r="D303" s="51"/>
      <c r="E303" s="34"/>
      <c r="F303" s="52"/>
      <c r="G303" s="34"/>
      <c r="H303" s="34"/>
      <c r="I303" s="34"/>
      <c r="J303" s="53"/>
      <c r="K303" s="34"/>
      <c r="L303" s="36"/>
      <c r="M303" s="36"/>
      <c r="N303" s="36"/>
      <c r="O303" s="36"/>
      <c r="P303" s="36"/>
      <c r="Q303" s="36"/>
      <c r="R303" s="33"/>
      <c r="S303" s="145"/>
      <c r="T303" s="145"/>
      <c r="U303" s="145"/>
      <c r="V303" s="154"/>
      <c r="W303" s="165"/>
      <c r="X303" s="36"/>
      <c r="Y303" s="36"/>
      <c r="Z303" s="154"/>
      <c r="AA303" s="210"/>
      <c r="AB303" s="36"/>
      <c r="AC303" s="36"/>
      <c r="AD303" s="221"/>
      <c r="AE303" s="210"/>
      <c r="AF303" s="36"/>
      <c r="AG303" s="36"/>
      <c r="AH303" s="221"/>
      <c r="AI303" s="210"/>
      <c r="AJ303" s="36"/>
      <c r="AK303" s="36"/>
      <c r="AL303" s="221"/>
      <c r="AM303" s="210"/>
      <c r="AN303" s="36"/>
      <c r="AO303" s="36"/>
      <c r="AP303" s="154"/>
      <c r="AQ303" s="165"/>
      <c r="AR303" s="36"/>
      <c r="AS303" s="36"/>
      <c r="AT303" s="36"/>
      <c r="AU303" s="36"/>
      <c r="AV303" s="36"/>
      <c r="AW303" s="154"/>
      <c r="AX303" s="235"/>
      <c r="AY303" s="54"/>
      <c r="AZ303" s="194"/>
      <c r="BA303" s="54"/>
      <c r="BB303" s="54"/>
      <c r="BC303" s="54"/>
      <c r="BD303" s="237"/>
      <c r="BE303" s="235"/>
      <c r="BF303" s="54"/>
      <c r="BG303" s="194"/>
      <c r="BH303" s="54"/>
      <c r="BI303" s="54"/>
      <c r="BJ303" s="54"/>
      <c r="BK303" s="237"/>
      <c r="BL303" s="236"/>
      <c r="BM303" s="54"/>
      <c r="BN303" s="54"/>
      <c r="BO303" s="54"/>
      <c r="BP303" s="54"/>
      <c r="BQ303" s="54"/>
      <c r="BR303" s="237"/>
      <c r="BS303" s="236"/>
      <c r="BT303" s="44"/>
      <c r="BU303" s="44"/>
      <c r="BV303" s="44"/>
      <c r="BW303" s="44"/>
      <c r="BX303" s="44"/>
      <c r="BY303" s="257"/>
      <c r="BZ303" s="252"/>
      <c r="CA303" s="159"/>
      <c r="CB303" s="44"/>
      <c r="CC303" s="44"/>
      <c r="CD303" s="44"/>
      <c r="CE303" s="44"/>
      <c r="CF303" s="44"/>
      <c r="CG303" s="44"/>
      <c r="CH303" s="44"/>
      <c r="CI303" s="44"/>
      <c r="CJ303" s="44"/>
      <c r="CK303" s="44"/>
      <c r="CL303" s="44"/>
      <c r="CM303" s="44"/>
      <c r="CN303" s="44"/>
      <c r="CO303" s="44"/>
      <c r="CP303" s="44"/>
      <c r="CQ303" s="44"/>
      <c r="CR303" s="44"/>
      <c r="CS303" s="44"/>
      <c r="CT303" s="44"/>
      <c r="CU303" s="44"/>
      <c r="CV303" s="44"/>
      <c r="CW303" s="44"/>
      <c r="CX303" s="44"/>
      <c r="CY303" s="44"/>
      <c r="CZ303" s="44"/>
      <c r="DA303" s="44"/>
      <c r="DB303" s="44"/>
      <c r="DC303" s="44"/>
      <c r="DD303" s="44"/>
      <c r="DE303" s="44"/>
      <c r="DF303" s="44"/>
      <c r="DG303" s="44"/>
      <c r="DH303" s="44"/>
      <c r="DI303" s="44"/>
      <c r="DJ303" s="44"/>
      <c r="DK303" s="44"/>
      <c r="DL303" s="44"/>
      <c r="DM303" s="44"/>
    </row>
    <row r="304" spans="1:241" s="48" customFormat="1" hidden="1" outlineLevel="1" collapsed="1">
      <c r="A304" s="176"/>
      <c r="B304" s="177"/>
      <c r="C304" s="178"/>
      <c r="D304" s="179"/>
      <c r="E304" s="180"/>
      <c r="F304" s="181"/>
      <c r="G304" s="182"/>
      <c r="H304" s="182"/>
      <c r="I304" s="182"/>
      <c r="J304" s="183"/>
      <c r="K304" s="181" t="str">
        <f>CONCATENATE(K305," ",S305,R305," ",K306," ",S306,R306," ",K307," ",S307,R307," ",K308," ",S308,R308," ",K309," ",S309,R309," "," ",K310," ",S310,R310," ",K311," ",S311,R311," ",K312," ",S312,R312," ")</f>
        <v xml:space="preserve">                 </v>
      </c>
      <c r="L304" s="181"/>
      <c r="M304" s="181"/>
      <c r="N304" s="181"/>
      <c r="O304" s="181"/>
      <c r="P304" s="181"/>
      <c r="Q304" s="181"/>
      <c r="R304" s="182"/>
      <c r="S304" s="182"/>
      <c r="T304" s="182"/>
      <c r="U304" s="184">
        <f>SUM(U305:U312)</f>
        <v>0</v>
      </c>
      <c r="V304" s="188">
        <f>IF(SUM(BT305:BY312,BM305:BR312,BF305:BK312,AY305:BD312,AN305:AP312,AJ305:AL312,AF305:AH312,AB305:AD312)=SUM(V305:V312),SUM(V305:V312),"ПРОВЕРЬ")</f>
        <v>0</v>
      </c>
      <c r="W304" s="189">
        <f>IF(SUM(AA304,AE304,AI304,AM304)=SUM(W305:W312),SUM(W305:W312),"ПРОВЕРЬ")</f>
        <v>0</v>
      </c>
      <c r="X304" s="188">
        <f>IF(SUM(AB304,AF304,AJ304,AN304)=SUM(X305:X312),SUM(X305:X312),"ПРОВЕРЬ")</f>
        <v>0</v>
      </c>
      <c r="Y304" s="188">
        <f t="shared" ref="Y304" si="969">IF(SUM(AC304,AG304,AK304,AO304)=SUM(Y305:Y312),SUM(Y305:Y312),"ПРОВЕРЬ")</f>
        <v>0</v>
      </c>
      <c r="Z304" s="222">
        <f>IF(SUM(AD304,AH304,AL304,AP304)=SUM(Z305:Z312),SUM(Z305:Z312),"ПРОВЕРЬ")</f>
        <v>0</v>
      </c>
      <c r="AA304" s="190">
        <f t="shared" ref="AA304" si="970">SUM(AA305:AA312)</f>
        <v>0</v>
      </c>
      <c r="AB304" s="184">
        <f t="shared" ref="AB304" si="971">SUM(AB305:AB312)</f>
        <v>0</v>
      </c>
      <c r="AC304" s="184">
        <f>SUM(AC305:AC312)</f>
        <v>0</v>
      </c>
      <c r="AD304" s="222">
        <f>SUM(AD305:AD312)</f>
        <v>0</v>
      </c>
      <c r="AE304" s="184">
        <f>SUM(AE305:AE312)</f>
        <v>0</v>
      </c>
      <c r="AF304" s="184">
        <f t="shared" ref="AF304" si="972">SUM(AF305:AF312)</f>
        <v>0</v>
      </c>
      <c r="AG304" s="184">
        <f>SUM(AG305:AG312)</f>
        <v>0</v>
      </c>
      <c r="AH304" s="222">
        <f>SUM(AH305:AH312)</f>
        <v>0</v>
      </c>
      <c r="AI304" s="184">
        <f t="shared" ref="AI304:AJ304" si="973">SUM(AI305:AI312)</f>
        <v>0</v>
      </c>
      <c r="AJ304" s="184">
        <f t="shared" si="973"/>
        <v>0</v>
      </c>
      <c r="AK304" s="184">
        <f>SUM(AK305:AK312)</f>
        <v>0</v>
      </c>
      <c r="AL304" s="222">
        <f>SUM(AL305:AL312)</f>
        <v>0</v>
      </c>
      <c r="AM304" s="184">
        <f>SUM(AM305:AM312)</f>
        <v>0</v>
      </c>
      <c r="AN304" s="184">
        <f t="shared" ref="AN304" si="974">SUM(AN305:AN312)</f>
        <v>0</v>
      </c>
      <c r="AO304" s="184">
        <f>SUM(AO305:AO312)</f>
        <v>0</v>
      </c>
      <c r="AP304" s="188">
        <f>SUM(AP305:AP312)</f>
        <v>0</v>
      </c>
      <c r="AQ304" s="189">
        <f t="shared" ref="AQ304:AR304" si="975">IF(SUM(AX304,BE304,BL304,BS304)=SUM(AQ305:AQ312),SUM(AQ305:AQ312),"ПРОВЕРЬ")</f>
        <v>0</v>
      </c>
      <c r="AR304" s="188">
        <f t="shared" si="975"/>
        <v>0</v>
      </c>
      <c r="AS304" s="188">
        <f>IF(SUM(AZ304,BG304,BN304,BU304)=SUM(AS305:AS312),SUM(AS305:AS312),"ПРОВЕРЬ")</f>
        <v>0</v>
      </c>
      <c r="AT304" s="188">
        <f>IF(SUM(BA304,BH304,BO304,BV304)=SUM(AT305:AT312),SUM(AT305:AT312),"ПРОВЕРЬ")</f>
        <v>0</v>
      </c>
      <c r="AU304" s="188">
        <f>IF(SUM(BB304,BI304,BP304,BW304)=SUM(AU305:AU312),SUM(AU305:AU312),"ПРОВЕРЬ")</f>
        <v>0</v>
      </c>
      <c r="AV304" s="188">
        <f t="shared" ref="AV304" si="976">IF(SUM(BC304,BJ304,BQ304,BX304)=SUM(AV305:AV312),SUM(AV305:AV312),"ПРОВЕРЬ")</f>
        <v>0</v>
      </c>
      <c r="AW304" s="188">
        <f>IF(SUM(BD304,BK304,BR304,BY304)=SUM(AW305:AW312),SUM(AW305:AW312),"ПРОВЕРЬ")</f>
        <v>0</v>
      </c>
      <c r="AX304" s="191">
        <f t="shared" ref="AX304" si="977">SUM(AX305:AX312)</f>
        <v>0</v>
      </c>
      <c r="AY304" s="191">
        <f t="shared" ref="AY304:AZ304" si="978">SUM(AY305:AY312)</f>
        <v>0</v>
      </c>
      <c r="AZ304" s="191">
        <f t="shared" si="978"/>
        <v>0</v>
      </c>
      <c r="BA304" s="191">
        <f>SUM(BA305:BA312)</f>
        <v>0</v>
      </c>
      <c r="BB304" s="191">
        <f t="shared" ref="BB304" si="979">SUM(BB305:BB312)</f>
        <v>0</v>
      </c>
      <c r="BC304" s="191">
        <f>SUM(BC305:BC312)</f>
        <v>0</v>
      </c>
      <c r="BD304" s="234">
        <f>SUM(BD305:BD312)</f>
        <v>0</v>
      </c>
      <c r="BE304" s="191">
        <f t="shared" ref="BE304:BF304" si="980">SUM(BE305:BE312)</f>
        <v>0</v>
      </c>
      <c r="BF304" s="191">
        <f t="shared" si="980"/>
        <v>0</v>
      </c>
      <c r="BG304" s="191">
        <f>SUM(BG305:BG312)</f>
        <v>0</v>
      </c>
      <c r="BH304" s="191">
        <f t="shared" ref="BH304:BI304" si="981">SUM(BH305:BH312)</f>
        <v>0</v>
      </c>
      <c r="BI304" s="191">
        <f t="shared" si="981"/>
        <v>0</v>
      </c>
      <c r="BJ304" s="191">
        <f>SUM(BJ305:BJ312)</f>
        <v>0</v>
      </c>
      <c r="BK304" s="234">
        <f>SUM(BK305:BK312)</f>
        <v>0</v>
      </c>
      <c r="BL304" s="184">
        <f t="shared" ref="BL304:BP304" si="982">SUM(BL305:BL312)</f>
        <v>0</v>
      </c>
      <c r="BM304" s="184">
        <f t="shared" si="982"/>
        <v>0</v>
      </c>
      <c r="BN304" s="184">
        <f t="shared" si="982"/>
        <v>0</v>
      </c>
      <c r="BO304" s="184">
        <f t="shared" si="982"/>
        <v>0</v>
      </c>
      <c r="BP304" s="184">
        <f t="shared" si="982"/>
        <v>0</v>
      </c>
      <c r="BQ304" s="184">
        <f>SUM(BQ305:BQ312)</f>
        <v>0</v>
      </c>
      <c r="BR304" s="222">
        <f>SUM(BR305:BR312)</f>
        <v>0</v>
      </c>
      <c r="BS304" s="184">
        <f t="shared" ref="BS304:BT304" si="983">SUM(BS305:BS312)</f>
        <v>0</v>
      </c>
      <c r="BT304" s="184">
        <f t="shared" si="983"/>
        <v>0</v>
      </c>
      <c r="BU304" s="184">
        <f t="shared" ref="BU304" si="984">SUM(BU305:BU312)</f>
        <v>0</v>
      </c>
      <c r="BV304" s="184">
        <f t="shared" ref="BV304:BW304" si="985">SUM(BV305:BV312)</f>
        <v>0</v>
      </c>
      <c r="BW304" s="184">
        <f t="shared" si="985"/>
        <v>0</v>
      </c>
      <c r="BX304" s="184">
        <f>SUM(BX305:BX312)</f>
        <v>0</v>
      </c>
      <c r="BY304" s="222">
        <f>SUM(BY305:BY312)</f>
        <v>0</v>
      </c>
      <c r="BZ304" s="266"/>
      <c r="CA304" s="160"/>
      <c r="CB304" s="46"/>
      <c r="CC304" s="46"/>
      <c r="CD304" s="46"/>
      <c r="CE304" s="46"/>
      <c r="CF304" s="46"/>
      <c r="CG304" s="46"/>
      <c r="CH304" s="46"/>
      <c r="CI304" s="46"/>
      <c r="CJ304" s="46"/>
      <c r="CK304" s="46"/>
      <c r="CL304" s="46"/>
      <c r="CM304" s="46"/>
      <c r="CN304" s="46"/>
      <c r="CO304" s="46"/>
      <c r="CP304" s="46"/>
      <c r="CQ304" s="46"/>
      <c r="CR304" s="46"/>
      <c r="CS304" s="46"/>
      <c r="CT304" s="46"/>
      <c r="CU304" s="46"/>
      <c r="CV304" s="46"/>
      <c r="CW304" s="46"/>
      <c r="CX304" s="46"/>
      <c r="CY304" s="46"/>
      <c r="CZ304" s="46"/>
      <c r="DA304" s="46"/>
      <c r="DB304" s="46"/>
      <c r="DC304" s="46"/>
      <c r="DD304" s="46"/>
      <c r="DE304" s="46"/>
      <c r="DF304" s="46"/>
      <c r="DG304" s="46"/>
      <c r="DH304" s="46"/>
      <c r="DI304" s="46"/>
      <c r="DJ304" s="46"/>
      <c r="DK304" s="46"/>
      <c r="DL304" s="46"/>
      <c r="DM304" s="46"/>
      <c r="DN304" s="47"/>
      <c r="DO304" s="47"/>
      <c r="DP304" s="47"/>
      <c r="DQ304" s="47"/>
      <c r="DR304" s="47"/>
      <c r="DS304" s="47"/>
      <c r="DT304" s="47"/>
      <c r="DU304" s="47"/>
      <c r="DV304" s="47"/>
      <c r="DW304" s="47"/>
      <c r="DX304" s="47"/>
      <c r="DY304" s="47"/>
      <c r="DZ304" s="47"/>
      <c r="EA304" s="47"/>
      <c r="EB304" s="47"/>
      <c r="EC304" s="47"/>
      <c r="ED304" s="47"/>
      <c r="EE304" s="47"/>
      <c r="EF304" s="47"/>
      <c r="EG304" s="47"/>
      <c r="EH304" s="47"/>
      <c r="EI304" s="47"/>
      <c r="EJ304" s="47"/>
      <c r="EK304" s="47"/>
      <c r="EL304" s="47"/>
      <c r="EM304" s="47"/>
      <c r="EN304" s="47"/>
      <c r="EO304" s="47"/>
      <c r="EP304" s="47"/>
      <c r="EQ304" s="47"/>
      <c r="ER304" s="47"/>
      <c r="ES304" s="47"/>
      <c r="ET304" s="47"/>
      <c r="EU304" s="47"/>
      <c r="EV304" s="47"/>
      <c r="EW304" s="47"/>
      <c r="EX304" s="47"/>
      <c r="EY304" s="47"/>
      <c r="EZ304" s="47"/>
      <c r="FA304" s="47"/>
      <c r="FB304" s="47"/>
      <c r="FC304" s="47"/>
      <c r="FD304" s="47"/>
      <c r="FE304" s="47"/>
      <c r="FF304" s="47"/>
      <c r="FG304" s="47"/>
      <c r="FH304" s="47"/>
      <c r="FI304" s="47"/>
      <c r="FJ304" s="47"/>
      <c r="FK304" s="47"/>
      <c r="FL304" s="47"/>
      <c r="FM304" s="47"/>
      <c r="FN304" s="47"/>
      <c r="FO304" s="47"/>
      <c r="FP304" s="47"/>
      <c r="FQ304" s="47"/>
      <c r="FR304" s="47"/>
      <c r="FS304" s="47"/>
      <c r="FT304" s="47"/>
      <c r="FU304" s="47"/>
      <c r="FV304" s="47"/>
      <c r="FW304" s="47"/>
      <c r="FX304" s="47"/>
      <c r="FY304" s="47"/>
      <c r="FZ304" s="47"/>
      <c r="GA304" s="47"/>
      <c r="GB304" s="47"/>
      <c r="GC304" s="47"/>
      <c r="GD304" s="47"/>
      <c r="GE304" s="47"/>
      <c r="GF304" s="47"/>
      <c r="GG304" s="47"/>
      <c r="GH304" s="47"/>
      <c r="GI304" s="47"/>
      <c r="GJ304" s="47"/>
      <c r="GK304" s="47"/>
      <c r="GL304" s="47"/>
      <c r="GM304" s="47"/>
      <c r="GN304" s="47"/>
      <c r="GO304" s="47"/>
      <c r="GP304" s="47"/>
      <c r="GQ304" s="47"/>
      <c r="GR304" s="47"/>
      <c r="GS304" s="47"/>
      <c r="GT304" s="47"/>
      <c r="GU304" s="47"/>
      <c r="GV304" s="47"/>
      <c r="GW304" s="47"/>
      <c r="GX304" s="47"/>
      <c r="GY304" s="47"/>
      <c r="GZ304" s="47"/>
      <c r="HA304" s="47"/>
      <c r="HB304" s="47"/>
      <c r="HC304" s="47"/>
      <c r="HD304" s="47"/>
      <c r="HE304" s="47"/>
      <c r="HF304" s="47"/>
      <c r="HG304" s="47"/>
      <c r="HH304" s="47"/>
      <c r="HI304" s="47"/>
      <c r="HJ304" s="47"/>
      <c r="HK304" s="47"/>
      <c r="HL304" s="47"/>
      <c r="HM304" s="47"/>
      <c r="HN304" s="47"/>
      <c r="HO304" s="47"/>
      <c r="HP304" s="47"/>
      <c r="HQ304" s="47"/>
      <c r="HR304" s="47"/>
      <c r="HS304" s="47"/>
      <c r="HT304" s="47"/>
      <c r="HU304" s="47"/>
      <c r="HV304" s="47"/>
      <c r="HW304" s="47"/>
      <c r="HX304" s="47"/>
      <c r="HY304" s="47"/>
      <c r="HZ304" s="47"/>
      <c r="IA304" s="47"/>
      <c r="IB304" s="47"/>
      <c r="IC304" s="47"/>
      <c r="ID304" s="47"/>
      <c r="IE304" s="47"/>
      <c r="IF304" s="47"/>
      <c r="IG304" s="47"/>
    </row>
    <row r="305" spans="1:241" hidden="1" outlineLevel="2">
      <c r="A305" s="145"/>
      <c r="B305" s="33"/>
      <c r="C305" s="50"/>
      <c r="D305" s="51"/>
      <c r="E305" s="34"/>
      <c r="F305" s="56"/>
      <c r="G305" s="34"/>
      <c r="H305" s="34"/>
      <c r="I305" s="34"/>
      <c r="J305" s="53"/>
      <c r="K305" s="34"/>
      <c r="L305" s="36"/>
      <c r="M305" s="36"/>
      <c r="N305" s="36"/>
      <c r="O305" s="49"/>
      <c r="P305" s="49"/>
      <c r="Q305" s="36">
        <f>_xlfn.DAYS(P305,O305)</f>
        <v>0</v>
      </c>
      <c r="R305" s="33"/>
      <c r="S305" s="33"/>
      <c r="T305" s="33"/>
      <c r="U305" s="145"/>
      <c r="V305" s="192">
        <f t="shared" ref="V305:V312" si="986">SUM(W305,AQ305)</f>
        <v>0</v>
      </c>
      <c r="W305" s="193">
        <f>SUM(AA305,AE305,AI305,AM305)</f>
        <v>0</v>
      </c>
      <c r="X305" s="192">
        <f>SUM(AB305,AF305,AJ305,AN305)</f>
        <v>0</v>
      </c>
      <c r="Y305" s="192">
        <f>SUM(AC305,AG305,AK305,AO305)</f>
        <v>0</v>
      </c>
      <c r="Z305" s="192">
        <f>SUM(AD305,AH305,AL305,AP305)</f>
        <v>0</v>
      </c>
      <c r="AA305" s="211">
        <f>SUM(AB305:AD305)</f>
        <v>0</v>
      </c>
      <c r="AB305" s="205"/>
      <c r="AC305" s="205"/>
      <c r="AD305" s="229"/>
      <c r="AE305" s="211">
        <f>SUM(AF305:AH305)</f>
        <v>0</v>
      </c>
      <c r="AF305" s="205"/>
      <c r="AG305" s="205"/>
      <c r="AH305" s="229"/>
      <c r="AI305" s="211">
        <f>SUM(AJ305:AL305)</f>
        <v>0</v>
      </c>
      <c r="AJ305" s="205"/>
      <c r="AK305" s="205"/>
      <c r="AL305" s="229"/>
      <c r="AM305" s="211">
        <f>SUM(AN305:AP305)</f>
        <v>0</v>
      </c>
      <c r="AN305" s="205"/>
      <c r="AO305" s="205"/>
      <c r="AP305" s="231"/>
      <c r="AQ305" s="193">
        <f>SUM(BS305,BL305,BE305,AX305)</f>
        <v>0</v>
      </c>
      <c r="AR305" s="192">
        <f>SUM(BT305,BM305,BF305,AY305)</f>
        <v>0</v>
      </c>
      <c r="AS305" s="192">
        <f>IF(AR305*0.304=SUM(AZ305,BG305,BN305,BU305),AR305*0.304,"проверь ЕСН")</f>
        <v>0</v>
      </c>
      <c r="AT305" s="192">
        <f t="shared" ref="AT305:AW312" si="987">SUM(BV305,BO305,BH305,BA305)</f>
        <v>0</v>
      </c>
      <c r="AU305" s="192">
        <f t="shared" si="987"/>
        <v>0</v>
      </c>
      <c r="AV305" s="192">
        <f t="shared" si="987"/>
        <v>0</v>
      </c>
      <c r="AW305" s="192">
        <f>SUM(BY305,BR305,BK305,BD305)</f>
        <v>0</v>
      </c>
      <c r="AX305" s="235">
        <f>SUM(AY305:BD305)</f>
        <v>0</v>
      </c>
      <c r="AY305" s="263"/>
      <c r="AZ305" s="194">
        <f>AY305*0.304</f>
        <v>0</v>
      </c>
      <c r="BA305" s="263"/>
      <c r="BB305" s="263"/>
      <c r="BC305" s="263"/>
      <c r="BD305" s="264"/>
      <c r="BE305" s="235">
        <f>SUM(BF305:BK305)</f>
        <v>0</v>
      </c>
      <c r="BF305" s="263"/>
      <c r="BG305" s="194">
        <f>BF305*0.304</f>
        <v>0</v>
      </c>
      <c r="BH305" s="263"/>
      <c r="BI305" s="263"/>
      <c r="BJ305" s="263"/>
      <c r="BK305" s="264"/>
      <c r="BL305" s="235">
        <f>SUM(BM305:BR305)</f>
        <v>0</v>
      </c>
      <c r="BM305" s="263"/>
      <c r="BN305" s="194">
        <f>BM305*0.304</f>
        <v>0</v>
      </c>
      <c r="BO305" s="263"/>
      <c r="BP305" s="263"/>
      <c r="BQ305" s="263"/>
      <c r="BR305" s="264"/>
      <c r="BS305" s="235">
        <f>SUM(BT305:BY305)</f>
        <v>0</v>
      </c>
      <c r="BT305" s="263"/>
      <c r="BU305" s="194">
        <f>BT305*0.304</f>
        <v>0</v>
      </c>
      <c r="BV305" s="263"/>
      <c r="BW305" s="263"/>
      <c r="BX305" s="263"/>
      <c r="BY305" s="264"/>
      <c r="BZ305" s="251"/>
      <c r="CA305" s="159"/>
      <c r="CB305" s="44"/>
      <c r="CC305" s="44"/>
      <c r="CD305" s="44"/>
      <c r="CE305" s="44"/>
      <c r="CF305" s="44"/>
      <c r="CG305" s="44"/>
      <c r="CH305" s="44"/>
      <c r="CI305" s="44"/>
      <c r="CJ305" s="44"/>
      <c r="CK305" s="44"/>
      <c r="CL305" s="44"/>
      <c r="CM305" s="44"/>
      <c r="CN305" s="44"/>
      <c r="CO305" s="44"/>
      <c r="CP305" s="44"/>
      <c r="CQ305" s="44"/>
      <c r="CR305" s="44"/>
      <c r="CS305" s="44"/>
      <c r="CT305" s="44"/>
      <c r="CU305" s="44"/>
      <c r="CV305" s="44"/>
      <c r="CW305" s="44"/>
      <c r="CX305" s="44"/>
      <c r="CY305" s="44"/>
      <c r="CZ305" s="44"/>
      <c r="DA305" s="44"/>
      <c r="DB305" s="44"/>
      <c r="DC305" s="44"/>
      <c r="DD305" s="44"/>
      <c r="DE305" s="44"/>
      <c r="DF305" s="44"/>
      <c r="DG305" s="44"/>
      <c r="DH305" s="44"/>
      <c r="DI305" s="44"/>
      <c r="DJ305" s="44"/>
      <c r="DK305" s="44"/>
      <c r="DL305" s="44"/>
      <c r="DM305" s="44"/>
    </row>
    <row r="306" spans="1:241" hidden="1" outlineLevel="2">
      <c r="A306" s="49"/>
      <c r="B306" s="33"/>
      <c r="C306" s="50"/>
      <c r="D306" s="51"/>
      <c r="E306" s="34"/>
      <c r="F306" s="56"/>
      <c r="G306" s="34"/>
      <c r="H306" s="34"/>
      <c r="I306" s="34"/>
      <c r="J306" s="53"/>
      <c r="K306" s="34"/>
      <c r="L306" s="36"/>
      <c r="M306" s="36"/>
      <c r="N306" s="36"/>
      <c r="O306" s="49"/>
      <c r="P306" s="49"/>
      <c r="Q306" s="36">
        <f>_xlfn.DAYS(P306,O306)</f>
        <v>0</v>
      </c>
      <c r="R306" s="33"/>
      <c r="S306" s="33"/>
      <c r="T306" s="33"/>
      <c r="U306" s="145"/>
      <c r="V306" s="192">
        <f t="shared" si="986"/>
        <v>0</v>
      </c>
      <c r="W306" s="193">
        <f t="shared" ref="W306:Z312" si="988">SUM(AA306,AE306,AI306,AM306)</f>
        <v>0</v>
      </c>
      <c r="X306" s="192">
        <f t="shared" si="988"/>
        <v>0</v>
      </c>
      <c r="Y306" s="192">
        <f t="shared" si="988"/>
        <v>0</v>
      </c>
      <c r="Z306" s="192">
        <f t="shared" si="988"/>
        <v>0</v>
      </c>
      <c r="AA306" s="211">
        <f t="shared" ref="AA306:AA310" si="989">SUM(AB306:AD306)</f>
        <v>0</v>
      </c>
      <c r="AB306" s="205"/>
      <c r="AC306" s="205"/>
      <c r="AD306" s="229"/>
      <c r="AE306" s="211">
        <f t="shared" ref="AE306" si="990">SUM(AF306:AH306)</f>
        <v>0</v>
      </c>
      <c r="AF306" s="205"/>
      <c r="AG306" s="205"/>
      <c r="AH306" s="229"/>
      <c r="AI306" s="211">
        <f t="shared" ref="AI306:AI312" si="991">SUM(AJ306:AL306)</f>
        <v>0</v>
      </c>
      <c r="AJ306" s="205"/>
      <c r="AK306" s="205"/>
      <c r="AL306" s="229"/>
      <c r="AM306" s="211">
        <f t="shared" ref="AM306:AM312" si="992">SUM(AN306:AP306)</f>
        <v>0</v>
      </c>
      <c r="AN306" s="205"/>
      <c r="AO306" s="205"/>
      <c r="AP306" s="231"/>
      <c r="AQ306" s="193">
        <f t="shared" ref="AQ306:AR312" si="993">SUM(BS306,BL306,BE306,AX306)</f>
        <v>0</v>
      </c>
      <c r="AR306" s="192">
        <f t="shared" si="993"/>
        <v>0</v>
      </c>
      <c r="AS306" s="192">
        <f t="shared" ref="AS306:AS311" si="994">IF(AR306*0.304=SUM(AZ306,BG306,BN306,BU306),AR306*0.304,"ЕСН")</f>
        <v>0</v>
      </c>
      <c r="AT306" s="192">
        <f t="shared" si="987"/>
        <v>0</v>
      </c>
      <c r="AU306" s="192">
        <f t="shared" si="987"/>
        <v>0</v>
      </c>
      <c r="AV306" s="192">
        <f t="shared" si="987"/>
        <v>0</v>
      </c>
      <c r="AW306" s="192">
        <f t="shared" si="987"/>
        <v>0</v>
      </c>
      <c r="AX306" s="235">
        <f t="shared" ref="AX306:AX309" si="995">SUM(AY306:BD306)</f>
        <v>0</v>
      </c>
      <c r="AY306" s="263"/>
      <c r="AZ306" s="194">
        <f t="shared" ref="AZ306:AZ312" si="996">AY306*0.304</f>
        <v>0</v>
      </c>
      <c r="BA306" s="263"/>
      <c r="BB306" s="263"/>
      <c r="BC306" s="263"/>
      <c r="BD306" s="264"/>
      <c r="BE306" s="235">
        <f t="shared" ref="BE306:BE309" si="997">SUM(BF306:BK306)</f>
        <v>0</v>
      </c>
      <c r="BF306" s="263"/>
      <c r="BG306" s="194">
        <f t="shared" ref="BG306:BG312" si="998">BF306*0.304</f>
        <v>0</v>
      </c>
      <c r="BH306" s="263"/>
      <c r="BI306" s="263"/>
      <c r="BJ306" s="263"/>
      <c r="BK306" s="264"/>
      <c r="BL306" s="235">
        <f t="shared" ref="BL306:BL309" si="999">SUM(BM306:BR306)</f>
        <v>0</v>
      </c>
      <c r="BM306" s="263"/>
      <c r="BN306" s="194">
        <f t="shared" ref="BN306:BN312" si="1000">BM306*0.304</f>
        <v>0</v>
      </c>
      <c r="BO306" s="263"/>
      <c r="BP306" s="263"/>
      <c r="BQ306" s="263"/>
      <c r="BR306" s="264"/>
      <c r="BS306" s="235">
        <f t="shared" ref="BS306:BS309" si="1001">SUM(BT306:BY306)</f>
        <v>0</v>
      </c>
      <c r="BT306" s="263"/>
      <c r="BU306" s="194">
        <f t="shared" ref="BU306:BU312" si="1002">BT306*0.304</f>
        <v>0</v>
      </c>
      <c r="BV306" s="263"/>
      <c r="BW306" s="263"/>
      <c r="BX306" s="263"/>
      <c r="BY306" s="264"/>
      <c r="BZ306" s="251"/>
      <c r="CA306" s="159"/>
      <c r="CB306" s="44"/>
      <c r="CC306" s="44"/>
      <c r="CD306" s="44"/>
      <c r="CE306" s="44"/>
      <c r="CF306" s="44"/>
      <c r="CG306" s="44"/>
      <c r="CH306" s="44"/>
      <c r="CI306" s="44"/>
      <c r="CJ306" s="44"/>
      <c r="CK306" s="44"/>
      <c r="CL306" s="44"/>
      <c r="CM306" s="44"/>
      <c r="CN306" s="44"/>
      <c r="CO306" s="44"/>
      <c r="CP306" s="44"/>
      <c r="CQ306" s="44"/>
      <c r="CR306" s="44"/>
      <c r="CS306" s="44"/>
      <c r="CT306" s="44"/>
      <c r="CU306" s="44"/>
      <c r="CV306" s="44"/>
      <c r="CW306" s="44"/>
      <c r="CX306" s="44"/>
      <c r="CY306" s="44"/>
      <c r="CZ306" s="44"/>
      <c r="DA306" s="44"/>
      <c r="DB306" s="44"/>
      <c r="DC306" s="44"/>
      <c r="DD306" s="44"/>
      <c r="DE306" s="44"/>
      <c r="DF306" s="44"/>
      <c r="DG306" s="44"/>
      <c r="DH306" s="44"/>
      <c r="DI306" s="44"/>
      <c r="DJ306" s="44"/>
      <c r="DK306" s="44"/>
      <c r="DL306" s="44"/>
      <c r="DM306" s="44"/>
    </row>
    <row r="307" spans="1:241" hidden="1" outlineLevel="2">
      <c r="A307" s="187"/>
      <c r="B307" s="33"/>
      <c r="C307" s="50"/>
      <c r="D307" s="51"/>
      <c r="E307" s="34"/>
      <c r="F307" s="56"/>
      <c r="G307" s="34"/>
      <c r="H307" s="34"/>
      <c r="I307" s="34"/>
      <c r="J307" s="53"/>
      <c r="K307" s="34"/>
      <c r="L307" s="36"/>
      <c r="M307" s="36"/>
      <c r="N307" s="36"/>
      <c r="O307" s="49"/>
      <c r="P307" s="49"/>
      <c r="Q307" s="36">
        <f t="shared" ref="Q307:Q312" si="1003">_xlfn.DAYS(P307,O307)</f>
        <v>0</v>
      </c>
      <c r="R307" s="33"/>
      <c r="S307" s="33"/>
      <c r="T307" s="33"/>
      <c r="U307" s="145"/>
      <c r="V307" s="192">
        <f t="shared" si="986"/>
        <v>0</v>
      </c>
      <c r="W307" s="193">
        <f t="shared" si="988"/>
        <v>0</v>
      </c>
      <c r="X307" s="192">
        <f t="shared" si="988"/>
        <v>0</v>
      </c>
      <c r="Y307" s="192">
        <f t="shared" si="988"/>
        <v>0</v>
      </c>
      <c r="Z307" s="192">
        <f t="shared" si="988"/>
        <v>0</v>
      </c>
      <c r="AA307" s="211">
        <f t="shared" si="989"/>
        <v>0</v>
      </c>
      <c r="AB307" s="205"/>
      <c r="AC307" s="205"/>
      <c r="AD307" s="229"/>
      <c r="AE307" s="211">
        <f>SUM(AF307:AH307)</f>
        <v>0</v>
      </c>
      <c r="AF307" s="205"/>
      <c r="AG307" s="205"/>
      <c r="AH307" s="229"/>
      <c r="AI307" s="211">
        <f t="shared" si="991"/>
        <v>0</v>
      </c>
      <c r="AJ307" s="205"/>
      <c r="AK307" s="205"/>
      <c r="AL307" s="229"/>
      <c r="AM307" s="211">
        <f t="shared" si="992"/>
        <v>0</v>
      </c>
      <c r="AN307" s="205"/>
      <c r="AO307" s="205"/>
      <c r="AP307" s="231"/>
      <c r="AQ307" s="193">
        <f t="shared" si="993"/>
        <v>0</v>
      </c>
      <c r="AR307" s="192">
        <f t="shared" si="993"/>
        <v>0</v>
      </c>
      <c r="AS307" s="192">
        <f t="shared" si="994"/>
        <v>0</v>
      </c>
      <c r="AT307" s="192">
        <f t="shared" si="987"/>
        <v>0</v>
      </c>
      <c r="AU307" s="192">
        <f t="shared" si="987"/>
        <v>0</v>
      </c>
      <c r="AV307" s="192">
        <f t="shared" si="987"/>
        <v>0</v>
      </c>
      <c r="AW307" s="192">
        <f t="shared" si="987"/>
        <v>0</v>
      </c>
      <c r="AX307" s="235">
        <f t="shared" si="995"/>
        <v>0</v>
      </c>
      <c r="AY307" s="263"/>
      <c r="AZ307" s="194">
        <f t="shared" si="996"/>
        <v>0</v>
      </c>
      <c r="BA307" s="263"/>
      <c r="BB307" s="263"/>
      <c r="BC307" s="263"/>
      <c r="BD307" s="264"/>
      <c r="BE307" s="235">
        <f t="shared" si="997"/>
        <v>0</v>
      </c>
      <c r="BF307" s="263"/>
      <c r="BG307" s="194">
        <f t="shared" si="998"/>
        <v>0</v>
      </c>
      <c r="BH307" s="263"/>
      <c r="BI307" s="263"/>
      <c r="BJ307" s="263"/>
      <c r="BK307" s="264"/>
      <c r="BL307" s="235">
        <f t="shared" si="999"/>
        <v>0</v>
      </c>
      <c r="BM307" s="263"/>
      <c r="BN307" s="194">
        <f t="shared" si="1000"/>
        <v>0</v>
      </c>
      <c r="BO307" s="263"/>
      <c r="BP307" s="263"/>
      <c r="BQ307" s="263"/>
      <c r="BR307" s="264"/>
      <c r="BS307" s="235">
        <f t="shared" si="1001"/>
        <v>0</v>
      </c>
      <c r="BT307" s="263"/>
      <c r="BU307" s="194">
        <f t="shared" si="1002"/>
        <v>0</v>
      </c>
      <c r="BV307" s="263"/>
      <c r="BW307" s="263"/>
      <c r="BX307" s="263"/>
      <c r="BY307" s="264"/>
      <c r="BZ307" s="251"/>
      <c r="CA307" s="159"/>
      <c r="CB307" s="44"/>
      <c r="CC307" s="44"/>
      <c r="CD307" s="44"/>
      <c r="CE307" s="44"/>
      <c r="CF307" s="44"/>
      <c r="CG307" s="44"/>
      <c r="CH307" s="44"/>
      <c r="CI307" s="44"/>
      <c r="CJ307" s="44"/>
      <c r="CK307" s="44"/>
      <c r="CL307" s="44"/>
      <c r="CM307" s="44"/>
      <c r="CN307" s="44"/>
      <c r="CO307" s="44"/>
      <c r="CP307" s="44"/>
      <c r="CQ307" s="44"/>
      <c r="CR307" s="44"/>
      <c r="CS307" s="44"/>
      <c r="CT307" s="44"/>
      <c r="CU307" s="44"/>
      <c r="CV307" s="44"/>
      <c r="CW307" s="44"/>
      <c r="CX307" s="44"/>
      <c r="CY307" s="44"/>
      <c r="CZ307" s="44"/>
      <c r="DA307" s="44"/>
      <c r="DB307" s="44"/>
      <c r="DC307" s="44"/>
      <c r="DD307" s="44"/>
      <c r="DE307" s="44"/>
      <c r="DF307" s="44"/>
      <c r="DG307" s="44"/>
      <c r="DH307" s="44"/>
      <c r="DI307" s="44"/>
      <c r="DJ307" s="44"/>
      <c r="DK307" s="44"/>
      <c r="DL307" s="44"/>
      <c r="DM307" s="44"/>
    </row>
    <row r="308" spans="1:241" hidden="1" outlineLevel="2">
      <c r="A308" s="187"/>
      <c r="B308" s="33"/>
      <c r="C308" s="50"/>
      <c r="D308" s="51"/>
      <c r="E308" s="34"/>
      <c r="F308" s="56"/>
      <c r="G308" s="34"/>
      <c r="H308" s="34"/>
      <c r="I308" s="34"/>
      <c r="J308" s="53"/>
      <c r="K308" s="34"/>
      <c r="L308" s="36"/>
      <c r="M308" s="36"/>
      <c r="N308" s="36"/>
      <c r="O308" s="49"/>
      <c r="P308" s="49"/>
      <c r="Q308" s="36">
        <f t="shared" si="1003"/>
        <v>0</v>
      </c>
      <c r="R308" s="33"/>
      <c r="S308" s="33"/>
      <c r="T308" s="33"/>
      <c r="U308" s="145"/>
      <c r="V308" s="192">
        <f t="shared" si="986"/>
        <v>0</v>
      </c>
      <c r="W308" s="193">
        <f t="shared" si="988"/>
        <v>0</v>
      </c>
      <c r="X308" s="192">
        <f t="shared" si="988"/>
        <v>0</v>
      </c>
      <c r="Y308" s="192">
        <f t="shared" si="988"/>
        <v>0</v>
      </c>
      <c r="Z308" s="192">
        <f t="shared" si="988"/>
        <v>0</v>
      </c>
      <c r="AA308" s="211">
        <f t="shared" si="989"/>
        <v>0</v>
      </c>
      <c r="AB308" s="205"/>
      <c r="AC308" s="205"/>
      <c r="AD308" s="229"/>
      <c r="AE308" s="211">
        <f t="shared" ref="AE308:AE312" si="1004">SUM(AF308:AH308)</f>
        <v>0</v>
      </c>
      <c r="AF308" s="205"/>
      <c r="AG308" s="205"/>
      <c r="AH308" s="229"/>
      <c r="AI308" s="211">
        <f t="shared" si="991"/>
        <v>0</v>
      </c>
      <c r="AJ308" s="205"/>
      <c r="AK308" s="205"/>
      <c r="AL308" s="229"/>
      <c r="AM308" s="211">
        <f t="shared" si="992"/>
        <v>0</v>
      </c>
      <c r="AN308" s="205"/>
      <c r="AO308" s="205"/>
      <c r="AP308" s="231"/>
      <c r="AQ308" s="193">
        <f t="shared" si="993"/>
        <v>0</v>
      </c>
      <c r="AR308" s="192">
        <f t="shared" si="993"/>
        <v>0</v>
      </c>
      <c r="AS308" s="192">
        <f t="shared" si="994"/>
        <v>0</v>
      </c>
      <c r="AT308" s="192">
        <f t="shared" si="987"/>
        <v>0</v>
      </c>
      <c r="AU308" s="192">
        <f t="shared" si="987"/>
        <v>0</v>
      </c>
      <c r="AV308" s="192">
        <f t="shared" si="987"/>
        <v>0</v>
      </c>
      <c r="AW308" s="192">
        <f t="shared" si="987"/>
        <v>0</v>
      </c>
      <c r="AX308" s="235">
        <f t="shared" si="995"/>
        <v>0</v>
      </c>
      <c r="AY308" s="263"/>
      <c r="AZ308" s="194">
        <f t="shared" si="996"/>
        <v>0</v>
      </c>
      <c r="BA308" s="263"/>
      <c r="BB308" s="263"/>
      <c r="BC308" s="263"/>
      <c r="BD308" s="264"/>
      <c r="BE308" s="235">
        <f t="shared" si="997"/>
        <v>0</v>
      </c>
      <c r="BF308" s="263"/>
      <c r="BG308" s="194">
        <f t="shared" si="998"/>
        <v>0</v>
      </c>
      <c r="BH308" s="263"/>
      <c r="BI308" s="263"/>
      <c r="BJ308" s="263"/>
      <c r="BK308" s="264"/>
      <c r="BL308" s="235">
        <f t="shared" si="999"/>
        <v>0</v>
      </c>
      <c r="BM308" s="263"/>
      <c r="BN308" s="194">
        <f t="shared" si="1000"/>
        <v>0</v>
      </c>
      <c r="BO308" s="263"/>
      <c r="BP308" s="263"/>
      <c r="BQ308" s="263"/>
      <c r="BR308" s="264"/>
      <c r="BS308" s="235">
        <f t="shared" si="1001"/>
        <v>0</v>
      </c>
      <c r="BT308" s="263"/>
      <c r="BU308" s="194">
        <f t="shared" si="1002"/>
        <v>0</v>
      </c>
      <c r="BV308" s="263"/>
      <c r="BW308" s="263"/>
      <c r="BX308" s="263"/>
      <c r="BY308" s="264"/>
      <c r="BZ308" s="251"/>
      <c r="CA308" s="159"/>
      <c r="CB308" s="44"/>
      <c r="CC308" s="44"/>
      <c r="CD308" s="44"/>
      <c r="CE308" s="44"/>
      <c r="CF308" s="44"/>
      <c r="CG308" s="44"/>
      <c r="CH308" s="44"/>
      <c r="CI308" s="44"/>
      <c r="CJ308" s="44"/>
      <c r="CK308" s="44"/>
      <c r="CL308" s="44"/>
      <c r="CM308" s="44"/>
      <c r="CN308" s="44"/>
      <c r="CO308" s="44"/>
      <c r="CP308" s="44"/>
      <c r="CQ308" s="44"/>
      <c r="CR308" s="44"/>
      <c r="CS308" s="44"/>
      <c r="CT308" s="44"/>
      <c r="CU308" s="44"/>
      <c r="CV308" s="44"/>
      <c r="CW308" s="44"/>
      <c r="CX308" s="44"/>
      <c r="CY308" s="44"/>
      <c r="CZ308" s="44"/>
      <c r="DA308" s="44"/>
      <c r="DB308" s="44"/>
      <c r="DC308" s="44"/>
      <c r="DD308" s="44"/>
      <c r="DE308" s="44"/>
      <c r="DF308" s="44"/>
      <c r="DG308" s="44"/>
      <c r="DH308" s="44"/>
      <c r="DI308" s="44"/>
      <c r="DJ308" s="44"/>
      <c r="DK308" s="44"/>
      <c r="DL308" s="44"/>
      <c r="DM308" s="44"/>
    </row>
    <row r="309" spans="1:241" hidden="1" outlineLevel="2">
      <c r="A309" s="145"/>
      <c r="B309" s="33"/>
      <c r="C309" s="50"/>
      <c r="D309" s="51"/>
      <c r="E309" s="34"/>
      <c r="F309" s="56"/>
      <c r="G309" s="34"/>
      <c r="H309" s="34"/>
      <c r="I309" s="34"/>
      <c r="J309" s="53"/>
      <c r="K309" s="34"/>
      <c r="L309" s="36"/>
      <c r="M309" s="36"/>
      <c r="N309" s="36"/>
      <c r="O309" s="49"/>
      <c r="P309" s="49"/>
      <c r="Q309" s="36">
        <f t="shared" si="1003"/>
        <v>0</v>
      </c>
      <c r="R309" s="33"/>
      <c r="S309" s="33"/>
      <c r="T309" s="33"/>
      <c r="U309" s="145"/>
      <c r="V309" s="192">
        <f t="shared" si="986"/>
        <v>0</v>
      </c>
      <c r="W309" s="193">
        <f t="shared" si="988"/>
        <v>0</v>
      </c>
      <c r="X309" s="192">
        <f t="shared" si="988"/>
        <v>0</v>
      </c>
      <c r="Y309" s="192">
        <f t="shared" si="988"/>
        <v>0</v>
      </c>
      <c r="Z309" s="192">
        <f t="shared" si="988"/>
        <v>0</v>
      </c>
      <c r="AA309" s="211">
        <f t="shared" si="989"/>
        <v>0</v>
      </c>
      <c r="AB309" s="205"/>
      <c r="AC309" s="205"/>
      <c r="AD309" s="229"/>
      <c r="AE309" s="211">
        <f t="shared" si="1004"/>
        <v>0</v>
      </c>
      <c r="AF309" s="205"/>
      <c r="AG309" s="205"/>
      <c r="AH309" s="229"/>
      <c r="AI309" s="211">
        <f t="shared" si="991"/>
        <v>0</v>
      </c>
      <c r="AJ309" s="205"/>
      <c r="AK309" s="205"/>
      <c r="AL309" s="229"/>
      <c r="AM309" s="211">
        <f t="shared" si="992"/>
        <v>0</v>
      </c>
      <c r="AN309" s="205"/>
      <c r="AO309" s="205"/>
      <c r="AP309" s="231"/>
      <c r="AQ309" s="193">
        <f t="shared" si="993"/>
        <v>0</v>
      </c>
      <c r="AR309" s="192">
        <f t="shared" si="993"/>
        <v>0</v>
      </c>
      <c r="AS309" s="192">
        <f t="shared" si="994"/>
        <v>0</v>
      </c>
      <c r="AT309" s="192">
        <f t="shared" si="987"/>
        <v>0</v>
      </c>
      <c r="AU309" s="192">
        <f t="shared" si="987"/>
        <v>0</v>
      </c>
      <c r="AV309" s="192">
        <f t="shared" si="987"/>
        <v>0</v>
      </c>
      <c r="AW309" s="192">
        <f t="shared" si="987"/>
        <v>0</v>
      </c>
      <c r="AX309" s="235">
        <f t="shared" si="995"/>
        <v>0</v>
      </c>
      <c r="AY309" s="263"/>
      <c r="AZ309" s="194">
        <f t="shared" si="996"/>
        <v>0</v>
      </c>
      <c r="BA309" s="263"/>
      <c r="BB309" s="263"/>
      <c r="BC309" s="263"/>
      <c r="BD309" s="264"/>
      <c r="BE309" s="235">
        <f t="shared" si="997"/>
        <v>0</v>
      </c>
      <c r="BF309" s="263"/>
      <c r="BG309" s="194">
        <f t="shared" si="998"/>
        <v>0</v>
      </c>
      <c r="BH309" s="263"/>
      <c r="BI309" s="263"/>
      <c r="BJ309" s="263"/>
      <c r="BK309" s="264"/>
      <c r="BL309" s="235">
        <f t="shared" si="999"/>
        <v>0</v>
      </c>
      <c r="BM309" s="263"/>
      <c r="BN309" s="194">
        <f t="shared" si="1000"/>
        <v>0</v>
      </c>
      <c r="BO309" s="263"/>
      <c r="BP309" s="263"/>
      <c r="BQ309" s="263"/>
      <c r="BR309" s="264"/>
      <c r="BS309" s="235">
        <f t="shared" si="1001"/>
        <v>0</v>
      </c>
      <c r="BT309" s="263"/>
      <c r="BU309" s="194">
        <f t="shared" si="1002"/>
        <v>0</v>
      </c>
      <c r="BV309" s="263"/>
      <c r="BW309" s="263"/>
      <c r="BX309" s="263"/>
      <c r="BY309" s="264"/>
      <c r="BZ309" s="251"/>
      <c r="CA309" s="159"/>
      <c r="CB309" s="44"/>
      <c r="CC309" s="44"/>
      <c r="CD309" s="44"/>
      <c r="CE309" s="44"/>
      <c r="CF309" s="44"/>
      <c r="CG309" s="44"/>
      <c r="CH309" s="44"/>
      <c r="CI309" s="44"/>
      <c r="CJ309" s="44"/>
      <c r="CK309" s="44"/>
      <c r="CL309" s="44"/>
      <c r="CM309" s="44"/>
      <c r="CN309" s="44"/>
      <c r="CO309" s="44"/>
      <c r="CP309" s="44"/>
      <c r="CQ309" s="44"/>
      <c r="CR309" s="44"/>
      <c r="CS309" s="44"/>
      <c r="CT309" s="44"/>
      <c r="CU309" s="44"/>
      <c r="CV309" s="44"/>
      <c r="CW309" s="44"/>
      <c r="CX309" s="44"/>
      <c r="CY309" s="44"/>
      <c r="CZ309" s="44"/>
      <c r="DA309" s="44"/>
      <c r="DB309" s="44"/>
      <c r="DC309" s="44"/>
      <c r="DD309" s="44"/>
      <c r="DE309" s="44"/>
      <c r="DF309" s="44"/>
      <c r="DG309" s="44"/>
      <c r="DH309" s="44"/>
      <c r="DI309" s="44"/>
      <c r="DJ309" s="44"/>
      <c r="DK309" s="44"/>
      <c r="DL309" s="44"/>
      <c r="DM309" s="44"/>
    </row>
    <row r="310" spans="1:241" hidden="1" outlineLevel="2">
      <c r="A310" s="145"/>
      <c r="B310" s="33"/>
      <c r="C310" s="50"/>
      <c r="D310" s="51"/>
      <c r="E310" s="34"/>
      <c r="F310" s="56"/>
      <c r="G310" s="34"/>
      <c r="H310" s="34"/>
      <c r="I310" s="34"/>
      <c r="J310" s="53"/>
      <c r="K310" s="34"/>
      <c r="L310" s="36"/>
      <c r="M310" s="36"/>
      <c r="N310" s="36"/>
      <c r="O310" s="49"/>
      <c r="P310" s="49"/>
      <c r="Q310" s="36">
        <f t="shared" si="1003"/>
        <v>0</v>
      </c>
      <c r="R310" s="33"/>
      <c r="S310" s="33"/>
      <c r="T310" s="33"/>
      <c r="U310" s="145"/>
      <c r="V310" s="192">
        <f t="shared" si="986"/>
        <v>0</v>
      </c>
      <c r="W310" s="193">
        <f t="shared" si="988"/>
        <v>0</v>
      </c>
      <c r="X310" s="192">
        <f t="shared" si="988"/>
        <v>0</v>
      </c>
      <c r="Y310" s="192">
        <f t="shared" si="988"/>
        <v>0</v>
      </c>
      <c r="Z310" s="192">
        <f t="shared" si="988"/>
        <v>0</v>
      </c>
      <c r="AA310" s="211">
        <f t="shared" si="989"/>
        <v>0</v>
      </c>
      <c r="AB310" s="206"/>
      <c r="AC310" s="206"/>
      <c r="AD310" s="230"/>
      <c r="AE310" s="211">
        <f t="shared" si="1004"/>
        <v>0</v>
      </c>
      <c r="AF310" s="206"/>
      <c r="AG310" s="206"/>
      <c r="AH310" s="230"/>
      <c r="AI310" s="211">
        <f t="shared" si="991"/>
        <v>0</v>
      </c>
      <c r="AJ310" s="206"/>
      <c r="AK310" s="206"/>
      <c r="AL310" s="230"/>
      <c r="AM310" s="211">
        <f t="shared" si="992"/>
        <v>0</v>
      </c>
      <c r="AN310" s="206"/>
      <c r="AO310" s="206"/>
      <c r="AP310" s="232"/>
      <c r="AQ310" s="193">
        <f t="shared" si="993"/>
        <v>0</v>
      </c>
      <c r="AR310" s="192">
        <f t="shared" si="993"/>
        <v>0</v>
      </c>
      <c r="AS310" s="192">
        <f t="shared" si="994"/>
        <v>0</v>
      </c>
      <c r="AT310" s="192">
        <f t="shared" si="987"/>
        <v>0</v>
      </c>
      <c r="AU310" s="192">
        <f t="shared" si="987"/>
        <v>0</v>
      </c>
      <c r="AV310" s="192">
        <f t="shared" si="987"/>
        <v>0</v>
      </c>
      <c r="AW310" s="192">
        <f t="shared" si="987"/>
        <v>0</v>
      </c>
      <c r="AX310" s="235">
        <f>SUM(AY310:BD310)</f>
        <v>0</v>
      </c>
      <c r="AY310" s="263"/>
      <c r="AZ310" s="194">
        <f t="shared" si="996"/>
        <v>0</v>
      </c>
      <c r="BA310" s="263"/>
      <c r="BB310" s="263"/>
      <c r="BC310" s="263"/>
      <c r="BD310" s="264"/>
      <c r="BE310" s="235">
        <f>SUM(BF310:BK310)</f>
        <v>0</v>
      </c>
      <c r="BF310" s="263"/>
      <c r="BG310" s="194">
        <f t="shared" si="998"/>
        <v>0</v>
      </c>
      <c r="BH310" s="263"/>
      <c r="BI310" s="263"/>
      <c r="BJ310" s="263"/>
      <c r="BK310" s="264"/>
      <c r="BL310" s="235">
        <f>SUM(BM310:BR310)</f>
        <v>0</v>
      </c>
      <c r="BM310" s="263"/>
      <c r="BN310" s="194">
        <f t="shared" si="1000"/>
        <v>0</v>
      </c>
      <c r="BO310" s="263"/>
      <c r="BP310" s="263"/>
      <c r="BQ310" s="263"/>
      <c r="BR310" s="264"/>
      <c r="BS310" s="235">
        <f>SUM(BT310:BY310)</f>
        <v>0</v>
      </c>
      <c r="BT310" s="263"/>
      <c r="BU310" s="194">
        <f t="shared" si="1002"/>
        <v>0</v>
      </c>
      <c r="BV310" s="263"/>
      <c r="BW310" s="263"/>
      <c r="BX310" s="263"/>
      <c r="BY310" s="264"/>
      <c r="BZ310" s="251"/>
      <c r="CA310" s="159"/>
      <c r="CB310" s="44"/>
      <c r="CC310" s="44"/>
      <c r="CD310" s="44"/>
      <c r="CE310" s="44"/>
      <c r="CF310" s="44"/>
      <c r="CG310" s="44"/>
      <c r="CH310" s="44"/>
      <c r="CI310" s="44"/>
      <c r="CJ310" s="44"/>
      <c r="CK310" s="44"/>
      <c r="CL310" s="44"/>
      <c r="CM310" s="44"/>
      <c r="CN310" s="44"/>
      <c r="CO310" s="44"/>
      <c r="CP310" s="44"/>
      <c r="CQ310" s="44"/>
      <c r="CR310" s="44"/>
      <c r="CS310" s="44"/>
      <c r="CT310" s="44"/>
      <c r="CU310" s="44"/>
      <c r="CV310" s="44"/>
      <c r="CW310" s="44"/>
      <c r="CX310" s="44"/>
      <c r="CY310" s="44"/>
      <c r="CZ310" s="44"/>
      <c r="DA310" s="44"/>
      <c r="DB310" s="44"/>
      <c r="DC310" s="44"/>
      <c r="DD310" s="44"/>
      <c r="DE310" s="44"/>
      <c r="DF310" s="44"/>
      <c r="DG310" s="44"/>
      <c r="DH310" s="44"/>
      <c r="DI310" s="44"/>
      <c r="DJ310" s="44"/>
      <c r="DK310" s="44"/>
      <c r="DL310" s="44"/>
      <c r="DM310" s="44"/>
    </row>
    <row r="311" spans="1:241" hidden="1" outlineLevel="2">
      <c r="A311" s="145"/>
      <c r="B311" s="33"/>
      <c r="C311" s="50"/>
      <c r="D311" s="51"/>
      <c r="E311" s="34"/>
      <c r="F311" s="56"/>
      <c r="G311" s="34"/>
      <c r="H311" s="34"/>
      <c r="I311" s="34"/>
      <c r="J311" s="53"/>
      <c r="K311" s="34"/>
      <c r="L311" s="36"/>
      <c r="M311" s="36"/>
      <c r="N311" s="36"/>
      <c r="O311" s="49"/>
      <c r="P311" s="49"/>
      <c r="Q311" s="36">
        <f t="shared" si="1003"/>
        <v>0</v>
      </c>
      <c r="R311" s="33"/>
      <c r="S311" s="33"/>
      <c r="T311" s="33"/>
      <c r="U311" s="145"/>
      <c r="V311" s="192">
        <f t="shared" si="986"/>
        <v>0</v>
      </c>
      <c r="W311" s="193">
        <f t="shared" si="988"/>
        <v>0</v>
      </c>
      <c r="X311" s="192">
        <f t="shared" si="988"/>
        <v>0</v>
      </c>
      <c r="Y311" s="192">
        <f t="shared" si="988"/>
        <v>0</v>
      </c>
      <c r="Z311" s="192">
        <f t="shared" si="988"/>
        <v>0</v>
      </c>
      <c r="AA311" s="211">
        <f>SUM(AB311:AD311)</f>
        <v>0</v>
      </c>
      <c r="AB311" s="206"/>
      <c r="AC311" s="206"/>
      <c r="AD311" s="230"/>
      <c r="AE311" s="211">
        <f t="shared" si="1004"/>
        <v>0</v>
      </c>
      <c r="AF311" s="206"/>
      <c r="AG311" s="206"/>
      <c r="AH311" s="230"/>
      <c r="AI311" s="211">
        <f t="shared" si="991"/>
        <v>0</v>
      </c>
      <c r="AJ311" s="206"/>
      <c r="AK311" s="206"/>
      <c r="AL311" s="230"/>
      <c r="AM311" s="211">
        <f t="shared" si="992"/>
        <v>0</v>
      </c>
      <c r="AN311" s="206"/>
      <c r="AO311" s="206"/>
      <c r="AP311" s="232"/>
      <c r="AQ311" s="193">
        <f t="shared" si="993"/>
        <v>0</v>
      </c>
      <c r="AR311" s="192">
        <f t="shared" si="993"/>
        <v>0</v>
      </c>
      <c r="AS311" s="192">
        <f t="shared" si="994"/>
        <v>0</v>
      </c>
      <c r="AT311" s="192">
        <f t="shared" si="987"/>
        <v>0</v>
      </c>
      <c r="AU311" s="192">
        <f t="shared" si="987"/>
        <v>0</v>
      </c>
      <c r="AV311" s="192">
        <f t="shared" si="987"/>
        <v>0</v>
      </c>
      <c r="AW311" s="192">
        <f t="shared" si="987"/>
        <v>0</v>
      </c>
      <c r="AX311" s="235">
        <f t="shared" ref="AX311:AX312" si="1005">SUM(AY311:BD311)</f>
        <v>0</v>
      </c>
      <c r="AY311" s="263"/>
      <c r="AZ311" s="194">
        <f t="shared" si="996"/>
        <v>0</v>
      </c>
      <c r="BA311" s="263"/>
      <c r="BB311" s="263"/>
      <c r="BC311" s="263"/>
      <c r="BD311" s="264"/>
      <c r="BE311" s="235">
        <f t="shared" ref="BE311:BE312" si="1006">SUM(BF311:BK311)</f>
        <v>0</v>
      </c>
      <c r="BF311" s="263"/>
      <c r="BG311" s="194">
        <f t="shared" si="998"/>
        <v>0</v>
      </c>
      <c r="BH311" s="263"/>
      <c r="BI311" s="263"/>
      <c r="BJ311" s="263"/>
      <c r="BK311" s="264"/>
      <c r="BL311" s="235">
        <f t="shared" ref="BL311:BL312" si="1007">SUM(BM311:BR311)</f>
        <v>0</v>
      </c>
      <c r="BM311" s="263"/>
      <c r="BN311" s="194">
        <f t="shared" si="1000"/>
        <v>0</v>
      </c>
      <c r="BO311" s="263"/>
      <c r="BP311" s="263"/>
      <c r="BQ311" s="263"/>
      <c r="BR311" s="264"/>
      <c r="BS311" s="235">
        <f t="shared" ref="BS311:BS312" si="1008">SUM(BT311:BY311)</f>
        <v>0</v>
      </c>
      <c r="BT311" s="263"/>
      <c r="BU311" s="194">
        <f t="shared" si="1002"/>
        <v>0</v>
      </c>
      <c r="BV311" s="263"/>
      <c r="BW311" s="263"/>
      <c r="BX311" s="263"/>
      <c r="BY311" s="264"/>
      <c r="BZ311" s="251"/>
      <c r="CA311" s="159"/>
      <c r="CB311" s="44"/>
      <c r="CC311" s="44"/>
      <c r="CD311" s="44"/>
      <c r="CE311" s="44"/>
      <c r="CF311" s="44"/>
      <c r="CG311" s="44"/>
      <c r="CH311" s="44"/>
      <c r="CI311" s="44"/>
      <c r="CJ311" s="44"/>
      <c r="CK311" s="44"/>
      <c r="CL311" s="44"/>
      <c r="CM311" s="44"/>
      <c r="CN311" s="44"/>
      <c r="CO311" s="44"/>
      <c r="CP311" s="44"/>
      <c r="CQ311" s="44"/>
      <c r="CR311" s="44"/>
      <c r="CS311" s="44"/>
      <c r="CT311" s="44"/>
      <c r="CU311" s="44"/>
      <c r="CV311" s="44"/>
      <c r="CW311" s="44"/>
      <c r="CX311" s="44"/>
      <c r="CY311" s="44"/>
      <c r="CZ311" s="44"/>
      <c r="DA311" s="44"/>
      <c r="DB311" s="44"/>
      <c r="DC311" s="44"/>
      <c r="DD311" s="44"/>
      <c r="DE311" s="44"/>
      <c r="DF311" s="44"/>
      <c r="DG311" s="44"/>
      <c r="DH311" s="44"/>
      <c r="DI311" s="44"/>
      <c r="DJ311" s="44"/>
      <c r="DK311" s="44"/>
      <c r="DL311" s="44"/>
      <c r="DM311" s="44"/>
    </row>
    <row r="312" spans="1:241" hidden="1" outlineLevel="2">
      <c r="A312" s="145"/>
      <c r="B312" s="33"/>
      <c r="C312" s="50"/>
      <c r="D312" s="51"/>
      <c r="E312" s="34"/>
      <c r="F312" s="56"/>
      <c r="G312" s="34"/>
      <c r="H312" s="34"/>
      <c r="I312" s="34"/>
      <c r="J312" s="53"/>
      <c r="K312" s="34"/>
      <c r="L312" s="36"/>
      <c r="M312" s="36"/>
      <c r="N312" s="36"/>
      <c r="O312" s="49"/>
      <c r="P312" s="49"/>
      <c r="Q312" s="36">
        <f t="shared" si="1003"/>
        <v>0</v>
      </c>
      <c r="R312" s="33"/>
      <c r="S312" s="33"/>
      <c r="T312" s="33"/>
      <c r="U312" s="145"/>
      <c r="V312" s="192">
        <f t="shared" si="986"/>
        <v>0</v>
      </c>
      <c r="W312" s="193">
        <f t="shared" si="988"/>
        <v>0</v>
      </c>
      <c r="X312" s="192">
        <f t="shared" si="988"/>
        <v>0</v>
      </c>
      <c r="Y312" s="192">
        <f t="shared" si="988"/>
        <v>0</v>
      </c>
      <c r="Z312" s="192">
        <f t="shared" si="988"/>
        <v>0</v>
      </c>
      <c r="AA312" s="211">
        <f t="shared" ref="AA312" si="1009">SUM(AB312:AD312)</f>
        <v>0</v>
      </c>
      <c r="AB312" s="206"/>
      <c r="AC312" s="206"/>
      <c r="AD312" s="230"/>
      <c r="AE312" s="211">
        <f t="shared" si="1004"/>
        <v>0</v>
      </c>
      <c r="AF312" s="206"/>
      <c r="AG312" s="206"/>
      <c r="AH312" s="230"/>
      <c r="AI312" s="211">
        <f t="shared" si="991"/>
        <v>0</v>
      </c>
      <c r="AJ312" s="206"/>
      <c r="AK312" s="206"/>
      <c r="AL312" s="230"/>
      <c r="AM312" s="211">
        <f t="shared" si="992"/>
        <v>0</v>
      </c>
      <c r="AN312" s="206"/>
      <c r="AO312" s="206"/>
      <c r="AP312" s="232"/>
      <c r="AQ312" s="193">
        <f t="shared" si="993"/>
        <v>0</v>
      </c>
      <c r="AR312" s="192">
        <f>SUM(BT312,BM312,BF312,AY312)</f>
        <v>0</v>
      </c>
      <c r="AS312" s="192">
        <f>IF(AR312*0.304=SUM(AZ312,BG312,BN312,BU312),AR312*0.304,"ЕСН")</f>
        <v>0</v>
      </c>
      <c r="AT312" s="192">
        <f t="shared" si="987"/>
        <v>0</v>
      </c>
      <c r="AU312" s="192">
        <f t="shared" si="987"/>
        <v>0</v>
      </c>
      <c r="AV312" s="192">
        <f t="shared" si="987"/>
        <v>0</v>
      </c>
      <c r="AW312" s="192">
        <f t="shared" si="987"/>
        <v>0</v>
      </c>
      <c r="AX312" s="235">
        <f t="shared" si="1005"/>
        <v>0</v>
      </c>
      <c r="AY312" s="263"/>
      <c r="AZ312" s="194">
        <f t="shared" si="996"/>
        <v>0</v>
      </c>
      <c r="BA312" s="263"/>
      <c r="BB312" s="263"/>
      <c r="BC312" s="263"/>
      <c r="BD312" s="264"/>
      <c r="BE312" s="235">
        <f t="shared" si="1006"/>
        <v>0</v>
      </c>
      <c r="BF312" s="263"/>
      <c r="BG312" s="194">
        <f t="shared" si="998"/>
        <v>0</v>
      </c>
      <c r="BH312" s="263"/>
      <c r="BI312" s="263"/>
      <c r="BJ312" s="263"/>
      <c r="BK312" s="264"/>
      <c r="BL312" s="235">
        <f t="shared" si="1007"/>
        <v>0</v>
      </c>
      <c r="BM312" s="263"/>
      <c r="BN312" s="194">
        <f t="shared" si="1000"/>
        <v>0</v>
      </c>
      <c r="BO312" s="263"/>
      <c r="BP312" s="263"/>
      <c r="BQ312" s="263"/>
      <c r="BR312" s="264"/>
      <c r="BS312" s="235">
        <f t="shared" si="1008"/>
        <v>0</v>
      </c>
      <c r="BT312" s="263"/>
      <c r="BU312" s="194">
        <f t="shared" si="1002"/>
        <v>0</v>
      </c>
      <c r="BV312" s="263"/>
      <c r="BW312" s="263"/>
      <c r="BX312" s="263"/>
      <c r="BY312" s="264"/>
      <c r="BZ312" s="251"/>
      <c r="CA312" s="159"/>
      <c r="CB312" s="44"/>
      <c r="CC312" s="44"/>
      <c r="CD312" s="44"/>
      <c r="CE312" s="44"/>
      <c r="CF312" s="44"/>
      <c r="CG312" s="44"/>
      <c r="CH312" s="44"/>
      <c r="CI312" s="44"/>
      <c r="CJ312" s="44"/>
      <c r="CK312" s="44"/>
      <c r="CL312" s="44"/>
      <c r="CM312" s="44"/>
      <c r="CN312" s="44"/>
      <c r="CO312" s="44"/>
      <c r="CP312" s="44"/>
      <c r="CQ312" s="44"/>
      <c r="CR312" s="44"/>
      <c r="CS312" s="44"/>
      <c r="CT312" s="44"/>
      <c r="CU312" s="44"/>
      <c r="CV312" s="44"/>
      <c r="CW312" s="44"/>
      <c r="CX312" s="44"/>
      <c r="CY312" s="44"/>
      <c r="CZ312" s="44"/>
      <c r="DA312" s="44"/>
      <c r="DB312" s="44"/>
      <c r="DC312" s="44"/>
      <c r="DD312" s="44"/>
      <c r="DE312" s="44"/>
      <c r="DF312" s="44"/>
      <c r="DG312" s="44"/>
      <c r="DH312" s="44"/>
      <c r="DI312" s="44"/>
      <c r="DJ312" s="44"/>
      <c r="DK312" s="44"/>
      <c r="DL312" s="44"/>
      <c r="DM312" s="44"/>
    </row>
    <row r="313" spans="1:241" hidden="1" outlineLevel="2">
      <c r="A313" s="49"/>
      <c r="B313" s="33"/>
      <c r="C313" s="50"/>
      <c r="D313" s="51"/>
      <c r="E313" s="34"/>
      <c r="F313" s="52"/>
      <c r="G313" s="34"/>
      <c r="H313" s="34"/>
      <c r="I313" s="34"/>
      <c r="J313" s="53"/>
      <c r="K313" s="34"/>
      <c r="L313" s="36"/>
      <c r="M313" s="36"/>
      <c r="N313" s="36"/>
      <c r="O313" s="36"/>
      <c r="P313" s="36"/>
      <c r="Q313" s="36"/>
      <c r="R313" s="33"/>
      <c r="S313" s="145"/>
      <c r="T313" s="145"/>
      <c r="U313" s="145"/>
      <c r="V313" s="154"/>
      <c r="W313" s="165"/>
      <c r="X313" s="36"/>
      <c r="Y313" s="36"/>
      <c r="Z313" s="154"/>
      <c r="AA313" s="210"/>
      <c r="AB313" s="36"/>
      <c r="AC313" s="36"/>
      <c r="AD313" s="221"/>
      <c r="AE313" s="210"/>
      <c r="AF313" s="36"/>
      <c r="AG313" s="36"/>
      <c r="AH313" s="221"/>
      <c r="AI313" s="210"/>
      <c r="AJ313" s="36"/>
      <c r="AK313" s="36"/>
      <c r="AL313" s="221"/>
      <c r="AM313" s="210"/>
      <c r="AN313" s="36"/>
      <c r="AO313" s="36"/>
      <c r="AP313" s="154"/>
      <c r="AQ313" s="165"/>
      <c r="AR313" s="36"/>
      <c r="AS313" s="36"/>
      <c r="AT313" s="36"/>
      <c r="AU313" s="36"/>
      <c r="AV313" s="36"/>
      <c r="AW313" s="154"/>
      <c r="AX313" s="235"/>
      <c r="AY313" s="54"/>
      <c r="AZ313" s="194"/>
      <c r="BA313" s="54"/>
      <c r="BB313" s="54"/>
      <c r="BC313" s="54"/>
      <c r="BD313" s="237"/>
      <c r="BE313" s="235"/>
      <c r="BF313" s="54"/>
      <c r="BG313" s="194"/>
      <c r="BH313" s="54"/>
      <c r="BI313" s="54"/>
      <c r="BJ313" s="54"/>
      <c r="BK313" s="237"/>
      <c r="BL313" s="236"/>
      <c r="BM313" s="54"/>
      <c r="BN313" s="54"/>
      <c r="BO313" s="54"/>
      <c r="BP313" s="54"/>
      <c r="BQ313" s="54"/>
      <c r="BR313" s="237"/>
      <c r="BS313" s="236"/>
      <c r="BT313" s="44"/>
      <c r="BU313" s="44"/>
      <c r="BV313" s="44"/>
      <c r="BW313" s="44"/>
      <c r="BX313" s="44"/>
      <c r="BY313" s="257"/>
      <c r="BZ313" s="252"/>
      <c r="CA313" s="159"/>
      <c r="CB313" s="44"/>
      <c r="CC313" s="44"/>
      <c r="CD313" s="44"/>
      <c r="CE313" s="44"/>
      <c r="CF313" s="44"/>
      <c r="CG313" s="44"/>
      <c r="CH313" s="44"/>
      <c r="CI313" s="44"/>
      <c r="CJ313" s="44"/>
      <c r="CK313" s="44"/>
      <c r="CL313" s="44"/>
      <c r="CM313" s="44"/>
      <c r="CN313" s="44"/>
      <c r="CO313" s="44"/>
      <c r="CP313" s="44"/>
      <c r="CQ313" s="44"/>
      <c r="CR313" s="44"/>
      <c r="CS313" s="44"/>
      <c r="CT313" s="44"/>
      <c r="CU313" s="44"/>
      <c r="CV313" s="44"/>
      <c r="CW313" s="44"/>
      <c r="CX313" s="44"/>
      <c r="CY313" s="44"/>
      <c r="CZ313" s="44"/>
      <c r="DA313" s="44"/>
      <c r="DB313" s="44"/>
      <c r="DC313" s="44"/>
      <c r="DD313" s="44"/>
      <c r="DE313" s="44"/>
      <c r="DF313" s="44"/>
      <c r="DG313" s="44"/>
      <c r="DH313" s="44"/>
      <c r="DI313" s="44"/>
      <c r="DJ313" s="44"/>
      <c r="DK313" s="44"/>
      <c r="DL313" s="44"/>
      <c r="DM313" s="44"/>
    </row>
    <row r="314" spans="1:241" s="48" customFormat="1" hidden="1" outlineLevel="1" collapsed="1">
      <c r="A314" s="176"/>
      <c r="B314" s="177"/>
      <c r="C314" s="178"/>
      <c r="D314" s="179"/>
      <c r="E314" s="180"/>
      <c r="F314" s="181"/>
      <c r="G314" s="182"/>
      <c r="H314" s="182"/>
      <c r="I314" s="182"/>
      <c r="J314" s="183"/>
      <c r="K314" s="181" t="str">
        <f>CONCATENATE(K315," ",S315,R315," ",K316," ",S316,R316," ",K317," ",S317,R317," ",K318," ",S318,R318," ",K319," ",S319,R319," "," ",K320," ",S320,R320," ",K321," ",S321,R321," ",K322," ",S322,R322," ")</f>
        <v xml:space="preserve">                 </v>
      </c>
      <c r="L314" s="181"/>
      <c r="M314" s="181"/>
      <c r="N314" s="181"/>
      <c r="O314" s="181"/>
      <c r="P314" s="181"/>
      <c r="Q314" s="181"/>
      <c r="R314" s="182"/>
      <c r="S314" s="182"/>
      <c r="T314" s="182"/>
      <c r="U314" s="184">
        <f>SUM(U315:U322)</f>
        <v>0</v>
      </c>
      <c r="V314" s="188">
        <f>IF(SUM(BT315:BY322,BM315:BR322,BF315:BK322,AY315:BD322,AN315:AP322,AJ315:AL322,AF315:AH322,AB315:AD322)=SUM(V315:V322),SUM(V315:V322),"ПРОВЕРЬ")</f>
        <v>0</v>
      </c>
      <c r="W314" s="189">
        <f>IF(SUM(AA314,AE314,AI314,AM314)=SUM(W315:W322),SUM(W315:W322),"ПРОВЕРЬ")</f>
        <v>0</v>
      </c>
      <c r="X314" s="188">
        <f>IF(SUM(AB314,AF314,AJ314,AN314)=SUM(X315:X322),SUM(X315:X322),"ПРОВЕРЬ")</f>
        <v>0</v>
      </c>
      <c r="Y314" s="188">
        <f t="shared" ref="Y314" si="1010">IF(SUM(AC314,AG314,AK314,AO314)=SUM(Y315:Y322),SUM(Y315:Y322),"ПРОВЕРЬ")</f>
        <v>0</v>
      </c>
      <c r="Z314" s="222">
        <f>IF(SUM(AD314,AH314,AL314,AP314)=SUM(Z315:Z322),SUM(Z315:Z322),"ПРОВЕРЬ")</f>
        <v>0</v>
      </c>
      <c r="AA314" s="190">
        <f t="shared" ref="AA314" si="1011">SUM(AA315:AA322)</f>
        <v>0</v>
      </c>
      <c r="AB314" s="184">
        <f t="shared" ref="AB314" si="1012">SUM(AB315:AB322)</f>
        <v>0</v>
      </c>
      <c r="AC314" s="184">
        <f>SUM(AC315:AC322)</f>
        <v>0</v>
      </c>
      <c r="AD314" s="222">
        <f>SUM(AD315:AD322)</f>
        <v>0</v>
      </c>
      <c r="AE314" s="184">
        <f>SUM(AE315:AE322)</f>
        <v>0</v>
      </c>
      <c r="AF314" s="184">
        <f t="shared" ref="AF314" si="1013">SUM(AF315:AF322)</f>
        <v>0</v>
      </c>
      <c r="AG314" s="184">
        <f>SUM(AG315:AG322)</f>
        <v>0</v>
      </c>
      <c r="AH314" s="222">
        <f>SUM(AH315:AH322)</f>
        <v>0</v>
      </c>
      <c r="AI314" s="184">
        <f t="shared" ref="AI314:AJ314" si="1014">SUM(AI315:AI322)</f>
        <v>0</v>
      </c>
      <c r="AJ314" s="184">
        <f t="shared" si="1014"/>
        <v>0</v>
      </c>
      <c r="AK314" s="184">
        <f>SUM(AK315:AK322)</f>
        <v>0</v>
      </c>
      <c r="AL314" s="222">
        <f>SUM(AL315:AL322)</f>
        <v>0</v>
      </c>
      <c r="AM314" s="184">
        <f>SUM(AM315:AM322)</f>
        <v>0</v>
      </c>
      <c r="AN314" s="184">
        <f t="shared" ref="AN314" si="1015">SUM(AN315:AN322)</f>
        <v>0</v>
      </c>
      <c r="AO314" s="184">
        <f>SUM(AO315:AO322)</f>
        <v>0</v>
      </c>
      <c r="AP314" s="188">
        <f>SUM(AP315:AP322)</f>
        <v>0</v>
      </c>
      <c r="AQ314" s="189">
        <f t="shared" ref="AQ314:AR314" si="1016">IF(SUM(AX314,BE314,BL314,BS314)=SUM(AQ315:AQ322),SUM(AQ315:AQ322),"ПРОВЕРЬ")</f>
        <v>0</v>
      </c>
      <c r="AR314" s="188">
        <f t="shared" si="1016"/>
        <v>0</v>
      </c>
      <c r="AS314" s="188">
        <f>IF(SUM(AZ314,BG314,BN314,BU314)=SUM(AS315:AS322),SUM(AS315:AS322),"ПРОВЕРЬ")</f>
        <v>0</v>
      </c>
      <c r="AT314" s="188">
        <f>IF(SUM(BA314,BH314,BO314,BV314)=SUM(AT315:AT322),SUM(AT315:AT322),"ПРОВЕРЬ")</f>
        <v>0</v>
      </c>
      <c r="AU314" s="188">
        <f>IF(SUM(BB314,BI314,BP314,BW314)=SUM(AU315:AU322),SUM(AU315:AU322),"ПРОВЕРЬ")</f>
        <v>0</v>
      </c>
      <c r="AV314" s="188">
        <f t="shared" ref="AV314" si="1017">IF(SUM(BC314,BJ314,BQ314,BX314)=SUM(AV315:AV322),SUM(AV315:AV322),"ПРОВЕРЬ")</f>
        <v>0</v>
      </c>
      <c r="AW314" s="188">
        <f>IF(SUM(BD314,BK314,BR314,BY314)=SUM(AW315:AW322),SUM(AW315:AW322),"ПРОВЕРЬ")</f>
        <v>0</v>
      </c>
      <c r="AX314" s="191">
        <f t="shared" ref="AX314" si="1018">SUM(AX315:AX322)</f>
        <v>0</v>
      </c>
      <c r="AY314" s="191">
        <f t="shared" ref="AY314:AZ314" si="1019">SUM(AY315:AY322)</f>
        <v>0</v>
      </c>
      <c r="AZ314" s="191">
        <f t="shared" si="1019"/>
        <v>0</v>
      </c>
      <c r="BA314" s="191">
        <f>SUM(BA315:BA322)</f>
        <v>0</v>
      </c>
      <c r="BB314" s="191">
        <f t="shared" ref="BB314" si="1020">SUM(BB315:BB322)</f>
        <v>0</v>
      </c>
      <c r="BC314" s="191">
        <f>SUM(BC315:BC322)</f>
        <v>0</v>
      </c>
      <c r="BD314" s="234">
        <f>SUM(BD315:BD322)</f>
        <v>0</v>
      </c>
      <c r="BE314" s="191">
        <f t="shared" ref="BE314:BF314" si="1021">SUM(BE315:BE322)</f>
        <v>0</v>
      </c>
      <c r="BF314" s="191">
        <f t="shared" si="1021"/>
        <v>0</v>
      </c>
      <c r="BG314" s="191">
        <f>SUM(BG315:BG322)</f>
        <v>0</v>
      </c>
      <c r="BH314" s="191">
        <f t="shared" ref="BH314:BI314" si="1022">SUM(BH315:BH322)</f>
        <v>0</v>
      </c>
      <c r="BI314" s="191">
        <f t="shared" si="1022"/>
        <v>0</v>
      </c>
      <c r="BJ314" s="191">
        <f>SUM(BJ315:BJ322)</f>
        <v>0</v>
      </c>
      <c r="BK314" s="234">
        <f>SUM(BK315:BK322)</f>
        <v>0</v>
      </c>
      <c r="BL314" s="184">
        <f t="shared" ref="BL314:BP314" si="1023">SUM(BL315:BL322)</f>
        <v>0</v>
      </c>
      <c r="BM314" s="184">
        <f t="shared" si="1023"/>
        <v>0</v>
      </c>
      <c r="BN314" s="184">
        <f t="shared" si="1023"/>
        <v>0</v>
      </c>
      <c r="BO314" s="184">
        <f t="shared" si="1023"/>
        <v>0</v>
      </c>
      <c r="BP314" s="184">
        <f t="shared" si="1023"/>
        <v>0</v>
      </c>
      <c r="BQ314" s="184">
        <f>SUM(BQ315:BQ322)</f>
        <v>0</v>
      </c>
      <c r="BR314" s="222">
        <f>SUM(BR315:BR322)</f>
        <v>0</v>
      </c>
      <c r="BS314" s="184">
        <f t="shared" ref="BS314:BW314" si="1024">SUM(BS315:BS322)</f>
        <v>0</v>
      </c>
      <c r="BT314" s="184">
        <f t="shared" si="1024"/>
        <v>0</v>
      </c>
      <c r="BU314" s="184">
        <f t="shared" si="1024"/>
        <v>0</v>
      </c>
      <c r="BV314" s="184">
        <f t="shared" si="1024"/>
        <v>0</v>
      </c>
      <c r="BW314" s="184">
        <f t="shared" si="1024"/>
        <v>0</v>
      </c>
      <c r="BX314" s="184">
        <f>SUM(BX315:BX322)</f>
        <v>0</v>
      </c>
      <c r="BY314" s="222">
        <f>SUM(BY315:BY322)</f>
        <v>0</v>
      </c>
      <c r="BZ314" s="266"/>
      <c r="CA314" s="160"/>
      <c r="CB314" s="46"/>
      <c r="CC314" s="46"/>
      <c r="CD314" s="46"/>
      <c r="CE314" s="46"/>
      <c r="CF314" s="46"/>
      <c r="CG314" s="46"/>
      <c r="CH314" s="46"/>
      <c r="CI314" s="46"/>
      <c r="CJ314" s="46"/>
      <c r="CK314" s="46"/>
      <c r="CL314" s="46"/>
      <c r="CM314" s="46"/>
      <c r="CN314" s="46"/>
      <c r="CO314" s="46"/>
      <c r="CP314" s="46"/>
      <c r="CQ314" s="46"/>
      <c r="CR314" s="46"/>
      <c r="CS314" s="46"/>
      <c r="CT314" s="46"/>
      <c r="CU314" s="46"/>
      <c r="CV314" s="46"/>
      <c r="CW314" s="46"/>
      <c r="CX314" s="46"/>
      <c r="CY314" s="46"/>
      <c r="CZ314" s="46"/>
      <c r="DA314" s="46"/>
      <c r="DB314" s="46"/>
      <c r="DC314" s="46"/>
      <c r="DD314" s="46"/>
      <c r="DE314" s="46"/>
      <c r="DF314" s="46"/>
      <c r="DG314" s="46"/>
      <c r="DH314" s="46"/>
      <c r="DI314" s="46"/>
      <c r="DJ314" s="46"/>
      <c r="DK314" s="46"/>
      <c r="DL314" s="46"/>
      <c r="DM314" s="46"/>
      <c r="DN314" s="47"/>
      <c r="DO314" s="47"/>
      <c r="DP314" s="47"/>
      <c r="DQ314" s="47"/>
      <c r="DR314" s="47"/>
      <c r="DS314" s="47"/>
      <c r="DT314" s="47"/>
      <c r="DU314" s="47"/>
      <c r="DV314" s="47"/>
      <c r="DW314" s="47"/>
      <c r="DX314" s="47"/>
      <c r="DY314" s="47"/>
      <c r="DZ314" s="47"/>
      <c r="EA314" s="47"/>
      <c r="EB314" s="47"/>
      <c r="EC314" s="47"/>
      <c r="ED314" s="47"/>
      <c r="EE314" s="47"/>
      <c r="EF314" s="47"/>
      <c r="EG314" s="47"/>
      <c r="EH314" s="47"/>
      <c r="EI314" s="47"/>
      <c r="EJ314" s="47"/>
      <c r="EK314" s="47"/>
      <c r="EL314" s="47"/>
      <c r="EM314" s="47"/>
      <c r="EN314" s="47"/>
      <c r="EO314" s="47"/>
      <c r="EP314" s="47"/>
      <c r="EQ314" s="47"/>
      <c r="ER314" s="47"/>
      <c r="ES314" s="47"/>
      <c r="ET314" s="47"/>
      <c r="EU314" s="47"/>
      <c r="EV314" s="47"/>
      <c r="EW314" s="47"/>
      <c r="EX314" s="47"/>
      <c r="EY314" s="47"/>
      <c r="EZ314" s="47"/>
      <c r="FA314" s="47"/>
      <c r="FB314" s="47"/>
      <c r="FC314" s="47"/>
      <c r="FD314" s="47"/>
      <c r="FE314" s="47"/>
      <c r="FF314" s="47"/>
      <c r="FG314" s="47"/>
      <c r="FH314" s="47"/>
      <c r="FI314" s="47"/>
      <c r="FJ314" s="47"/>
      <c r="FK314" s="47"/>
      <c r="FL314" s="47"/>
      <c r="FM314" s="47"/>
      <c r="FN314" s="47"/>
      <c r="FO314" s="47"/>
      <c r="FP314" s="47"/>
      <c r="FQ314" s="47"/>
      <c r="FR314" s="47"/>
      <c r="FS314" s="47"/>
      <c r="FT314" s="47"/>
      <c r="FU314" s="47"/>
      <c r="FV314" s="47"/>
      <c r="FW314" s="47"/>
      <c r="FX314" s="47"/>
      <c r="FY314" s="47"/>
      <c r="FZ314" s="47"/>
      <c r="GA314" s="47"/>
      <c r="GB314" s="47"/>
      <c r="GC314" s="47"/>
      <c r="GD314" s="47"/>
      <c r="GE314" s="47"/>
      <c r="GF314" s="47"/>
      <c r="GG314" s="47"/>
      <c r="GH314" s="47"/>
      <c r="GI314" s="47"/>
      <c r="GJ314" s="47"/>
      <c r="GK314" s="47"/>
      <c r="GL314" s="47"/>
      <c r="GM314" s="47"/>
      <c r="GN314" s="47"/>
      <c r="GO314" s="47"/>
      <c r="GP314" s="47"/>
      <c r="GQ314" s="47"/>
      <c r="GR314" s="47"/>
      <c r="GS314" s="47"/>
      <c r="GT314" s="47"/>
      <c r="GU314" s="47"/>
      <c r="GV314" s="47"/>
      <c r="GW314" s="47"/>
      <c r="GX314" s="47"/>
      <c r="GY314" s="47"/>
      <c r="GZ314" s="47"/>
      <c r="HA314" s="47"/>
      <c r="HB314" s="47"/>
      <c r="HC314" s="47"/>
      <c r="HD314" s="47"/>
      <c r="HE314" s="47"/>
      <c r="HF314" s="47"/>
      <c r="HG314" s="47"/>
      <c r="HH314" s="47"/>
      <c r="HI314" s="47"/>
      <c r="HJ314" s="47"/>
      <c r="HK314" s="47"/>
      <c r="HL314" s="47"/>
      <c r="HM314" s="47"/>
      <c r="HN314" s="47"/>
      <c r="HO314" s="47"/>
      <c r="HP314" s="47"/>
      <c r="HQ314" s="47"/>
      <c r="HR314" s="47"/>
      <c r="HS314" s="47"/>
      <c r="HT314" s="47"/>
      <c r="HU314" s="47"/>
      <c r="HV314" s="47"/>
      <c r="HW314" s="47"/>
      <c r="HX314" s="47"/>
      <c r="HY314" s="47"/>
      <c r="HZ314" s="47"/>
      <c r="IA314" s="47"/>
      <c r="IB314" s="47"/>
      <c r="IC314" s="47"/>
      <c r="ID314" s="47"/>
      <c r="IE314" s="47"/>
      <c r="IF314" s="47"/>
      <c r="IG314" s="47"/>
    </row>
    <row r="315" spans="1:241" hidden="1" outlineLevel="2">
      <c r="A315" s="145"/>
      <c r="B315" s="33"/>
      <c r="C315" s="50"/>
      <c r="D315" s="51"/>
      <c r="E315" s="34"/>
      <c r="F315" s="56"/>
      <c r="G315" s="34"/>
      <c r="H315" s="34"/>
      <c r="I315" s="34"/>
      <c r="J315" s="53"/>
      <c r="K315" s="34"/>
      <c r="L315" s="36"/>
      <c r="M315" s="36"/>
      <c r="N315" s="36"/>
      <c r="O315" s="49"/>
      <c r="P315" s="49"/>
      <c r="Q315" s="36">
        <f>_xlfn.DAYS(P315,O315)</f>
        <v>0</v>
      </c>
      <c r="R315" s="33"/>
      <c r="S315" s="33"/>
      <c r="T315" s="33"/>
      <c r="U315" s="145"/>
      <c r="V315" s="192">
        <f t="shared" ref="V315:V322" si="1025">SUM(W315,AQ315)</f>
        <v>0</v>
      </c>
      <c r="W315" s="193">
        <f>SUM(AA315,AE315,AI315,AM315)</f>
        <v>0</v>
      </c>
      <c r="X315" s="192">
        <f>SUM(AB315,AF315,AJ315,AN315)</f>
        <v>0</v>
      </c>
      <c r="Y315" s="192">
        <f>SUM(AC315,AG315,AK315,AO315)</f>
        <v>0</v>
      </c>
      <c r="Z315" s="192">
        <f>SUM(AD315,AH315,AL315,AP315)</f>
        <v>0</v>
      </c>
      <c r="AA315" s="211">
        <f>SUM(AB315:AD315)</f>
        <v>0</v>
      </c>
      <c r="AB315" s="205"/>
      <c r="AC315" s="205"/>
      <c r="AD315" s="229"/>
      <c r="AE315" s="211">
        <f>SUM(AF315:AH315)</f>
        <v>0</v>
      </c>
      <c r="AF315" s="205"/>
      <c r="AG315" s="205"/>
      <c r="AH315" s="229"/>
      <c r="AI315" s="211">
        <f>SUM(AJ315:AL315)</f>
        <v>0</v>
      </c>
      <c r="AJ315" s="205"/>
      <c r="AK315" s="205"/>
      <c r="AL315" s="229"/>
      <c r="AM315" s="211">
        <f>SUM(AN315:AP315)</f>
        <v>0</v>
      </c>
      <c r="AN315" s="205"/>
      <c r="AO315" s="205"/>
      <c r="AP315" s="231"/>
      <c r="AQ315" s="193">
        <f>SUM(BS315,BL315,BE315,AX315)</f>
        <v>0</v>
      </c>
      <c r="AR315" s="192">
        <f>SUM(BT315,BM315,BF315,AY315)</f>
        <v>0</v>
      </c>
      <c r="AS315" s="192">
        <f>IF(AR315*0.304=SUM(AZ315,BG315,BN315,BU315),AR315*0.304,"проверь ЕСН")</f>
        <v>0</v>
      </c>
      <c r="AT315" s="192">
        <f t="shared" ref="AT315:AW322" si="1026">SUM(BV315,BO315,BH315,BA315)</f>
        <v>0</v>
      </c>
      <c r="AU315" s="192">
        <f t="shared" si="1026"/>
        <v>0</v>
      </c>
      <c r="AV315" s="192">
        <f t="shared" si="1026"/>
        <v>0</v>
      </c>
      <c r="AW315" s="192">
        <f>SUM(BY315,BR315,BK315,BD315)</f>
        <v>0</v>
      </c>
      <c r="AX315" s="235">
        <f>SUM(AY315:BD315)</f>
        <v>0</v>
      </c>
      <c r="AY315" s="263"/>
      <c r="AZ315" s="194">
        <f>AY315*0.304</f>
        <v>0</v>
      </c>
      <c r="BA315" s="263"/>
      <c r="BB315" s="263"/>
      <c r="BC315" s="263"/>
      <c r="BD315" s="264"/>
      <c r="BE315" s="235">
        <f>SUM(BF315:BK315)</f>
        <v>0</v>
      </c>
      <c r="BF315" s="263"/>
      <c r="BG315" s="194">
        <f>BF315*0.304</f>
        <v>0</v>
      </c>
      <c r="BH315" s="263"/>
      <c r="BI315" s="263"/>
      <c r="BJ315" s="263"/>
      <c r="BK315" s="264"/>
      <c r="BL315" s="235">
        <f>SUM(BM315:BR315)</f>
        <v>0</v>
      </c>
      <c r="BM315" s="263"/>
      <c r="BN315" s="194">
        <f>BM315*0.304</f>
        <v>0</v>
      </c>
      <c r="BO315" s="263"/>
      <c r="BP315" s="263"/>
      <c r="BQ315" s="263"/>
      <c r="BR315" s="264"/>
      <c r="BS315" s="235">
        <f>SUM(BT315:BY315)</f>
        <v>0</v>
      </c>
      <c r="BT315" s="263"/>
      <c r="BU315" s="194">
        <f>BT315*0.304</f>
        <v>0</v>
      </c>
      <c r="BV315" s="263"/>
      <c r="BW315" s="263"/>
      <c r="BX315" s="263"/>
      <c r="BY315" s="264"/>
      <c r="BZ315" s="251"/>
      <c r="CA315" s="159"/>
      <c r="CB315" s="44"/>
      <c r="CC315" s="44"/>
      <c r="CD315" s="44"/>
      <c r="CE315" s="44"/>
      <c r="CF315" s="44"/>
      <c r="CG315" s="44"/>
      <c r="CH315" s="44"/>
      <c r="CI315" s="44"/>
      <c r="CJ315" s="44"/>
      <c r="CK315" s="44"/>
      <c r="CL315" s="44"/>
      <c r="CM315" s="44"/>
      <c r="CN315" s="44"/>
      <c r="CO315" s="44"/>
      <c r="CP315" s="44"/>
      <c r="CQ315" s="44"/>
      <c r="CR315" s="44"/>
      <c r="CS315" s="44"/>
      <c r="CT315" s="44"/>
      <c r="CU315" s="44"/>
      <c r="CV315" s="44"/>
      <c r="CW315" s="44"/>
      <c r="CX315" s="44"/>
      <c r="CY315" s="44"/>
      <c r="CZ315" s="44"/>
      <c r="DA315" s="44"/>
      <c r="DB315" s="44"/>
      <c r="DC315" s="44"/>
      <c r="DD315" s="44"/>
      <c r="DE315" s="44"/>
      <c r="DF315" s="44"/>
      <c r="DG315" s="44"/>
      <c r="DH315" s="44"/>
      <c r="DI315" s="44"/>
      <c r="DJ315" s="44"/>
      <c r="DK315" s="44"/>
      <c r="DL315" s="44"/>
      <c r="DM315" s="44"/>
    </row>
    <row r="316" spans="1:241" hidden="1" outlineLevel="2">
      <c r="A316" s="49"/>
      <c r="B316" s="33"/>
      <c r="C316" s="50"/>
      <c r="D316" s="51"/>
      <c r="E316" s="34"/>
      <c r="F316" s="56"/>
      <c r="G316" s="34"/>
      <c r="H316" s="34"/>
      <c r="I316" s="34"/>
      <c r="J316" s="53"/>
      <c r="K316" s="34"/>
      <c r="L316" s="36"/>
      <c r="M316" s="36"/>
      <c r="N316" s="36"/>
      <c r="O316" s="49"/>
      <c r="P316" s="49"/>
      <c r="Q316" s="36">
        <f>_xlfn.DAYS(P316,O316)</f>
        <v>0</v>
      </c>
      <c r="R316" s="33"/>
      <c r="S316" s="33"/>
      <c r="T316" s="33"/>
      <c r="U316" s="145"/>
      <c r="V316" s="192">
        <f t="shared" si="1025"/>
        <v>0</v>
      </c>
      <c r="W316" s="193">
        <f t="shared" ref="W316:Z322" si="1027">SUM(AA316,AE316,AI316,AM316)</f>
        <v>0</v>
      </c>
      <c r="X316" s="192">
        <f t="shared" si="1027"/>
        <v>0</v>
      </c>
      <c r="Y316" s="192">
        <f t="shared" si="1027"/>
        <v>0</v>
      </c>
      <c r="Z316" s="192">
        <f t="shared" si="1027"/>
        <v>0</v>
      </c>
      <c r="AA316" s="211">
        <f t="shared" ref="AA316:AA320" si="1028">SUM(AB316:AD316)</f>
        <v>0</v>
      </c>
      <c r="AB316" s="205"/>
      <c r="AC316" s="205"/>
      <c r="AD316" s="229"/>
      <c r="AE316" s="211">
        <f t="shared" ref="AE316" si="1029">SUM(AF316:AH316)</f>
        <v>0</v>
      </c>
      <c r="AF316" s="205"/>
      <c r="AG316" s="205"/>
      <c r="AH316" s="229"/>
      <c r="AI316" s="211">
        <f t="shared" ref="AI316:AI322" si="1030">SUM(AJ316:AL316)</f>
        <v>0</v>
      </c>
      <c r="AJ316" s="205"/>
      <c r="AK316" s="205"/>
      <c r="AL316" s="229"/>
      <c r="AM316" s="211">
        <f t="shared" ref="AM316:AM322" si="1031">SUM(AN316:AP316)</f>
        <v>0</v>
      </c>
      <c r="AN316" s="205"/>
      <c r="AO316" s="205"/>
      <c r="AP316" s="231"/>
      <c r="AQ316" s="193">
        <f t="shared" ref="AQ316:AR322" si="1032">SUM(BS316,BL316,BE316,AX316)</f>
        <v>0</v>
      </c>
      <c r="AR316" s="192">
        <f t="shared" si="1032"/>
        <v>0</v>
      </c>
      <c r="AS316" s="192">
        <f t="shared" ref="AS316:AS321" si="1033">IF(AR316*0.304=SUM(AZ316,BG316,BN316,BU316),AR316*0.304,"ЕСН")</f>
        <v>0</v>
      </c>
      <c r="AT316" s="192">
        <f t="shared" si="1026"/>
        <v>0</v>
      </c>
      <c r="AU316" s="192">
        <f t="shared" si="1026"/>
        <v>0</v>
      </c>
      <c r="AV316" s="192">
        <f t="shared" si="1026"/>
        <v>0</v>
      </c>
      <c r="AW316" s="192">
        <f t="shared" si="1026"/>
        <v>0</v>
      </c>
      <c r="AX316" s="235">
        <f t="shared" ref="AX316:AX319" si="1034">SUM(AY316:BD316)</f>
        <v>0</v>
      </c>
      <c r="AY316" s="263"/>
      <c r="AZ316" s="194">
        <f t="shared" ref="AZ316:AZ322" si="1035">AY316*0.304</f>
        <v>0</v>
      </c>
      <c r="BA316" s="263"/>
      <c r="BB316" s="263"/>
      <c r="BC316" s="263"/>
      <c r="BD316" s="264"/>
      <c r="BE316" s="235">
        <f t="shared" ref="BE316:BE319" si="1036">SUM(BF316:BK316)</f>
        <v>0</v>
      </c>
      <c r="BF316" s="263"/>
      <c r="BG316" s="194">
        <f t="shared" ref="BG316:BG322" si="1037">BF316*0.304</f>
        <v>0</v>
      </c>
      <c r="BH316" s="263"/>
      <c r="BI316" s="263"/>
      <c r="BJ316" s="263"/>
      <c r="BK316" s="264"/>
      <c r="BL316" s="235">
        <f t="shared" ref="BL316:BL319" si="1038">SUM(BM316:BR316)</f>
        <v>0</v>
      </c>
      <c r="BM316" s="263"/>
      <c r="BN316" s="194">
        <f t="shared" ref="BN316:BN322" si="1039">BM316*0.304</f>
        <v>0</v>
      </c>
      <c r="BO316" s="263"/>
      <c r="BP316" s="263"/>
      <c r="BQ316" s="263"/>
      <c r="BR316" s="264"/>
      <c r="BS316" s="235">
        <f t="shared" ref="BS316:BS319" si="1040">SUM(BT316:BY316)</f>
        <v>0</v>
      </c>
      <c r="BT316" s="263"/>
      <c r="BU316" s="194">
        <f t="shared" ref="BU316:BU322" si="1041">BT316*0.304</f>
        <v>0</v>
      </c>
      <c r="BV316" s="263"/>
      <c r="BW316" s="263"/>
      <c r="BX316" s="263"/>
      <c r="BY316" s="264"/>
      <c r="BZ316" s="251"/>
      <c r="CA316" s="159"/>
      <c r="CB316" s="44"/>
      <c r="CC316" s="44"/>
      <c r="CD316" s="44"/>
      <c r="CE316" s="44"/>
      <c r="CF316" s="44"/>
      <c r="CG316" s="44"/>
      <c r="CH316" s="44"/>
      <c r="CI316" s="44"/>
      <c r="CJ316" s="44"/>
      <c r="CK316" s="44"/>
      <c r="CL316" s="44"/>
      <c r="CM316" s="44"/>
      <c r="CN316" s="44"/>
      <c r="CO316" s="44"/>
      <c r="CP316" s="44"/>
      <c r="CQ316" s="44"/>
      <c r="CR316" s="44"/>
      <c r="CS316" s="44"/>
      <c r="CT316" s="44"/>
      <c r="CU316" s="44"/>
      <c r="CV316" s="44"/>
      <c r="CW316" s="44"/>
      <c r="CX316" s="44"/>
      <c r="CY316" s="44"/>
      <c r="CZ316" s="44"/>
      <c r="DA316" s="44"/>
      <c r="DB316" s="44"/>
      <c r="DC316" s="44"/>
      <c r="DD316" s="44"/>
      <c r="DE316" s="44"/>
      <c r="DF316" s="44"/>
      <c r="DG316" s="44"/>
      <c r="DH316" s="44"/>
      <c r="DI316" s="44"/>
      <c r="DJ316" s="44"/>
      <c r="DK316" s="44"/>
      <c r="DL316" s="44"/>
      <c r="DM316" s="44"/>
    </row>
    <row r="317" spans="1:241" hidden="1" outlineLevel="2">
      <c r="A317" s="187"/>
      <c r="B317" s="33"/>
      <c r="C317" s="50"/>
      <c r="D317" s="51"/>
      <c r="E317" s="34"/>
      <c r="F317" s="56"/>
      <c r="G317" s="34"/>
      <c r="H317" s="34"/>
      <c r="I317" s="34"/>
      <c r="J317" s="53"/>
      <c r="K317" s="34"/>
      <c r="L317" s="36"/>
      <c r="M317" s="36"/>
      <c r="N317" s="36"/>
      <c r="O317" s="49"/>
      <c r="P317" s="49"/>
      <c r="Q317" s="36">
        <f t="shared" ref="Q317:Q322" si="1042">_xlfn.DAYS(P317,O317)</f>
        <v>0</v>
      </c>
      <c r="R317" s="33"/>
      <c r="S317" s="33"/>
      <c r="T317" s="33"/>
      <c r="U317" s="145"/>
      <c r="V317" s="192">
        <f t="shared" si="1025"/>
        <v>0</v>
      </c>
      <c r="W317" s="193">
        <f t="shared" si="1027"/>
        <v>0</v>
      </c>
      <c r="X317" s="192">
        <f t="shared" si="1027"/>
        <v>0</v>
      </c>
      <c r="Y317" s="192">
        <f t="shared" si="1027"/>
        <v>0</v>
      </c>
      <c r="Z317" s="192">
        <f t="shared" si="1027"/>
        <v>0</v>
      </c>
      <c r="AA317" s="211">
        <f t="shared" si="1028"/>
        <v>0</v>
      </c>
      <c r="AB317" s="205"/>
      <c r="AC317" s="205"/>
      <c r="AD317" s="229"/>
      <c r="AE317" s="211">
        <f>SUM(AF317:AH317)</f>
        <v>0</v>
      </c>
      <c r="AF317" s="205"/>
      <c r="AG317" s="205"/>
      <c r="AH317" s="229"/>
      <c r="AI317" s="211">
        <f t="shared" si="1030"/>
        <v>0</v>
      </c>
      <c r="AJ317" s="205"/>
      <c r="AK317" s="205"/>
      <c r="AL317" s="229"/>
      <c r="AM317" s="211">
        <f t="shared" si="1031"/>
        <v>0</v>
      </c>
      <c r="AN317" s="205"/>
      <c r="AO317" s="205"/>
      <c r="AP317" s="231"/>
      <c r="AQ317" s="193">
        <f t="shared" si="1032"/>
        <v>0</v>
      </c>
      <c r="AR317" s="192">
        <f t="shared" si="1032"/>
        <v>0</v>
      </c>
      <c r="AS317" s="192">
        <f t="shared" si="1033"/>
        <v>0</v>
      </c>
      <c r="AT317" s="192">
        <f t="shared" si="1026"/>
        <v>0</v>
      </c>
      <c r="AU317" s="192">
        <f t="shared" si="1026"/>
        <v>0</v>
      </c>
      <c r="AV317" s="192">
        <f t="shared" si="1026"/>
        <v>0</v>
      </c>
      <c r="AW317" s="192">
        <f t="shared" si="1026"/>
        <v>0</v>
      </c>
      <c r="AX317" s="235">
        <f t="shared" si="1034"/>
        <v>0</v>
      </c>
      <c r="AY317" s="263"/>
      <c r="AZ317" s="194">
        <f t="shared" si="1035"/>
        <v>0</v>
      </c>
      <c r="BA317" s="263"/>
      <c r="BB317" s="263"/>
      <c r="BC317" s="263"/>
      <c r="BD317" s="264"/>
      <c r="BE317" s="235">
        <f t="shared" si="1036"/>
        <v>0</v>
      </c>
      <c r="BF317" s="263"/>
      <c r="BG317" s="194">
        <f t="shared" si="1037"/>
        <v>0</v>
      </c>
      <c r="BH317" s="263"/>
      <c r="BI317" s="263"/>
      <c r="BJ317" s="263"/>
      <c r="BK317" s="264"/>
      <c r="BL317" s="235">
        <f t="shared" si="1038"/>
        <v>0</v>
      </c>
      <c r="BM317" s="263"/>
      <c r="BN317" s="194">
        <f t="shared" si="1039"/>
        <v>0</v>
      </c>
      <c r="BO317" s="263"/>
      <c r="BP317" s="263"/>
      <c r="BQ317" s="263"/>
      <c r="BR317" s="264"/>
      <c r="BS317" s="235">
        <f t="shared" si="1040"/>
        <v>0</v>
      </c>
      <c r="BT317" s="263"/>
      <c r="BU317" s="194">
        <f t="shared" si="1041"/>
        <v>0</v>
      </c>
      <c r="BV317" s="263"/>
      <c r="BW317" s="263"/>
      <c r="BX317" s="263"/>
      <c r="BY317" s="264"/>
      <c r="BZ317" s="251"/>
      <c r="CA317" s="159"/>
      <c r="CB317" s="44"/>
      <c r="CC317" s="44"/>
      <c r="CD317" s="44"/>
      <c r="CE317" s="44"/>
      <c r="CF317" s="44"/>
      <c r="CG317" s="44"/>
      <c r="CH317" s="44"/>
      <c r="CI317" s="44"/>
      <c r="CJ317" s="44"/>
      <c r="CK317" s="44"/>
      <c r="CL317" s="44"/>
      <c r="CM317" s="44"/>
      <c r="CN317" s="44"/>
      <c r="CO317" s="44"/>
      <c r="CP317" s="44"/>
      <c r="CQ317" s="44"/>
      <c r="CR317" s="44"/>
      <c r="CS317" s="44"/>
      <c r="CT317" s="44"/>
      <c r="CU317" s="44"/>
      <c r="CV317" s="44"/>
      <c r="CW317" s="44"/>
      <c r="CX317" s="44"/>
      <c r="CY317" s="44"/>
      <c r="CZ317" s="44"/>
      <c r="DA317" s="44"/>
      <c r="DB317" s="44"/>
      <c r="DC317" s="44"/>
      <c r="DD317" s="44"/>
      <c r="DE317" s="44"/>
      <c r="DF317" s="44"/>
      <c r="DG317" s="44"/>
      <c r="DH317" s="44"/>
      <c r="DI317" s="44"/>
      <c r="DJ317" s="44"/>
      <c r="DK317" s="44"/>
      <c r="DL317" s="44"/>
      <c r="DM317" s="44"/>
    </row>
    <row r="318" spans="1:241" hidden="1" outlineLevel="2">
      <c r="A318" s="187"/>
      <c r="B318" s="33"/>
      <c r="C318" s="50"/>
      <c r="D318" s="51"/>
      <c r="E318" s="34"/>
      <c r="F318" s="56"/>
      <c r="G318" s="34"/>
      <c r="H318" s="34"/>
      <c r="I318" s="34"/>
      <c r="J318" s="53"/>
      <c r="K318" s="34"/>
      <c r="L318" s="36"/>
      <c r="M318" s="36"/>
      <c r="N318" s="36"/>
      <c r="O318" s="49"/>
      <c r="P318" s="49"/>
      <c r="Q318" s="36">
        <f t="shared" si="1042"/>
        <v>0</v>
      </c>
      <c r="R318" s="33"/>
      <c r="S318" s="33"/>
      <c r="T318" s="33"/>
      <c r="U318" s="145"/>
      <c r="V318" s="192">
        <f t="shared" si="1025"/>
        <v>0</v>
      </c>
      <c r="W318" s="193">
        <f t="shared" si="1027"/>
        <v>0</v>
      </c>
      <c r="X318" s="192">
        <f t="shared" si="1027"/>
        <v>0</v>
      </c>
      <c r="Y318" s="192">
        <f t="shared" si="1027"/>
        <v>0</v>
      </c>
      <c r="Z318" s="192">
        <f t="shared" si="1027"/>
        <v>0</v>
      </c>
      <c r="AA318" s="211">
        <f t="shared" si="1028"/>
        <v>0</v>
      </c>
      <c r="AB318" s="205"/>
      <c r="AC318" s="205"/>
      <c r="AD318" s="229"/>
      <c r="AE318" s="211">
        <f t="shared" ref="AE318:AE322" si="1043">SUM(AF318:AH318)</f>
        <v>0</v>
      </c>
      <c r="AF318" s="205"/>
      <c r="AG318" s="205"/>
      <c r="AH318" s="229"/>
      <c r="AI318" s="211">
        <f t="shared" si="1030"/>
        <v>0</v>
      </c>
      <c r="AJ318" s="205"/>
      <c r="AK318" s="205"/>
      <c r="AL318" s="229"/>
      <c r="AM318" s="211">
        <f t="shared" si="1031"/>
        <v>0</v>
      </c>
      <c r="AN318" s="205"/>
      <c r="AO318" s="205"/>
      <c r="AP318" s="231"/>
      <c r="AQ318" s="193">
        <f t="shared" si="1032"/>
        <v>0</v>
      </c>
      <c r="AR318" s="192">
        <f t="shared" si="1032"/>
        <v>0</v>
      </c>
      <c r="AS318" s="192">
        <f t="shared" si="1033"/>
        <v>0</v>
      </c>
      <c r="AT318" s="192">
        <f t="shared" si="1026"/>
        <v>0</v>
      </c>
      <c r="AU318" s="192">
        <f t="shared" si="1026"/>
        <v>0</v>
      </c>
      <c r="AV318" s="192">
        <f t="shared" si="1026"/>
        <v>0</v>
      </c>
      <c r="AW318" s="192">
        <f t="shared" si="1026"/>
        <v>0</v>
      </c>
      <c r="AX318" s="235">
        <f t="shared" si="1034"/>
        <v>0</v>
      </c>
      <c r="AY318" s="263"/>
      <c r="AZ318" s="194">
        <f t="shared" si="1035"/>
        <v>0</v>
      </c>
      <c r="BA318" s="263"/>
      <c r="BB318" s="263"/>
      <c r="BC318" s="263"/>
      <c r="BD318" s="264"/>
      <c r="BE318" s="235">
        <f t="shared" si="1036"/>
        <v>0</v>
      </c>
      <c r="BF318" s="263"/>
      <c r="BG318" s="194">
        <f t="shared" si="1037"/>
        <v>0</v>
      </c>
      <c r="BH318" s="263"/>
      <c r="BI318" s="263"/>
      <c r="BJ318" s="263"/>
      <c r="BK318" s="264"/>
      <c r="BL318" s="235">
        <f t="shared" si="1038"/>
        <v>0</v>
      </c>
      <c r="BM318" s="263"/>
      <c r="BN318" s="194">
        <f t="shared" si="1039"/>
        <v>0</v>
      </c>
      <c r="BO318" s="263"/>
      <c r="BP318" s="263"/>
      <c r="BQ318" s="263"/>
      <c r="BR318" s="264"/>
      <c r="BS318" s="235">
        <f t="shared" si="1040"/>
        <v>0</v>
      </c>
      <c r="BT318" s="263"/>
      <c r="BU318" s="194">
        <f t="shared" si="1041"/>
        <v>0</v>
      </c>
      <c r="BV318" s="263"/>
      <c r="BW318" s="263"/>
      <c r="BX318" s="263"/>
      <c r="BY318" s="264"/>
      <c r="BZ318" s="251"/>
      <c r="CA318" s="159"/>
      <c r="CB318" s="44"/>
      <c r="CC318" s="44"/>
      <c r="CD318" s="44"/>
      <c r="CE318" s="44"/>
      <c r="CF318" s="44"/>
      <c r="CG318" s="44"/>
      <c r="CH318" s="44"/>
      <c r="CI318" s="44"/>
      <c r="CJ318" s="44"/>
      <c r="CK318" s="44"/>
      <c r="CL318" s="44"/>
      <c r="CM318" s="44"/>
      <c r="CN318" s="44"/>
      <c r="CO318" s="44"/>
      <c r="CP318" s="44"/>
      <c r="CQ318" s="44"/>
      <c r="CR318" s="44"/>
      <c r="CS318" s="44"/>
      <c r="CT318" s="44"/>
      <c r="CU318" s="44"/>
      <c r="CV318" s="44"/>
      <c r="CW318" s="44"/>
      <c r="CX318" s="44"/>
      <c r="CY318" s="44"/>
      <c r="CZ318" s="44"/>
      <c r="DA318" s="44"/>
      <c r="DB318" s="44"/>
      <c r="DC318" s="44"/>
      <c r="DD318" s="44"/>
      <c r="DE318" s="44"/>
      <c r="DF318" s="44"/>
      <c r="DG318" s="44"/>
      <c r="DH318" s="44"/>
      <c r="DI318" s="44"/>
      <c r="DJ318" s="44"/>
      <c r="DK318" s="44"/>
      <c r="DL318" s="44"/>
      <c r="DM318" s="44"/>
    </row>
    <row r="319" spans="1:241" hidden="1" outlineLevel="2">
      <c r="A319" s="145"/>
      <c r="B319" s="33"/>
      <c r="C319" s="50"/>
      <c r="D319" s="51"/>
      <c r="E319" s="34"/>
      <c r="F319" s="56"/>
      <c r="G319" s="34"/>
      <c r="H319" s="34"/>
      <c r="I319" s="34"/>
      <c r="J319" s="53"/>
      <c r="K319" s="34"/>
      <c r="L319" s="36"/>
      <c r="M319" s="36"/>
      <c r="N319" s="36"/>
      <c r="O319" s="49"/>
      <c r="P319" s="49"/>
      <c r="Q319" s="36">
        <f t="shared" si="1042"/>
        <v>0</v>
      </c>
      <c r="R319" s="33"/>
      <c r="S319" s="33"/>
      <c r="T319" s="33"/>
      <c r="U319" s="145"/>
      <c r="V319" s="192">
        <f t="shared" si="1025"/>
        <v>0</v>
      </c>
      <c r="W319" s="193">
        <f t="shared" si="1027"/>
        <v>0</v>
      </c>
      <c r="X319" s="192">
        <f t="shared" si="1027"/>
        <v>0</v>
      </c>
      <c r="Y319" s="192">
        <f t="shared" si="1027"/>
        <v>0</v>
      </c>
      <c r="Z319" s="192">
        <f t="shared" si="1027"/>
        <v>0</v>
      </c>
      <c r="AA319" s="211">
        <f t="shared" si="1028"/>
        <v>0</v>
      </c>
      <c r="AB319" s="205"/>
      <c r="AC319" s="205"/>
      <c r="AD319" s="229"/>
      <c r="AE319" s="211">
        <f t="shared" si="1043"/>
        <v>0</v>
      </c>
      <c r="AF319" s="205"/>
      <c r="AG319" s="205"/>
      <c r="AH319" s="229"/>
      <c r="AI319" s="211">
        <f t="shared" si="1030"/>
        <v>0</v>
      </c>
      <c r="AJ319" s="205"/>
      <c r="AK319" s="205"/>
      <c r="AL319" s="229"/>
      <c r="AM319" s="211">
        <f t="shared" si="1031"/>
        <v>0</v>
      </c>
      <c r="AN319" s="205"/>
      <c r="AO319" s="205"/>
      <c r="AP319" s="231"/>
      <c r="AQ319" s="193">
        <f t="shared" si="1032"/>
        <v>0</v>
      </c>
      <c r="AR319" s="192">
        <f t="shared" si="1032"/>
        <v>0</v>
      </c>
      <c r="AS319" s="192">
        <f t="shared" si="1033"/>
        <v>0</v>
      </c>
      <c r="AT319" s="192">
        <f t="shared" si="1026"/>
        <v>0</v>
      </c>
      <c r="AU319" s="192">
        <f t="shared" si="1026"/>
        <v>0</v>
      </c>
      <c r="AV319" s="192">
        <f t="shared" si="1026"/>
        <v>0</v>
      </c>
      <c r="AW319" s="192">
        <f t="shared" si="1026"/>
        <v>0</v>
      </c>
      <c r="AX319" s="235">
        <f t="shared" si="1034"/>
        <v>0</v>
      </c>
      <c r="AY319" s="263"/>
      <c r="AZ319" s="194">
        <f t="shared" si="1035"/>
        <v>0</v>
      </c>
      <c r="BA319" s="263"/>
      <c r="BB319" s="263"/>
      <c r="BC319" s="263"/>
      <c r="BD319" s="264"/>
      <c r="BE319" s="235">
        <f t="shared" si="1036"/>
        <v>0</v>
      </c>
      <c r="BF319" s="263"/>
      <c r="BG319" s="194">
        <f t="shared" si="1037"/>
        <v>0</v>
      </c>
      <c r="BH319" s="263"/>
      <c r="BI319" s="263"/>
      <c r="BJ319" s="263"/>
      <c r="BK319" s="264"/>
      <c r="BL319" s="235">
        <f t="shared" si="1038"/>
        <v>0</v>
      </c>
      <c r="BM319" s="263"/>
      <c r="BN319" s="194">
        <f t="shared" si="1039"/>
        <v>0</v>
      </c>
      <c r="BO319" s="263"/>
      <c r="BP319" s="263"/>
      <c r="BQ319" s="263"/>
      <c r="BR319" s="264"/>
      <c r="BS319" s="235">
        <f t="shared" si="1040"/>
        <v>0</v>
      </c>
      <c r="BT319" s="263"/>
      <c r="BU319" s="194">
        <f t="shared" si="1041"/>
        <v>0</v>
      </c>
      <c r="BV319" s="263"/>
      <c r="BW319" s="263"/>
      <c r="BX319" s="263"/>
      <c r="BY319" s="264"/>
      <c r="BZ319" s="251"/>
      <c r="CA319" s="159"/>
      <c r="CB319" s="44"/>
      <c r="CC319" s="44"/>
      <c r="CD319" s="44"/>
      <c r="CE319" s="44"/>
      <c r="CF319" s="44"/>
      <c r="CG319" s="44"/>
      <c r="CH319" s="44"/>
      <c r="CI319" s="44"/>
      <c r="CJ319" s="44"/>
      <c r="CK319" s="44"/>
      <c r="CL319" s="44"/>
      <c r="CM319" s="44"/>
      <c r="CN319" s="44"/>
      <c r="CO319" s="44"/>
      <c r="CP319" s="44"/>
      <c r="CQ319" s="44"/>
      <c r="CR319" s="44"/>
      <c r="CS319" s="44"/>
      <c r="CT319" s="44"/>
      <c r="CU319" s="44"/>
      <c r="CV319" s="44"/>
      <c r="CW319" s="44"/>
      <c r="CX319" s="44"/>
      <c r="CY319" s="44"/>
      <c r="CZ319" s="44"/>
      <c r="DA319" s="44"/>
      <c r="DB319" s="44"/>
      <c r="DC319" s="44"/>
      <c r="DD319" s="44"/>
      <c r="DE319" s="44"/>
      <c r="DF319" s="44"/>
      <c r="DG319" s="44"/>
      <c r="DH319" s="44"/>
      <c r="DI319" s="44"/>
      <c r="DJ319" s="44"/>
      <c r="DK319" s="44"/>
      <c r="DL319" s="44"/>
      <c r="DM319" s="44"/>
    </row>
    <row r="320" spans="1:241" hidden="1" outlineLevel="2">
      <c r="A320" s="145"/>
      <c r="B320" s="33"/>
      <c r="C320" s="50"/>
      <c r="D320" s="51"/>
      <c r="E320" s="34"/>
      <c r="F320" s="56"/>
      <c r="G320" s="34"/>
      <c r="H320" s="34"/>
      <c r="I320" s="34"/>
      <c r="J320" s="53"/>
      <c r="K320" s="34"/>
      <c r="L320" s="36"/>
      <c r="M320" s="36"/>
      <c r="N320" s="36"/>
      <c r="O320" s="49"/>
      <c r="P320" s="49"/>
      <c r="Q320" s="36">
        <f t="shared" si="1042"/>
        <v>0</v>
      </c>
      <c r="R320" s="33"/>
      <c r="S320" s="33"/>
      <c r="T320" s="33"/>
      <c r="U320" s="145"/>
      <c r="V320" s="192">
        <f t="shared" si="1025"/>
        <v>0</v>
      </c>
      <c r="W320" s="193">
        <f t="shared" si="1027"/>
        <v>0</v>
      </c>
      <c r="X320" s="192">
        <f t="shared" si="1027"/>
        <v>0</v>
      </c>
      <c r="Y320" s="192">
        <f t="shared" si="1027"/>
        <v>0</v>
      </c>
      <c r="Z320" s="192">
        <f t="shared" si="1027"/>
        <v>0</v>
      </c>
      <c r="AA320" s="211">
        <f t="shared" si="1028"/>
        <v>0</v>
      </c>
      <c r="AB320" s="206"/>
      <c r="AC320" s="206"/>
      <c r="AD320" s="230"/>
      <c r="AE320" s="211">
        <f t="shared" si="1043"/>
        <v>0</v>
      </c>
      <c r="AF320" s="206"/>
      <c r="AG320" s="206"/>
      <c r="AH320" s="230"/>
      <c r="AI320" s="211">
        <f t="shared" si="1030"/>
        <v>0</v>
      </c>
      <c r="AJ320" s="206"/>
      <c r="AK320" s="206"/>
      <c r="AL320" s="230"/>
      <c r="AM320" s="211">
        <f t="shared" si="1031"/>
        <v>0</v>
      </c>
      <c r="AN320" s="206"/>
      <c r="AO320" s="206"/>
      <c r="AP320" s="232"/>
      <c r="AQ320" s="193">
        <f t="shared" si="1032"/>
        <v>0</v>
      </c>
      <c r="AR320" s="192">
        <f t="shared" si="1032"/>
        <v>0</v>
      </c>
      <c r="AS320" s="192">
        <f t="shared" si="1033"/>
        <v>0</v>
      </c>
      <c r="AT320" s="192">
        <f t="shared" si="1026"/>
        <v>0</v>
      </c>
      <c r="AU320" s="192">
        <f t="shared" si="1026"/>
        <v>0</v>
      </c>
      <c r="AV320" s="192">
        <f t="shared" si="1026"/>
        <v>0</v>
      </c>
      <c r="AW320" s="192">
        <f t="shared" si="1026"/>
        <v>0</v>
      </c>
      <c r="AX320" s="235">
        <f>SUM(AY320:BD320)</f>
        <v>0</v>
      </c>
      <c r="AY320" s="263"/>
      <c r="AZ320" s="194">
        <f t="shared" si="1035"/>
        <v>0</v>
      </c>
      <c r="BA320" s="263"/>
      <c r="BB320" s="263"/>
      <c r="BC320" s="263"/>
      <c r="BD320" s="264"/>
      <c r="BE320" s="235">
        <f>SUM(BF320:BK320)</f>
        <v>0</v>
      </c>
      <c r="BF320" s="263"/>
      <c r="BG320" s="194">
        <f t="shared" si="1037"/>
        <v>0</v>
      </c>
      <c r="BH320" s="263"/>
      <c r="BI320" s="263"/>
      <c r="BJ320" s="263"/>
      <c r="BK320" s="264"/>
      <c r="BL320" s="235">
        <f>SUM(BM320:BR320)</f>
        <v>0</v>
      </c>
      <c r="BM320" s="263"/>
      <c r="BN320" s="194">
        <f t="shared" si="1039"/>
        <v>0</v>
      </c>
      <c r="BO320" s="263"/>
      <c r="BP320" s="263"/>
      <c r="BQ320" s="263"/>
      <c r="BR320" s="264"/>
      <c r="BS320" s="235">
        <f>SUM(BT320:BY320)</f>
        <v>0</v>
      </c>
      <c r="BT320" s="263"/>
      <c r="BU320" s="194">
        <f t="shared" si="1041"/>
        <v>0</v>
      </c>
      <c r="BV320" s="263"/>
      <c r="BW320" s="263"/>
      <c r="BX320" s="263"/>
      <c r="BY320" s="264"/>
      <c r="BZ320" s="251"/>
      <c r="CA320" s="159"/>
      <c r="CB320" s="44"/>
      <c r="CC320" s="44"/>
      <c r="CD320" s="44"/>
      <c r="CE320" s="44"/>
      <c r="CF320" s="44"/>
      <c r="CG320" s="44"/>
      <c r="CH320" s="44"/>
      <c r="CI320" s="44"/>
      <c r="CJ320" s="44"/>
      <c r="CK320" s="44"/>
      <c r="CL320" s="44"/>
      <c r="CM320" s="44"/>
      <c r="CN320" s="44"/>
      <c r="CO320" s="44"/>
      <c r="CP320" s="44"/>
      <c r="CQ320" s="44"/>
      <c r="CR320" s="44"/>
      <c r="CS320" s="44"/>
      <c r="CT320" s="44"/>
      <c r="CU320" s="44"/>
      <c r="CV320" s="44"/>
      <c r="CW320" s="44"/>
      <c r="CX320" s="44"/>
      <c r="CY320" s="44"/>
      <c r="CZ320" s="44"/>
      <c r="DA320" s="44"/>
      <c r="DB320" s="44"/>
      <c r="DC320" s="44"/>
      <c r="DD320" s="44"/>
      <c r="DE320" s="44"/>
      <c r="DF320" s="44"/>
      <c r="DG320" s="44"/>
      <c r="DH320" s="44"/>
      <c r="DI320" s="44"/>
      <c r="DJ320" s="44"/>
      <c r="DK320" s="44"/>
      <c r="DL320" s="44"/>
      <c r="DM320" s="44"/>
    </row>
    <row r="321" spans="1:241" hidden="1" outlineLevel="2">
      <c r="A321" s="145"/>
      <c r="B321" s="33"/>
      <c r="C321" s="50"/>
      <c r="D321" s="51"/>
      <c r="E321" s="34"/>
      <c r="F321" s="56"/>
      <c r="G321" s="34"/>
      <c r="H321" s="34"/>
      <c r="I321" s="34"/>
      <c r="J321" s="53"/>
      <c r="K321" s="34"/>
      <c r="L321" s="36"/>
      <c r="M321" s="36"/>
      <c r="N321" s="36"/>
      <c r="O321" s="49"/>
      <c r="P321" s="49"/>
      <c r="Q321" s="36">
        <f t="shared" si="1042"/>
        <v>0</v>
      </c>
      <c r="R321" s="33"/>
      <c r="S321" s="33"/>
      <c r="T321" s="33"/>
      <c r="U321" s="145"/>
      <c r="V321" s="192">
        <f t="shared" si="1025"/>
        <v>0</v>
      </c>
      <c r="W321" s="193">
        <f t="shared" si="1027"/>
        <v>0</v>
      </c>
      <c r="X321" s="192">
        <f t="shared" si="1027"/>
        <v>0</v>
      </c>
      <c r="Y321" s="192">
        <f t="shared" si="1027"/>
        <v>0</v>
      </c>
      <c r="Z321" s="192">
        <f t="shared" si="1027"/>
        <v>0</v>
      </c>
      <c r="AA321" s="211">
        <f>SUM(AB321:AD321)</f>
        <v>0</v>
      </c>
      <c r="AB321" s="206"/>
      <c r="AC321" s="206"/>
      <c r="AD321" s="230"/>
      <c r="AE321" s="211">
        <f t="shared" si="1043"/>
        <v>0</v>
      </c>
      <c r="AF321" s="206"/>
      <c r="AG321" s="206"/>
      <c r="AH321" s="230"/>
      <c r="AI321" s="211">
        <f t="shared" si="1030"/>
        <v>0</v>
      </c>
      <c r="AJ321" s="206"/>
      <c r="AK321" s="206"/>
      <c r="AL321" s="230"/>
      <c r="AM321" s="211">
        <f t="shared" si="1031"/>
        <v>0</v>
      </c>
      <c r="AN321" s="206"/>
      <c r="AO321" s="206"/>
      <c r="AP321" s="232"/>
      <c r="AQ321" s="193">
        <f t="shared" si="1032"/>
        <v>0</v>
      </c>
      <c r="AR321" s="192">
        <f t="shared" si="1032"/>
        <v>0</v>
      </c>
      <c r="AS321" s="192">
        <f t="shared" si="1033"/>
        <v>0</v>
      </c>
      <c r="AT321" s="192">
        <f t="shared" si="1026"/>
        <v>0</v>
      </c>
      <c r="AU321" s="192">
        <f t="shared" si="1026"/>
        <v>0</v>
      </c>
      <c r="AV321" s="192">
        <f t="shared" si="1026"/>
        <v>0</v>
      </c>
      <c r="AW321" s="192">
        <f t="shared" si="1026"/>
        <v>0</v>
      </c>
      <c r="AX321" s="235">
        <f t="shared" ref="AX321:AX322" si="1044">SUM(AY321:BD321)</f>
        <v>0</v>
      </c>
      <c r="AY321" s="263"/>
      <c r="AZ321" s="194">
        <f t="shared" si="1035"/>
        <v>0</v>
      </c>
      <c r="BA321" s="263"/>
      <c r="BB321" s="263"/>
      <c r="BC321" s="263"/>
      <c r="BD321" s="264"/>
      <c r="BE321" s="235">
        <f t="shared" ref="BE321:BE322" si="1045">SUM(BF321:BK321)</f>
        <v>0</v>
      </c>
      <c r="BF321" s="263"/>
      <c r="BG321" s="194">
        <f t="shared" si="1037"/>
        <v>0</v>
      </c>
      <c r="BH321" s="263"/>
      <c r="BI321" s="263"/>
      <c r="BJ321" s="263"/>
      <c r="BK321" s="264"/>
      <c r="BL321" s="235">
        <f t="shared" ref="BL321:BL322" si="1046">SUM(BM321:BR321)</f>
        <v>0</v>
      </c>
      <c r="BM321" s="263"/>
      <c r="BN321" s="194">
        <f t="shared" si="1039"/>
        <v>0</v>
      </c>
      <c r="BO321" s="263"/>
      <c r="BP321" s="263"/>
      <c r="BQ321" s="263"/>
      <c r="BR321" s="264"/>
      <c r="BS321" s="235">
        <f t="shared" ref="BS321:BS322" si="1047">SUM(BT321:BY321)</f>
        <v>0</v>
      </c>
      <c r="BT321" s="263"/>
      <c r="BU321" s="194">
        <f t="shared" si="1041"/>
        <v>0</v>
      </c>
      <c r="BV321" s="263"/>
      <c r="BW321" s="263"/>
      <c r="BX321" s="263"/>
      <c r="BY321" s="264"/>
      <c r="BZ321" s="251"/>
      <c r="CA321" s="159"/>
      <c r="CB321" s="44"/>
      <c r="CC321" s="44"/>
      <c r="CD321" s="44"/>
      <c r="CE321" s="44"/>
      <c r="CF321" s="44"/>
      <c r="CG321" s="44"/>
      <c r="CH321" s="44"/>
      <c r="CI321" s="44"/>
      <c r="CJ321" s="44"/>
      <c r="CK321" s="44"/>
      <c r="CL321" s="44"/>
      <c r="CM321" s="44"/>
      <c r="CN321" s="44"/>
      <c r="CO321" s="44"/>
      <c r="CP321" s="44"/>
      <c r="CQ321" s="44"/>
      <c r="CR321" s="44"/>
      <c r="CS321" s="44"/>
      <c r="CT321" s="44"/>
      <c r="CU321" s="44"/>
      <c r="CV321" s="44"/>
      <c r="CW321" s="44"/>
      <c r="CX321" s="44"/>
      <c r="CY321" s="44"/>
      <c r="CZ321" s="44"/>
      <c r="DA321" s="44"/>
      <c r="DB321" s="44"/>
      <c r="DC321" s="44"/>
      <c r="DD321" s="44"/>
      <c r="DE321" s="44"/>
      <c r="DF321" s="44"/>
      <c r="DG321" s="44"/>
      <c r="DH321" s="44"/>
      <c r="DI321" s="44"/>
      <c r="DJ321" s="44"/>
      <c r="DK321" s="44"/>
      <c r="DL321" s="44"/>
      <c r="DM321" s="44"/>
    </row>
    <row r="322" spans="1:241" hidden="1" outlineLevel="2">
      <c r="A322" s="145"/>
      <c r="B322" s="33"/>
      <c r="C322" s="50"/>
      <c r="D322" s="51"/>
      <c r="E322" s="34"/>
      <c r="F322" s="56"/>
      <c r="G322" s="34"/>
      <c r="H322" s="34"/>
      <c r="I322" s="34"/>
      <c r="J322" s="53"/>
      <c r="K322" s="34"/>
      <c r="L322" s="36"/>
      <c r="M322" s="36"/>
      <c r="N322" s="36"/>
      <c r="O322" s="49"/>
      <c r="P322" s="49"/>
      <c r="Q322" s="36">
        <f t="shared" si="1042"/>
        <v>0</v>
      </c>
      <c r="R322" s="33"/>
      <c r="S322" s="33"/>
      <c r="T322" s="33"/>
      <c r="U322" s="145"/>
      <c r="V322" s="192">
        <f t="shared" si="1025"/>
        <v>0</v>
      </c>
      <c r="W322" s="193">
        <f t="shared" si="1027"/>
        <v>0</v>
      </c>
      <c r="X322" s="192">
        <f t="shared" si="1027"/>
        <v>0</v>
      </c>
      <c r="Y322" s="192">
        <f t="shared" si="1027"/>
        <v>0</v>
      </c>
      <c r="Z322" s="192">
        <f t="shared" si="1027"/>
        <v>0</v>
      </c>
      <c r="AA322" s="211">
        <f t="shared" ref="AA322" si="1048">SUM(AB322:AD322)</f>
        <v>0</v>
      </c>
      <c r="AB322" s="206"/>
      <c r="AC322" s="206"/>
      <c r="AD322" s="230"/>
      <c r="AE322" s="211">
        <f t="shared" si="1043"/>
        <v>0</v>
      </c>
      <c r="AF322" s="206"/>
      <c r="AG322" s="206"/>
      <c r="AH322" s="230"/>
      <c r="AI322" s="211">
        <f t="shared" si="1030"/>
        <v>0</v>
      </c>
      <c r="AJ322" s="206"/>
      <c r="AK322" s="206"/>
      <c r="AL322" s="230"/>
      <c r="AM322" s="211">
        <f t="shared" si="1031"/>
        <v>0</v>
      </c>
      <c r="AN322" s="206"/>
      <c r="AO322" s="206"/>
      <c r="AP322" s="232"/>
      <c r="AQ322" s="193">
        <f t="shared" si="1032"/>
        <v>0</v>
      </c>
      <c r="AR322" s="192">
        <f>SUM(BT322,BM322,BF322,AY322)</f>
        <v>0</v>
      </c>
      <c r="AS322" s="192">
        <f>IF(AR322*0.304=SUM(AZ322,BG322,BN322,BU322),AR322*0.304,"ЕСН")</f>
        <v>0</v>
      </c>
      <c r="AT322" s="192">
        <f t="shared" si="1026"/>
        <v>0</v>
      </c>
      <c r="AU322" s="192">
        <f t="shared" si="1026"/>
        <v>0</v>
      </c>
      <c r="AV322" s="192">
        <f t="shared" si="1026"/>
        <v>0</v>
      </c>
      <c r="AW322" s="192">
        <f t="shared" si="1026"/>
        <v>0</v>
      </c>
      <c r="AX322" s="235">
        <f t="shared" si="1044"/>
        <v>0</v>
      </c>
      <c r="AY322" s="263"/>
      <c r="AZ322" s="194">
        <f t="shared" si="1035"/>
        <v>0</v>
      </c>
      <c r="BA322" s="263"/>
      <c r="BB322" s="263"/>
      <c r="BC322" s="263"/>
      <c r="BD322" s="264"/>
      <c r="BE322" s="235">
        <f t="shared" si="1045"/>
        <v>0</v>
      </c>
      <c r="BF322" s="263"/>
      <c r="BG322" s="194">
        <f t="shared" si="1037"/>
        <v>0</v>
      </c>
      <c r="BH322" s="263"/>
      <c r="BI322" s="263"/>
      <c r="BJ322" s="263"/>
      <c r="BK322" s="264"/>
      <c r="BL322" s="235">
        <f t="shared" si="1046"/>
        <v>0</v>
      </c>
      <c r="BM322" s="263"/>
      <c r="BN322" s="194">
        <f t="shared" si="1039"/>
        <v>0</v>
      </c>
      <c r="BO322" s="263"/>
      <c r="BP322" s="263"/>
      <c r="BQ322" s="263"/>
      <c r="BR322" s="264"/>
      <c r="BS322" s="235">
        <f t="shared" si="1047"/>
        <v>0</v>
      </c>
      <c r="BT322" s="263"/>
      <c r="BU322" s="194">
        <f t="shared" si="1041"/>
        <v>0</v>
      </c>
      <c r="BV322" s="263"/>
      <c r="BW322" s="263"/>
      <c r="BX322" s="263"/>
      <c r="BY322" s="264"/>
      <c r="BZ322" s="251"/>
      <c r="CA322" s="159"/>
      <c r="CB322" s="44"/>
      <c r="CC322" s="44"/>
      <c r="CD322" s="44"/>
      <c r="CE322" s="44"/>
      <c r="CF322" s="44"/>
      <c r="CG322" s="44"/>
      <c r="CH322" s="44"/>
      <c r="CI322" s="44"/>
      <c r="CJ322" s="44"/>
      <c r="CK322" s="44"/>
      <c r="CL322" s="44"/>
      <c r="CM322" s="44"/>
      <c r="CN322" s="44"/>
      <c r="CO322" s="44"/>
      <c r="CP322" s="44"/>
      <c r="CQ322" s="44"/>
      <c r="CR322" s="44"/>
      <c r="CS322" s="44"/>
      <c r="CT322" s="44"/>
      <c r="CU322" s="44"/>
      <c r="CV322" s="44"/>
      <c r="CW322" s="44"/>
      <c r="CX322" s="44"/>
      <c r="CY322" s="44"/>
      <c r="CZ322" s="44"/>
      <c r="DA322" s="44"/>
      <c r="DB322" s="44"/>
      <c r="DC322" s="44"/>
      <c r="DD322" s="44"/>
      <c r="DE322" s="44"/>
      <c r="DF322" s="44"/>
      <c r="DG322" s="44"/>
      <c r="DH322" s="44"/>
      <c r="DI322" s="44"/>
      <c r="DJ322" s="44"/>
      <c r="DK322" s="44"/>
      <c r="DL322" s="44"/>
      <c r="DM322" s="44"/>
    </row>
    <row r="323" spans="1:241" hidden="1" outlineLevel="2">
      <c r="A323" s="49"/>
      <c r="B323" s="33"/>
      <c r="C323" s="50"/>
      <c r="D323" s="51"/>
      <c r="E323" s="34"/>
      <c r="F323" s="52"/>
      <c r="G323" s="34"/>
      <c r="H323" s="34"/>
      <c r="I323" s="34"/>
      <c r="J323" s="53"/>
      <c r="K323" s="34"/>
      <c r="L323" s="36"/>
      <c r="M323" s="36"/>
      <c r="N323" s="36"/>
      <c r="O323" s="36"/>
      <c r="P323" s="36"/>
      <c r="Q323" s="36"/>
      <c r="R323" s="33"/>
      <c r="S323" s="145"/>
      <c r="T323" s="145"/>
      <c r="U323" s="145"/>
      <c r="V323" s="154"/>
      <c r="W323" s="165"/>
      <c r="X323" s="36"/>
      <c r="Y323" s="36"/>
      <c r="Z323" s="154"/>
      <c r="AA323" s="210"/>
      <c r="AB323" s="36"/>
      <c r="AC323" s="36"/>
      <c r="AD323" s="221"/>
      <c r="AE323" s="210"/>
      <c r="AF323" s="36"/>
      <c r="AG323" s="36"/>
      <c r="AH323" s="221"/>
      <c r="AI323" s="210"/>
      <c r="AJ323" s="36"/>
      <c r="AK323" s="36"/>
      <c r="AL323" s="221"/>
      <c r="AM323" s="210"/>
      <c r="AN323" s="36"/>
      <c r="AO323" s="36"/>
      <c r="AP323" s="154"/>
      <c r="AQ323" s="165"/>
      <c r="AR323" s="36"/>
      <c r="AS323" s="36"/>
      <c r="AT323" s="36"/>
      <c r="AU323" s="36"/>
      <c r="AV323" s="36"/>
      <c r="AW323" s="154"/>
      <c r="AX323" s="235"/>
      <c r="AY323" s="54"/>
      <c r="AZ323" s="194"/>
      <c r="BA323" s="54"/>
      <c r="BB323" s="54"/>
      <c r="BC323" s="54"/>
      <c r="BD323" s="237"/>
      <c r="BE323" s="235"/>
      <c r="BF323" s="54"/>
      <c r="BG323" s="194"/>
      <c r="BH323" s="54"/>
      <c r="BI323" s="54"/>
      <c r="BJ323" s="54"/>
      <c r="BK323" s="237"/>
      <c r="BL323" s="236"/>
      <c r="BM323" s="54"/>
      <c r="BN323" s="54"/>
      <c r="BO323" s="54"/>
      <c r="BP323" s="54"/>
      <c r="BQ323" s="54"/>
      <c r="BR323" s="237"/>
      <c r="BS323" s="236"/>
      <c r="BT323" s="44"/>
      <c r="BU323" s="44"/>
      <c r="BV323" s="44"/>
      <c r="BW323" s="44"/>
      <c r="BX323" s="44"/>
      <c r="BY323" s="257"/>
      <c r="BZ323" s="252"/>
      <c r="CA323" s="159"/>
      <c r="CB323" s="44"/>
      <c r="CC323" s="44"/>
      <c r="CD323" s="44"/>
      <c r="CE323" s="44"/>
      <c r="CF323" s="44"/>
      <c r="CG323" s="44"/>
      <c r="CH323" s="44"/>
      <c r="CI323" s="44"/>
      <c r="CJ323" s="44"/>
      <c r="CK323" s="44"/>
      <c r="CL323" s="44"/>
      <c r="CM323" s="44"/>
      <c r="CN323" s="44"/>
      <c r="CO323" s="44"/>
      <c r="CP323" s="44"/>
      <c r="CQ323" s="44"/>
      <c r="CR323" s="44"/>
      <c r="CS323" s="44"/>
      <c r="CT323" s="44"/>
      <c r="CU323" s="44"/>
      <c r="CV323" s="44"/>
      <c r="CW323" s="44"/>
      <c r="CX323" s="44"/>
      <c r="CY323" s="44"/>
      <c r="CZ323" s="44"/>
      <c r="DA323" s="44"/>
      <c r="DB323" s="44"/>
      <c r="DC323" s="44"/>
      <c r="DD323" s="44"/>
      <c r="DE323" s="44"/>
      <c r="DF323" s="44"/>
      <c r="DG323" s="44"/>
      <c r="DH323" s="44"/>
      <c r="DI323" s="44"/>
      <c r="DJ323" s="44"/>
      <c r="DK323" s="44"/>
      <c r="DL323" s="44"/>
      <c r="DM323" s="44"/>
    </row>
    <row r="324" spans="1:241" ht="21" thickBot="1">
      <c r="A324" s="298"/>
      <c r="B324" s="299"/>
      <c r="C324" s="300"/>
      <c r="D324" s="301"/>
      <c r="E324" s="302"/>
      <c r="F324" s="303"/>
      <c r="G324" s="302"/>
      <c r="H324" s="302"/>
      <c r="I324" s="302"/>
      <c r="J324" s="304"/>
      <c r="K324" s="302"/>
      <c r="L324" s="305"/>
      <c r="M324" s="305"/>
      <c r="N324" s="305"/>
      <c r="O324" s="305"/>
      <c r="P324" s="305"/>
      <c r="Q324" s="305"/>
      <c r="R324" s="299"/>
      <c r="S324" s="306"/>
      <c r="T324" s="306"/>
      <c r="U324" s="306"/>
      <c r="V324" s="305"/>
      <c r="W324" s="305"/>
      <c r="X324" s="305"/>
      <c r="Y324" s="305"/>
      <c r="Z324" s="305"/>
      <c r="AA324" s="305"/>
      <c r="AB324" s="305"/>
      <c r="AC324" s="305"/>
      <c r="AD324" s="305"/>
      <c r="AE324" s="305"/>
      <c r="AF324" s="305"/>
      <c r="AG324" s="305"/>
      <c r="AH324" s="305"/>
      <c r="AI324" s="305"/>
      <c r="AJ324" s="305"/>
      <c r="AK324" s="305"/>
      <c r="AL324" s="305"/>
      <c r="AM324" s="305"/>
      <c r="AN324" s="305"/>
      <c r="AO324" s="305"/>
      <c r="AP324" s="305"/>
      <c r="AQ324" s="305"/>
      <c r="AR324" s="305"/>
      <c r="AS324" s="305"/>
      <c r="AT324" s="305"/>
      <c r="AU324" s="305"/>
      <c r="AV324" s="305"/>
      <c r="AW324" s="305"/>
      <c r="AX324" s="273"/>
      <c r="AY324" s="307"/>
      <c r="AZ324" s="273"/>
      <c r="BA324" s="307"/>
      <c r="BB324" s="307"/>
      <c r="BC324" s="307"/>
      <c r="BD324" s="307"/>
      <c r="BE324" s="273"/>
      <c r="BF324" s="307"/>
      <c r="BG324" s="273"/>
      <c r="BH324" s="307"/>
      <c r="BI324" s="307"/>
      <c r="BJ324" s="307"/>
      <c r="BK324" s="307"/>
      <c r="BL324" s="307"/>
      <c r="BM324" s="307"/>
      <c r="BN324" s="307"/>
      <c r="BO324" s="307"/>
      <c r="BP324" s="307"/>
      <c r="BQ324" s="307"/>
      <c r="BR324" s="307"/>
      <c r="BS324" s="307"/>
      <c r="BT324" s="308"/>
      <c r="BU324" s="308"/>
      <c r="BV324" s="308"/>
      <c r="BW324" s="308"/>
      <c r="BX324" s="308"/>
      <c r="BY324" s="308"/>
      <c r="BZ324" s="159"/>
      <c r="CA324" s="159"/>
      <c r="CB324" s="44"/>
      <c r="CC324" s="44"/>
      <c r="CD324" s="44"/>
      <c r="CE324" s="44"/>
      <c r="CF324" s="44"/>
      <c r="CG324" s="44"/>
      <c r="CH324" s="44"/>
      <c r="CI324" s="44"/>
      <c r="CJ324" s="44"/>
      <c r="CK324" s="44"/>
      <c r="CL324" s="44"/>
      <c r="CM324" s="44"/>
      <c r="CN324" s="44"/>
      <c r="CO324" s="44"/>
      <c r="CP324" s="44"/>
      <c r="CQ324" s="44"/>
      <c r="CR324" s="44"/>
      <c r="CS324" s="44"/>
      <c r="CT324" s="44"/>
      <c r="CU324" s="44"/>
      <c r="CV324" s="44"/>
      <c r="CW324" s="44"/>
      <c r="CX324" s="44"/>
      <c r="CY324" s="44"/>
      <c r="CZ324" s="44"/>
      <c r="DA324" s="44"/>
      <c r="DB324" s="44"/>
      <c r="DC324" s="44"/>
      <c r="DD324" s="44"/>
      <c r="DE324" s="44"/>
      <c r="DF324" s="44"/>
      <c r="DG324" s="44"/>
      <c r="DH324" s="44"/>
      <c r="DI324" s="44"/>
      <c r="DJ324" s="44"/>
      <c r="DK324" s="44"/>
      <c r="DL324" s="44"/>
      <c r="DM324" s="44"/>
    </row>
    <row r="325" spans="1:241" s="45" customFormat="1" ht="21" collapsed="1" thickBot="1">
      <c r="A325" s="329" t="s">
        <v>164</v>
      </c>
      <c r="B325" s="330"/>
      <c r="C325" s="330"/>
      <c r="D325" s="330"/>
      <c r="E325" s="331"/>
      <c r="F325" s="332"/>
      <c r="G325" s="333"/>
      <c r="H325" s="333"/>
      <c r="I325" s="333"/>
      <c r="J325" s="331" t="s">
        <v>157</v>
      </c>
      <c r="K325" s="333"/>
      <c r="L325" s="333"/>
      <c r="M325" s="333"/>
      <c r="N325" s="333"/>
      <c r="O325" s="333"/>
      <c r="P325" s="333"/>
      <c r="Q325" s="333"/>
      <c r="R325" s="333"/>
      <c r="S325" s="333"/>
      <c r="T325" s="333"/>
      <c r="U325" s="334"/>
      <c r="V325" s="334"/>
      <c r="W325" s="335"/>
      <c r="X325" s="336"/>
      <c r="Y325" s="336"/>
      <c r="Z325" s="337"/>
      <c r="AA325" s="338"/>
      <c r="AB325" s="336"/>
      <c r="AC325" s="336"/>
      <c r="AD325" s="339"/>
      <c r="AE325" s="338"/>
      <c r="AF325" s="336"/>
      <c r="AG325" s="336"/>
      <c r="AH325" s="339"/>
      <c r="AI325" s="338"/>
      <c r="AJ325" s="336"/>
      <c r="AK325" s="336"/>
      <c r="AL325" s="339"/>
      <c r="AM325" s="338"/>
      <c r="AN325" s="336"/>
      <c r="AO325" s="336"/>
      <c r="AP325" s="337"/>
      <c r="AQ325" s="335"/>
      <c r="AR325" s="336"/>
      <c r="AS325" s="336"/>
      <c r="AT325" s="336"/>
      <c r="AU325" s="336"/>
      <c r="AV325" s="336"/>
      <c r="AW325" s="337"/>
      <c r="AX325" s="338"/>
      <c r="AY325" s="336"/>
      <c r="AZ325" s="336"/>
      <c r="BA325" s="336"/>
      <c r="BB325" s="336"/>
      <c r="BC325" s="336"/>
      <c r="BD325" s="339"/>
      <c r="BE325" s="338"/>
      <c r="BF325" s="336"/>
      <c r="BG325" s="336"/>
      <c r="BH325" s="336"/>
      <c r="BI325" s="336"/>
      <c r="BJ325" s="336"/>
      <c r="BK325" s="339"/>
      <c r="BL325" s="340"/>
      <c r="BM325" s="341"/>
      <c r="BN325" s="341"/>
      <c r="BO325" s="341"/>
      <c r="BP325" s="341"/>
      <c r="BQ325" s="341"/>
      <c r="BR325" s="342"/>
      <c r="BS325" s="340"/>
      <c r="BT325" s="343"/>
      <c r="BU325" s="343"/>
      <c r="BV325" s="343"/>
      <c r="BW325" s="343"/>
      <c r="BX325" s="343"/>
      <c r="BY325" s="344"/>
      <c r="BZ325" s="345"/>
      <c r="CA325" s="159"/>
      <c r="CB325" s="44"/>
      <c r="CC325" s="44"/>
      <c r="CD325" s="44"/>
      <c r="CE325" s="44"/>
      <c r="CF325" s="44"/>
      <c r="CG325" s="44"/>
      <c r="CH325" s="44"/>
      <c r="CI325" s="44"/>
      <c r="CJ325" s="44"/>
      <c r="CK325" s="44"/>
      <c r="CL325" s="44"/>
      <c r="CM325" s="44"/>
      <c r="CN325" s="44"/>
      <c r="CO325" s="44"/>
      <c r="CP325" s="44"/>
      <c r="CQ325" s="44"/>
      <c r="CR325" s="44"/>
      <c r="CS325" s="44"/>
      <c r="CT325" s="44"/>
      <c r="CU325" s="44"/>
      <c r="CV325" s="44"/>
      <c r="CW325" s="44"/>
      <c r="CX325" s="44"/>
      <c r="CY325" s="44"/>
      <c r="CZ325" s="44"/>
      <c r="DA325" s="44"/>
      <c r="DB325" s="44"/>
      <c r="DC325" s="44"/>
      <c r="DD325" s="44"/>
      <c r="DE325" s="44"/>
      <c r="DF325" s="44"/>
      <c r="DG325" s="44"/>
      <c r="DH325" s="44"/>
      <c r="DI325" s="44"/>
      <c r="DJ325" s="44"/>
      <c r="DK325" s="44"/>
      <c r="DL325" s="44"/>
      <c r="DM325" s="44"/>
      <c r="DN325" s="12"/>
      <c r="DO325" s="12"/>
      <c r="DP325" s="12"/>
      <c r="DQ325" s="12"/>
      <c r="DR325" s="12"/>
      <c r="DS325" s="12"/>
      <c r="DT325" s="12"/>
      <c r="DU325" s="12"/>
      <c r="DV325" s="12"/>
      <c r="DW325" s="12"/>
      <c r="DX325" s="12"/>
      <c r="DY325" s="12"/>
      <c r="DZ325" s="12"/>
      <c r="EA325" s="12"/>
      <c r="EB325" s="12"/>
      <c r="EC325" s="12"/>
      <c r="ED325" s="12"/>
      <c r="EE325" s="12"/>
      <c r="EF325" s="12"/>
      <c r="EG325" s="12"/>
      <c r="EH325" s="12"/>
      <c r="EI325" s="12"/>
      <c r="EJ325" s="12"/>
      <c r="EK325" s="12"/>
      <c r="EL325" s="12"/>
      <c r="EM325" s="12"/>
      <c r="EN325" s="12"/>
      <c r="EO325" s="12"/>
      <c r="EP325" s="12"/>
      <c r="EQ325" s="12"/>
      <c r="ER325" s="12"/>
      <c r="ES325" s="12"/>
      <c r="ET325" s="12"/>
      <c r="EU325" s="12"/>
      <c r="EV325" s="12"/>
      <c r="EW325" s="12"/>
      <c r="EX325" s="12"/>
      <c r="EY325" s="12"/>
      <c r="EZ325" s="12"/>
      <c r="FA325" s="12"/>
      <c r="FB325" s="12"/>
      <c r="FC325" s="12"/>
      <c r="FD325" s="12"/>
      <c r="FE325" s="12"/>
      <c r="FF325" s="12"/>
      <c r="FG325" s="12"/>
      <c r="FH325" s="12"/>
      <c r="FI325" s="12"/>
      <c r="FJ325" s="12"/>
      <c r="FK325" s="12"/>
      <c r="FL325" s="12"/>
      <c r="FM325" s="12"/>
      <c r="FN325" s="12"/>
      <c r="FO325" s="12"/>
      <c r="FP325" s="12"/>
      <c r="FQ325" s="12"/>
      <c r="FR325" s="12"/>
      <c r="FS325" s="12"/>
      <c r="FT325" s="12"/>
      <c r="FU325" s="12"/>
      <c r="FV325" s="12"/>
      <c r="FW325" s="12"/>
      <c r="FX325" s="12"/>
      <c r="FY325" s="12"/>
      <c r="FZ325" s="12"/>
      <c r="GA325" s="12"/>
      <c r="GB325" s="12"/>
      <c r="GC325" s="12"/>
      <c r="GD325" s="12"/>
      <c r="GE325" s="12"/>
      <c r="GF325" s="12"/>
      <c r="GG325" s="12"/>
      <c r="GH325" s="12"/>
      <c r="GI325" s="12"/>
      <c r="GJ325" s="12"/>
      <c r="GK325" s="12"/>
      <c r="GL325" s="12"/>
      <c r="GM325" s="12"/>
      <c r="GN325" s="12"/>
      <c r="GO325" s="12"/>
      <c r="GP325" s="12"/>
      <c r="GQ325" s="12"/>
      <c r="GR325" s="12"/>
      <c r="GS325" s="12"/>
      <c r="GT325" s="12"/>
      <c r="GU325" s="12"/>
      <c r="GV325" s="12"/>
      <c r="GW325" s="12"/>
      <c r="GX325" s="12"/>
      <c r="GY325" s="12"/>
      <c r="GZ325" s="12"/>
      <c r="HA325" s="12"/>
      <c r="HB325" s="12"/>
      <c r="HC325" s="12"/>
      <c r="HD325" s="12"/>
      <c r="HE325" s="12"/>
      <c r="HF325" s="12"/>
      <c r="HG325" s="12"/>
      <c r="HH325" s="12"/>
      <c r="HI325" s="12"/>
      <c r="HJ325" s="12"/>
      <c r="HK325" s="12"/>
      <c r="HL325" s="12"/>
      <c r="HM325" s="12"/>
      <c r="HN325" s="12"/>
      <c r="HO325" s="12"/>
      <c r="HP325" s="12"/>
      <c r="HQ325" s="12"/>
      <c r="HR325" s="12"/>
      <c r="HS325" s="12"/>
      <c r="HT325" s="12"/>
      <c r="HU325" s="12"/>
      <c r="HV325" s="12"/>
      <c r="HW325" s="12"/>
      <c r="HX325" s="12"/>
      <c r="HY325" s="12"/>
      <c r="HZ325" s="12"/>
      <c r="IA325" s="12"/>
      <c r="IB325" s="12"/>
      <c r="IC325" s="12"/>
      <c r="ID325" s="12"/>
      <c r="IE325" s="12"/>
      <c r="IF325" s="12"/>
      <c r="IG325" s="12"/>
    </row>
    <row r="326" spans="1:241" s="48" customFormat="1" hidden="1" outlineLevel="1" collapsed="1">
      <c r="A326" s="176"/>
      <c r="B326" s="177"/>
      <c r="C326" s="178"/>
      <c r="D326" s="179"/>
      <c r="E326" s="180"/>
      <c r="F326" s="181"/>
      <c r="G326" s="182"/>
      <c r="H326" s="182"/>
      <c r="I326" s="182"/>
      <c r="J326" s="183"/>
      <c r="K326" s="181" t="str">
        <f>CONCATENATE(K327," ",S327,R327," ",K328," ",S328,R328," ",K329," ",S329,R329," ",K330," ",S330,R330," ",K331," ",S331,R331," "," ",K332," ",S332,R332," ",K333," ",S333,R333," ",K334," ",S334,R334," ")</f>
        <v xml:space="preserve">                 </v>
      </c>
      <c r="L326" s="181"/>
      <c r="M326" s="181"/>
      <c r="N326" s="181"/>
      <c r="O326" s="181"/>
      <c r="P326" s="181"/>
      <c r="Q326" s="181"/>
      <c r="R326" s="182"/>
      <c r="S326" s="182"/>
      <c r="T326" s="182"/>
      <c r="U326" s="184">
        <f>SUM(U327:U334)</f>
        <v>0</v>
      </c>
      <c r="V326" s="188">
        <f>IF(SUM(BT327:BY334,BM327:BR334,BF327:BK334,AY327:BD334,AN327:AP334,AJ327:AL334,AF327:AH334,AB327:AD334)=SUM(V327:V334),SUM(V327:V334),"ПРОВЕРЬ")</f>
        <v>0</v>
      </c>
      <c r="W326" s="189">
        <f>IF(SUM(AA326,AE326,AI326,AM326)=SUM(W327:W334),SUM(W327:W334),"ПРОВЕРЬ")</f>
        <v>0</v>
      </c>
      <c r="X326" s="188">
        <f>IF(SUM(AB326,AF326,AJ326,AN326)=SUM(X327:X334),SUM(X327:X334),"ПРОВЕРЬ")</f>
        <v>0</v>
      </c>
      <c r="Y326" s="188">
        <f t="shared" ref="Y326" si="1049">IF(SUM(AC326,AG326,AK326,AO326)=SUM(Y327:Y334),SUM(Y327:Y334),"ПРОВЕРЬ")</f>
        <v>0</v>
      </c>
      <c r="Z326" s="222">
        <f>IF(SUM(AD326,AH326,AL326,AP326)=SUM(Z327:Z334),SUM(Z327:Z334),"ПРОВЕРЬ")</f>
        <v>0</v>
      </c>
      <c r="AA326" s="190">
        <f t="shared" ref="AA326" si="1050">SUM(AA327:AA334)</f>
        <v>0</v>
      </c>
      <c r="AB326" s="184">
        <f t="shared" ref="AB326" si="1051">SUM(AB327:AB334)</f>
        <v>0</v>
      </c>
      <c r="AC326" s="184">
        <f>SUM(AC327:AC334)</f>
        <v>0</v>
      </c>
      <c r="AD326" s="222">
        <f>SUM(AD327:AD334)</f>
        <v>0</v>
      </c>
      <c r="AE326" s="184">
        <f>SUM(AE327:AE334)</f>
        <v>0</v>
      </c>
      <c r="AF326" s="184">
        <f t="shared" ref="AF326" si="1052">SUM(AF327:AF334)</f>
        <v>0</v>
      </c>
      <c r="AG326" s="184">
        <f>SUM(AG327:AG334)</f>
        <v>0</v>
      </c>
      <c r="AH326" s="222">
        <f>SUM(AH327:AH334)</f>
        <v>0</v>
      </c>
      <c r="AI326" s="184">
        <f t="shared" ref="AI326:AJ326" si="1053">SUM(AI327:AI334)</f>
        <v>0</v>
      </c>
      <c r="AJ326" s="184">
        <f t="shared" si="1053"/>
        <v>0</v>
      </c>
      <c r="AK326" s="184">
        <f>SUM(AK327:AK334)</f>
        <v>0</v>
      </c>
      <c r="AL326" s="222">
        <f>SUM(AL327:AL334)</f>
        <v>0</v>
      </c>
      <c r="AM326" s="184">
        <f>SUM(AM327:AM334)</f>
        <v>0</v>
      </c>
      <c r="AN326" s="184">
        <f t="shared" ref="AN326" si="1054">SUM(AN327:AN334)</f>
        <v>0</v>
      </c>
      <c r="AO326" s="184">
        <f>SUM(AO327:AO334)</f>
        <v>0</v>
      </c>
      <c r="AP326" s="188">
        <f>SUM(AP327:AP334)</f>
        <v>0</v>
      </c>
      <c r="AQ326" s="189">
        <f t="shared" ref="AQ326:AR326" si="1055">IF(SUM(AX326,BE326,BL326,BS326)=SUM(AQ327:AQ334),SUM(AQ327:AQ334),"ПРОВЕРЬ")</f>
        <v>0</v>
      </c>
      <c r="AR326" s="188">
        <f t="shared" si="1055"/>
        <v>0</v>
      </c>
      <c r="AS326" s="188">
        <f>IF(SUM(AZ326,BG326,BN326,BU326)=SUM(AS327:AS334),SUM(AS327:AS334),"ПРОВЕРЬ")</f>
        <v>0</v>
      </c>
      <c r="AT326" s="188">
        <f>IF(SUM(BA326,BH326,BO326,BV326)=SUM(AT327:AT334),SUM(AT327:AT334),"ПРОВЕРЬ")</f>
        <v>0</v>
      </c>
      <c r="AU326" s="188">
        <f>IF(SUM(BB326,BI326,BP326,BW326)=SUM(AU327:AU334),SUM(AU327:AU334),"ПРОВЕРЬ")</f>
        <v>0</v>
      </c>
      <c r="AV326" s="188">
        <f t="shared" ref="AV326" si="1056">IF(SUM(BC326,BJ326,BQ326,BX326)=SUM(AV327:AV334),SUM(AV327:AV334),"ПРОВЕРЬ")</f>
        <v>0</v>
      </c>
      <c r="AW326" s="188">
        <f>IF(SUM(BD326,BK326,BR326,BY326)=SUM(AW327:AW334),SUM(AW327:AW334),"ПРОВЕРЬ")</f>
        <v>0</v>
      </c>
      <c r="AX326" s="191">
        <f t="shared" ref="AX326" si="1057">SUM(AX327:AX334)</f>
        <v>0</v>
      </c>
      <c r="AY326" s="191">
        <f t="shared" ref="AY326:AZ326" si="1058">SUM(AY327:AY334)</f>
        <v>0</v>
      </c>
      <c r="AZ326" s="191">
        <f t="shared" si="1058"/>
        <v>0</v>
      </c>
      <c r="BA326" s="191">
        <f>SUM(BA327:BA334)</f>
        <v>0</v>
      </c>
      <c r="BB326" s="191">
        <f t="shared" ref="BB326" si="1059">SUM(BB327:BB334)</f>
        <v>0</v>
      </c>
      <c r="BC326" s="191">
        <f>SUM(BC327:BC334)</f>
        <v>0</v>
      </c>
      <c r="BD326" s="234">
        <f>SUM(BD327:BD334)</f>
        <v>0</v>
      </c>
      <c r="BE326" s="191">
        <f t="shared" ref="BE326:BF326" si="1060">SUM(BE327:BE334)</f>
        <v>0</v>
      </c>
      <c r="BF326" s="191">
        <f t="shared" si="1060"/>
        <v>0</v>
      </c>
      <c r="BG326" s="191">
        <f>SUM(BG327:BG334)</f>
        <v>0</v>
      </c>
      <c r="BH326" s="191">
        <f t="shared" ref="BH326:BI326" si="1061">SUM(BH327:BH334)</f>
        <v>0</v>
      </c>
      <c r="BI326" s="191">
        <f t="shared" si="1061"/>
        <v>0</v>
      </c>
      <c r="BJ326" s="191">
        <f>SUM(BJ327:BJ334)</f>
        <v>0</v>
      </c>
      <c r="BK326" s="234">
        <f>SUM(BK327:BK334)</f>
        <v>0</v>
      </c>
      <c r="BL326" s="184">
        <f t="shared" ref="BL326:BP326" si="1062">SUM(BL327:BL334)</f>
        <v>0</v>
      </c>
      <c r="BM326" s="184">
        <f t="shared" si="1062"/>
        <v>0</v>
      </c>
      <c r="BN326" s="184">
        <f t="shared" si="1062"/>
        <v>0</v>
      </c>
      <c r="BO326" s="184">
        <f t="shared" si="1062"/>
        <v>0</v>
      </c>
      <c r="BP326" s="184">
        <f t="shared" si="1062"/>
        <v>0</v>
      </c>
      <c r="BQ326" s="184">
        <f>SUM(BQ327:BQ334)</f>
        <v>0</v>
      </c>
      <c r="BR326" s="222">
        <f>SUM(BR327:BR334)</f>
        <v>0</v>
      </c>
      <c r="BS326" s="184">
        <f t="shared" ref="BS326:BW326" si="1063">SUM(BS327:BS334)</f>
        <v>0</v>
      </c>
      <c r="BT326" s="184">
        <f t="shared" si="1063"/>
        <v>0</v>
      </c>
      <c r="BU326" s="184">
        <f t="shared" si="1063"/>
        <v>0</v>
      </c>
      <c r="BV326" s="184">
        <f t="shared" si="1063"/>
        <v>0</v>
      </c>
      <c r="BW326" s="184">
        <f t="shared" si="1063"/>
        <v>0</v>
      </c>
      <c r="BX326" s="184">
        <f>SUM(BX327:BX334)</f>
        <v>0</v>
      </c>
      <c r="BY326" s="222">
        <f>SUM(BY327:BY334)</f>
        <v>0</v>
      </c>
      <c r="BZ326" s="266"/>
      <c r="CA326" s="160"/>
      <c r="CB326" s="46"/>
      <c r="CC326" s="46"/>
      <c r="CD326" s="46"/>
      <c r="CE326" s="46"/>
      <c r="CF326" s="46"/>
      <c r="CG326" s="46"/>
      <c r="CH326" s="46"/>
      <c r="CI326" s="46"/>
      <c r="CJ326" s="46"/>
      <c r="CK326" s="46"/>
      <c r="CL326" s="46"/>
      <c r="CM326" s="46"/>
      <c r="CN326" s="46"/>
      <c r="CO326" s="46"/>
      <c r="CP326" s="46"/>
      <c r="CQ326" s="46"/>
      <c r="CR326" s="46"/>
      <c r="CS326" s="46"/>
      <c r="CT326" s="46"/>
      <c r="CU326" s="46"/>
      <c r="CV326" s="46"/>
      <c r="CW326" s="46"/>
      <c r="CX326" s="46"/>
      <c r="CY326" s="46"/>
      <c r="CZ326" s="46"/>
      <c r="DA326" s="46"/>
      <c r="DB326" s="46"/>
      <c r="DC326" s="46"/>
      <c r="DD326" s="46"/>
      <c r="DE326" s="46"/>
      <c r="DF326" s="46"/>
      <c r="DG326" s="46"/>
      <c r="DH326" s="46"/>
      <c r="DI326" s="46"/>
      <c r="DJ326" s="46"/>
      <c r="DK326" s="46"/>
      <c r="DL326" s="46"/>
      <c r="DM326" s="46"/>
      <c r="DN326" s="47"/>
      <c r="DO326" s="47"/>
      <c r="DP326" s="47"/>
      <c r="DQ326" s="47"/>
      <c r="DR326" s="47"/>
      <c r="DS326" s="47"/>
      <c r="DT326" s="47"/>
      <c r="DU326" s="47"/>
      <c r="DV326" s="47"/>
      <c r="DW326" s="47"/>
      <c r="DX326" s="47"/>
      <c r="DY326" s="47"/>
      <c r="DZ326" s="47"/>
      <c r="EA326" s="47"/>
      <c r="EB326" s="47"/>
      <c r="EC326" s="47"/>
      <c r="ED326" s="47"/>
      <c r="EE326" s="47"/>
      <c r="EF326" s="47"/>
      <c r="EG326" s="47"/>
      <c r="EH326" s="47"/>
      <c r="EI326" s="47"/>
      <c r="EJ326" s="47"/>
      <c r="EK326" s="47"/>
      <c r="EL326" s="47"/>
      <c r="EM326" s="47"/>
      <c r="EN326" s="47"/>
      <c r="EO326" s="47"/>
      <c r="EP326" s="47"/>
      <c r="EQ326" s="47"/>
      <c r="ER326" s="47"/>
      <c r="ES326" s="47"/>
      <c r="ET326" s="47"/>
      <c r="EU326" s="47"/>
      <c r="EV326" s="47"/>
      <c r="EW326" s="47"/>
      <c r="EX326" s="47"/>
      <c r="EY326" s="47"/>
      <c r="EZ326" s="47"/>
      <c r="FA326" s="47"/>
      <c r="FB326" s="47"/>
      <c r="FC326" s="47"/>
      <c r="FD326" s="47"/>
      <c r="FE326" s="47"/>
      <c r="FF326" s="47"/>
      <c r="FG326" s="47"/>
      <c r="FH326" s="47"/>
      <c r="FI326" s="47"/>
      <c r="FJ326" s="47"/>
      <c r="FK326" s="47"/>
      <c r="FL326" s="47"/>
      <c r="FM326" s="47"/>
      <c r="FN326" s="47"/>
      <c r="FO326" s="47"/>
      <c r="FP326" s="47"/>
      <c r="FQ326" s="47"/>
      <c r="FR326" s="47"/>
      <c r="FS326" s="47"/>
      <c r="FT326" s="47"/>
      <c r="FU326" s="47"/>
      <c r="FV326" s="47"/>
      <c r="FW326" s="47"/>
      <c r="FX326" s="47"/>
      <c r="FY326" s="47"/>
      <c r="FZ326" s="47"/>
      <c r="GA326" s="47"/>
      <c r="GB326" s="47"/>
      <c r="GC326" s="47"/>
      <c r="GD326" s="47"/>
      <c r="GE326" s="47"/>
      <c r="GF326" s="47"/>
      <c r="GG326" s="47"/>
      <c r="GH326" s="47"/>
      <c r="GI326" s="47"/>
      <c r="GJ326" s="47"/>
      <c r="GK326" s="47"/>
      <c r="GL326" s="47"/>
      <c r="GM326" s="47"/>
      <c r="GN326" s="47"/>
      <c r="GO326" s="47"/>
      <c r="GP326" s="47"/>
      <c r="GQ326" s="47"/>
      <c r="GR326" s="47"/>
      <c r="GS326" s="47"/>
      <c r="GT326" s="47"/>
      <c r="GU326" s="47"/>
      <c r="GV326" s="47"/>
      <c r="GW326" s="47"/>
      <c r="GX326" s="47"/>
      <c r="GY326" s="47"/>
      <c r="GZ326" s="47"/>
      <c r="HA326" s="47"/>
      <c r="HB326" s="47"/>
      <c r="HC326" s="47"/>
      <c r="HD326" s="47"/>
      <c r="HE326" s="47"/>
      <c r="HF326" s="47"/>
      <c r="HG326" s="47"/>
      <c r="HH326" s="47"/>
      <c r="HI326" s="47"/>
      <c r="HJ326" s="47"/>
      <c r="HK326" s="47"/>
      <c r="HL326" s="47"/>
      <c r="HM326" s="47"/>
      <c r="HN326" s="47"/>
      <c r="HO326" s="47"/>
      <c r="HP326" s="47"/>
      <c r="HQ326" s="47"/>
      <c r="HR326" s="47"/>
      <c r="HS326" s="47"/>
      <c r="HT326" s="47"/>
      <c r="HU326" s="47"/>
      <c r="HV326" s="47"/>
      <c r="HW326" s="47"/>
      <c r="HX326" s="47"/>
      <c r="HY326" s="47"/>
      <c r="HZ326" s="47"/>
      <c r="IA326" s="47"/>
      <c r="IB326" s="47"/>
      <c r="IC326" s="47"/>
      <c r="ID326" s="47"/>
      <c r="IE326" s="47"/>
      <c r="IF326" s="47"/>
      <c r="IG326" s="47"/>
    </row>
    <row r="327" spans="1:241" hidden="1" outlineLevel="2">
      <c r="A327" s="145"/>
      <c r="B327" s="33"/>
      <c r="C327" s="50"/>
      <c r="D327" s="51"/>
      <c r="E327" s="34"/>
      <c r="F327" s="56"/>
      <c r="G327" s="34"/>
      <c r="H327" s="34"/>
      <c r="I327" s="34"/>
      <c r="J327" s="53"/>
      <c r="K327" s="34"/>
      <c r="L327" s="36"/>
      <c r="M327" s="36"/>
      <c r="N327" s="36"/>
      <c r="O327" s="49"/>
      <c r="P327" s="49"/>
      <c r="Q327" s="36">
        <f>_xlfn.DAYS(P327,O327)</f>
        <v>0</v>
      </c>
      <c r="R327" s="33"/>
      <c r="S327" s="33"/>
      <c r="T327" s="33"/>
      <c r="U327" s="145"/>
      <c r="V327" s="192">
        <f t="shared" ref="V327:V334" si="1064">SUM(W327,AQ327)</f>
        <v>0</v>
      </c>
      <c r="W327" s="193">
        <f>SUM(AA327,AE327,AI327,AM327)</f>
        <v>0</v>
      </c>
      <c r="X327" s="192">
        <f>SUM(AB327,AF327,AJ327,AN327)</f>
        <v>0</v>
      </c>
      <c r="Y327" s="192">
        <f>SUM(AC327,AG327,AK327,AO327)</f>
        <v>0</v>
      </c>
      <c r="Z327" s="192">
        <f>SUM(AD327,AH327,AL327,AP327)</f>
        <v>0</v>
      </c>
      <c r="AA327" s="211">
        <f>SUM(AB327:AD327)</f>
        <v>0</v>
      </c>
      <c r="AB327" s="205"/>
      <c r="AC327" s="205"/>
      <c r="AD327" s="229"/>
      <c r="AE327" s="211">
        <f>SUM(AF327:AH327)</f>
        <v>0</v>
      </c>
      <c r="AF327" s="205"/>
      <c r="AG327" s="205"/>
      <c r="AH327" s="229"/>
      <c r="AI327" s="211">
        <f>SUM(AJ327:AL327)</f>
        <v>0</v>
      </c>
      <c r="AJ327" s="205"/>
      <c r="AK327" s="205"/>
      <c r="AL327" s="229"/>
      <c r="AM327" s="211">
        <f>SUM(AN327:AP327)</f>
        <v>0</v>
      </c>
      <c r="AN327" s="205"/>
      <c r="AO327" s="205"/>
      <c r="AP327" s="231"/>
      <c r="AQ327" s="193">
        <f>SUM(BS327,BL327,BE327,AX327)</f>
        <v>0</v>
      </c>
      <c r="AR327" s="192">
        <f>SUM(BT327,BM327,BF327,AY327)</f>
        <v>0</v>
      </c>
      <c r="AS327" s="192">
        <f>IF(AR327*0.304=SUM(AZ327,BG327,BN327,BU327),AR327*0.304,"проверь ЕСН")</f>
        <v>0</v>
      </c>
      <c r="AT327" s="192">
        <f t="shared" ref="AT327:AW334" si="1065">SUM(BV327,BO327,BH327,BA327)</f>
        <v>0</v>
      </c>
      <c r="AU327" s="192">
        <f t="shared" si="1065"/>
        <v>0</v>
      </c>
      <c r="AV327" s="192">
        <f t="shared" si="1065"/>
        <v>0</v>
      </c>
      <c r="AW327" s="192">
        <f>SUM(BY327,BR327,BK327,BD327)</f>
        <v>0</v>
      </c>
      <c r="AX327" s="235">
        <f>SUM(AY327:BD327)</f>
        <v>0</v>
      </c>
      <c r="AY327" s="263"/>
      <c r="AZ327" s="194">
        <f>AY327*0.304</f>
        <v>0</v>
      </c>
      <c r="BA327" s="263"/>
      <c r="BB327" s="263"/>
      <c r="BC327" s="263"/>
      <c r="BD327" s="264"/>
      <c r="BE327" s="235">
        <f>SUM(BF327:BK327)</f>
        <v>0</v>
      </c>
      <c r="BF327" s="263"/>
      <c r="BG327" s="194">
        <f>BF327*0.304</f>
        <v>0</v>
      </c>
      <c r="BH327" s="263"/>
      <c r="BI327" s="263"/>
      <c r="BJ327" s="263"/>
      <c r="BK327" s="264"/>
      <c r="BL327" s="235">
        <f>SUM(BM327:BR327)</f>
        <v>0</v>
      </c>
      <c r="BM327" s="263"/>
      <c r="BN327" s="194">
        <f>BM327*0.304</f>
        <v>0</v>
      </c>
      <c r="BO327" s="263"/>
      <c r="BP327" s="263"/>
      <c r="BQ327" s="263"/>
      <c r="BR327" s="264"/>
      <c r="BS327" s="235">
        <f>SUM(BT327:BY327)</f>
        <v>0</v>
      </c>
      <c r="BT327" s="263"/>
      <c r="BU327" s="194">
        <f>BT327*0.304</f>
        <v>0</v>
      </c>
      <c r="BV327" s="263"/>
      <c r="BW327" s="263"/>
      <c r="BX327" s="263"/>
      <c r="BY327" s="264"/>
      <c r="BZ327" s="251"/>
      <c r="CA327" s="159"/>
      <c r="CB327" s="44"/>
      <c r="CC327" s="44"/>
      <c r="CD327" s="44"/>
      <c r="CE327" s="44"/>
      <c r="CF327" s="44"/>
      <c r="CG327" s="44"/>
      <c r="CH327" s="44"/>
      <c r="CI327" s="44"/>
      <c r="CJ327" s="44"/>
      <c r="CK327" s="44"/>
      <c r="CL327" s="44"/>
      <c r="CM327" s="44"/>
      <c r="CN327" s="44"/>
      <c r="CO327" s="44"/>
      <c r="CP327" s="44"/>
      <c r="CQ327" s="44"/>
      <c r="CR327" s="44"/>
      <c r="CS327" s="44"/>
      <c r="CT327" s="44"/>
      <c r="CU327" s="44"/>
      <c r="CV327" s="44"/>
      <c r="CW327" s="44"/>
      <c r="CX327" s="44"/>
      <c r="CY327" s="44"/>
      <c r="CZ327" s="44"/>
      <c r="DA327" s="44"/>
      <c r="DB327" s="44"/>
      <c r="DC327" s="44"/>
      <c r="DD327" s="44"/>
      <c r="DE327" s="44"/>
      <c r="DF327" s="44"/>
      <c r="DG327" s="44"/>
      <c r="DH327" s="44"/>
      <c r="DI327" s="44"/>
      <c r="DJ327" s="44"/>
      <c r="DK327" s="44"/>
      <c r="DL327" s="44"/>
      <c r="DM327" s="44"/>
    </row>
    <row r="328" spans="1:241" hidden="1" outlineLevel="2">
      <c r="A328" s="49"/>
      <c r="B328" s="33"/>
      <c r="C328" s="50"/>
      <c r="D328" s="51"/>
      <c r="E328" s="34"/>
      <c r="F328" s="56"/>
      <c r="G328" s="34"/>
      <c r="H328" s="34"/>
      <c r="I328" s="34"/>
      <c r="J328" s="53"/>
      <c r="K328" s="34"/>
      <c r="L328" s="36"/>
      <c r="M328" s="36"/>
      <c r="N328" s="36"/>
      <c r="O328" s="49"/>
      <c r="P328" s="49"/>
      <c r="Q328" s="36">
        <f>_xlfn.DAYS(P328,O328)</f>
        <v>0</v>
      </c>
      <c r="R328" s="33"/>
      <c r="S328" s="33"/>
      <c r="T328" s="33"/>
      <c r="U328" s="145"/>
      <c r="V328" s="192">
        <f t="shared" si="1064"/>
        <v>0</v>
      </c>
      <c r="W328" s="193">
        <f t="shared" ref="W328:Z334" si="1066">SUM(AA328,AE328,AI328,AM328)</f>
        <v>0</v>
      </c>
      <c r="X328" s="192">
        <f t="shared" si="1066"/>
        <v>0</v>
      </c>
      <c r="Y328" s="192">
        <f t="shared" si="1066"/>
        <v>0</v>
      </c>
      <c r="Z328" s="192">
        <f t="shared" si="1066"/>
        <v>0</v>
      </c>
      <c r="AA328" s="211">
        <f t="shared" ref="AA328:AA332" si="1067">SUM(AB328:AD328)</f>
        <v>0</v>
      </c>
      <c r="AB328" s="205"/>
      <c r="AC328" s="205"/>
      <c r="AD328" s="229"/>
      <c r="AE328" s="211">
        <f t="shared" ref="AE328" si="1068">SUM(AF328:AH328)</f>
        <v>0</v>
      </c>
      <c r="AF328" s="205"/>
      <c r="AG328" s="205"/>
      <c r="AH328" s="229"/>
      <c r="AI328" s="211">
        <f t="shared" ref="AI328:AI334" si="1069">SUM(AJ328:AL328)</f>
        <v>0</v>
      </c>
      <c r="AJ328" s="205"/>
      <c r="AK328" s="205"/>
      <c r="AL328" s="229"/>
      <c r="AM328" s="211">
        <f t="shared" ref="AM328:AM334" si="1070">SUM(AN328:AP328)</f>
        <v>0</v>
      </c>
      <c r="AN328" s="205"/>
      <c r="AO328" s="205"/>
      <c r="AP328" s="231"/>
      <c r="AQ328" s="193">
        <f t="shared" ref="AQ328:AR334" si="1071">SUM(BS328,BL328,BE328,AX328)</f>
        <v>0</v>
      </c>
      <c r="AR328" s="192">
        <f t="shared" si="1071"/>
        <v>0</v>
      </c>
      <c r="AS328" s="192">
        <f t="shared" ref="AS328:AS333" si="1072">IF(AR328*0.304=SUM(AZ328,BG328,BN328,BU328),AR328*0.304,"ЕСН")</f>
        <v>0</v>
      </c>
      <c r="AT328" s="192">
        <f t="shared" si="1065"/>
        <v>0</v>
      </c>
      <c r="AU328" s="192">
        <f t="shared" si="1065"/>
        <v>0</v>
      </c>
      <c r="AV328" s="192">
        <f t="shared" si="1065"/>
        <v>0</v>
      </c>
      <c r="AW328" s="192">
        <f t="shared" si="1065"/>
        <v>0</v>
      </c>
      <c r="AX328" s="235">
        <f t="shared" ref="AX328:AX331" si="1073">SUM(AY328:BD328)</f>
        <v>0</v>
      </c>
      <c r="AY328" s="263"/>
      <c r="AZ328" s="194">
        <f t="shared" ref="AZ328:AZ334" si="1074">AY328*0.304</f>
        <v>0</v>
      </c>
      <c r="BA328" s="263"/>
      <c r="BB328" s="263"/>
      <c r="BC328" s="263"/>
      <c r="BD328" s="264"/>
      <c r="BE328" s="235">
        <f t="shared" ref="BE328:BE331" si="1075">SUM(BF328:BK328)</f>
        <v>0</v>
      </c>
      <c r="BF328" s="263"/>
      <c r="BG328" s="194">
        <f t="shared" ref="BG328:BG334" si="1076">BF328*0.304</f>
        <v>0</v>
      </c>
      <c r="BH328" s="263"/>
      <c r="BI328" s="263"/>
      <c r="BJ328" s="263"/>
      <c r="BK328" s="264"/>
      <c r="BL328" s="235">
        <f t="shared" ref="BL328:BL331" si="1077">SUM(BM328:BR328)</f>
        <v>0</v>
      </c>
      <c r="BM328" s="263"/>
      <c r="BN328" s="194">
        <f t="shared" ref="BN328:BN334" si="1078">BM328*0.304</f>
        <v>0</v>
      </c>
      <c r="BO328" s="263"/>
      <c r="BP328" s="263"/>
      <c r="BQ328" s="263"/>
      <c r="BR328" s="264"/>
      <c r="BS328" s="235">
        <f t="shared" ref="BS328:BS331" si="1079">SUM(BT328:BY328)</f>
        <v>0</v>
      </c>
      <c r="BT328" s="263"/>
      <c r="BU328" s="194">
        <f t="shared" ref="BU328:BU334" si="1080">BT328*0.304</f>
        <v>0</v>
      </c>
      <c r="BV328" s="263"/>
      <c r="BW328" s="263"/>
      <c r="BX328" s="263"/>
      <c r="BY328" s="264"/>
      <c r="BZ328" s="251"/>
      <c r="CA328" s="159"/>
      <c r="CB328" s="44"/>
      <c r="CC328" s="44"/>
      <c r="CD328" s="44"/>
      <c r="CE328" s="44"/>
      <c r="CF328" s="44"/>
      <c r="CG328" s="44"/>
      <c r="CH328" s="44"/>
      <c r="CI328" s="44"/>
      <c r="CJ328" s="44"/>
      <c r="CK328" s="44"/>
      <c r="CL328" s="44"/>
      <c r="CM328" s="44"/>
      <c r="CN328" s="44"/>
      <c r="CO328" s="44"/>
      <c r="CP328" s="44"/>
      <c r="CQ328" s="44"/>
      <c r="CR328" s="44"/>
      <c r="CS328" s="44"/>
      <c r="CT328" s="44"/>
      <c r="CU328" s="44"/>
      <c r="CV328" s="44"/>
      <c r="CW328" s="44"/>
      <c r="CX328" s="44"/>
      <c r="CY328" s="44"/>
      <c r="CZ328" s="44"/>
      <c r="DA328" s="44"/>
      <c r="DB328" s="44"/>
      <c r="DC328" s="44"/>
      <c r="DD328" s="44"/>
      <c r="DE328" s="44"/>
      <c r="DF328" s="44"/>
      <c r="DG328" s="44"/>
      <c r="DH328" s="44"/>
      <c r="DI328" s="44"/>
      <c r="DJ328" s="44"/>
      <c r="DK328" s="44"/>
      <c r="DL328" s="44"/>
      <c r="DM328" s="44"/>
    </row>
    <row r="329" spans="1:241" hidden="1" outlineLevel="2">
      <c r="A329" s="187"/>
      <c r="B329" s="33"/>
      <c r="C329" s="50"/>
      <c r="D329" s="51"/>
      <c r="E329" s="34"/>
      <c r="F329" s="56"/>
      <c r="G329" s="34"/>
      <c r="H329" s="34"/>
      <c r="I329" s="34"/>
      <c r="J329" s="53"/>
      <c r="K329" s="34"/>
      <c r="L329" s="36"/>
      <c r="M329" s="36"/>
      <c r="N329" s="36"/>
      <c r="O329" s="49"/>
      <c r="P329" s="49"/>
      <c r="Q329" s="36">
        <f t="shared" ref="Q329:Q334" si="1081">_xlfn.DAYS(P329,O329)</f>
        <v>0</v>
      </c>
      <c r="R329" s="33"/>
      <c r="S329" s="33"/>
      <c r="T329" s="33"/>
      <c r="U329" s="145"/>
      <c r="V329" s="192">
        <f t="shared" si="1064"/>
        <v>0</v>
      </c>
      <c r="W329" s="193">
        <f t="shared" si="1066"/>
        <v>0</v>
      </c>
      <c r="X329" s="192">
        <f t="shared" si="1066"/>
        <v>0</v>
      </c>
      <c r="Y329" s="192">
        <f t="shared" si="1066"/>
        <v>0</v>
      </c>
      <c r="Z329" s="192">
        <f t="shared" si="1066"/>
        <v>0</v>
      </c>
      <c r="AA329" s="211">
        <f t="shared" si="1067"/>
        <v>0</v>
      </c>
      <c r="AB329" s="205"/>
      <c r="AC329" s="205"/>
      <c r="AD329" s="229"/>
      <c r="AE329" s="211">
        <f>SUM(AF329:AH329)</f>
        <v>0</v>
      </c>
      <c r="AF329" s="205"/>
      <c r="AG329" s="205"/>
      <c r="AH329" s="229"/>
      <c r="AI329" s="211">
        <f t="shared" si="1069"/>
        <v>0</v>
      </c>
      <c r="AJ329" s="205"/>
      <c r="AK329" s="205"/>
      <c r="AL329" s="229"/>
      <c r="AM329" s="211">
        <f t="shared" si="1070"/>
        <v>0</v>
      </c>
      <c r="AN329" s="205"/>
      <c r="AO329" s="205"/>
      <c r="AP329" s="231"/>
      <c r="AQ329" s="193">
        <f t="shared" si="1071"/>
        <v>0</v>
      </c>
      <c r="AR329" s="192">
        <f t="shared" si="1071"/>
        <v>0</v>
      </c>
      <c r="AS329" s="192">
        <f t="shared" si="1072"/>
        <v>0</v>
      </c>
      <c r="AT329" s="192">
        <f t="shared" si="1065"/>
        <v>0</v>
      </c>
      <c r="AU329" s="192">
        <f t="shared" si="1065"/>
        <v>0</v>
      </c>
      <c r="AV329" s="192">
        <f t="shared" si="1065"/>
        <v>0</v>
      </c>
      <c r="AW329" s="192">
        <f t="shared" si="1065"/>
        <v>0</v>
      </c>
      <c r="AX329" s="235">
        <f t="shared" si="1073"/>
        <v>0</v>
      </c>
      <c r="AY329" s="263"/>
      <c r="AZ329" s="194">
        <f t="shared" si="1074"/>
        <v>0</v>
      </c>
      <c r="BA329" s="263"/>
      <c r="BB329" s="263"/>
      <c r="BC329" s="263"/>
      <c r="BD329" s="264"/>
      <c r="BE329" s="235">
        <f t="shared" si="1075"/>
        <v>0</v>
      </c>
      <c r="BF329" s="263"/>
      <c r="BG329" s="194">
        <f t="shared" si="1076"/>
        <v>0</v>
      </c>
      <c r="BH329" s="263"/>
      <c r="BI329" s="263"/>
      <c r="BJ329" s="263"/>
      <c r="BK329" s="264"/>
      <c r="BL329" s="235">
        <f t="shared" si="1077"/>
        <v>0</v>
      </c>
      <c r="BM329" s="263"/>
      <c r="BN329" s="194">
        <f t="shared" si="1078"/>
        <v>0</v>
      </c>
      <c r="BO329" s="263"/>
      <c r="BP329" s="263"/>
      <c r="BQ329" s="263"/>
      <c r="BR329" s="264"/>
      <c r="BS329" s="235">
        <f t="shared" si="1079"/>
        <v>0</v>
      </c>
      <c r="BT329" s="263"/>
      <c r="BU329" s="194">
        <f t="shared" si="1080"/>
        <v>0</v>
      </c>
      <c r="BV329" s="263"/>
      <c r="BW329" s="263"/>
      <c r="BX329" s="263"/>
      <c r="BY329" s="264"/>
      <c r="BZ329" s="251"/>
      <c r="CA329" s="159"/>
      <c r="CB329" s="44"/>
      <c r="CC329" s="44"/>
      <c r="CD329" s="44"/>
      <c r="CE329" s="44"/>
      <c r="CF329" s="44"/>
      <c r="CG329" s="44"/>
      <c r="CH329" s="44"/>
      <c r="CI329" s="44"/>
      <c r="CJ329" s="44"/>
      <c r="CK329" s="44"/>
      <c r="CL329" s="44"/>
      <c r="CM329" s="44"/>
      <c r="CN329" s="44"/>
      <c r="CO329" s="44"/>
      <c r="CP329" s="44"/>
      <c r="CQ329" s="44"/>
      <c r="CR329" s="44"/>
      <c r="CS329" s="44"/>
      <c r="CT329" s="44"/>
      <c r="CU329" s="44"/>
      <c r="CV329" s="44"/>
      <c r="CW329" s="44"/>
      <c r="CX329" s="44"/>
      <c r="CY329" s="44"/>
      <c r="CZ329" s="44"/>
      <c r="DA329" s="44"/>
      <c r="DB329" s="44"/>
      <c r="DC329" s="44"/>
      <c r="DD329" s="44"/>
      <c r="DE329" s="44"/>
      <c r="DF329" s="44"/>
      <c r="DG329" s="44"/>
      <c r="DH329" s="44"/>
      <c r="DI329" s="44"/>
      <c r="DJ329" s="44"/>
      <c r="DK329" s="44"/>
      <c r="DL329" s="44"/>
      <c r="DM329" s="44"/>
    </row>
    <row r="330" spans="1:241" hidden="1" outlineLevel="2">
      <c r="A330" s="187"/>
      <c r="B330" s="33"/>
      <c r="C330" s="50"/>
      <c r="D330" s="51"/>
      <c r="E330" s="34"/>
      <c r="F330" s="56"/>
      <c r="G330" s="34"/>
      <c r="H330" s="34"/>
      <c r="I330" s="34"/>
      <c r="J330" s="53"/>
      <c r="K330" s="34"/>
      <c r="L330" s="36"/>
      <c r="M330" s="36"/>
      <c r="N330" s="36"/>
      <c r="O330" s="49"/>
      <c r="P330" s="49"/>
      <c r="Q330" s="36">
        <f t="shared" si="1081"/>
        <v>0</v>
      </c>
      <c r="R330" s="33"/>
      <c r="S330" s="33"/>
      <c r="T330" s="33"/>
      <c r="U330" s="145"/>
      <c r="V330" s="192">
        <f t="shared" si="1064"/>
        <v>0</v>
      </c>
      <c r="W330" s="193">
        <f t="shared" si="1066"/>
        <v>0</v>
      </c>
      <c r="X330" s="192">
        <f t="shared" si="1066"/>
        <v>0</v>
      </c>
      <c r="Y330" s="192">
        <f t="shared" si="1066"/>
        <v>0</v>
      </c>
      <c r="Z330" s="192">
        <f t="shared" si="1066"/>
        <v>0</v>
      </c>
      <c r="AA330" s="211">
        <f t="shared" si="1067"/>
        <v>0</v>
      </c>
      <c r="AB330" s="205"/>
      <c r="AC330" s="205"/>
      <c r="AD330" s="229"/>
      <c r="AE330" s="211">
        <f t="shared" ref="AE330:AE334" si="1082">SUM(AF330:AH330)</f>
        <v>0</v>
      </c>
      <c r="AF330" s="205"/>
      <c r="AG330" s="205"/>
      <c r="AH330" s="229"/>
      <c r="AI330" s="211">
        <f t="shared" si="1069"/>
        <v>0</v>
      </c>
      <c r="AJ330" s="205"/>
      <c r="AK330" s="205"/>
      <c r="AL330" s="229"/>
      <c r="AM330" s="211">
        <f t="shared" si="1070"/>
        <v>0</v>
      </c>
      <c r="AN330" s="205"/>
      <c r="AO330" s="205"/>
      <c r="AP330" s="231"/>
      <c r="AQ330" s="193">
        <f t="shared" si="1071"/>
        <v>0</v>
      </c>
      <c r="AR330" s="192">
        <f t="shared" si="1071"/>
        <v>0</v>
      </c>
      <c r="AS330" s="192">
        <f t="shared" si="1072"/>
        <v>0</v>
      </c>
      <c r="AT330" s="192">
        <f t="shared" si="1065"/>
        <v>0</v>
      </c>
      <c r="AU330" s="192">
        <f t="shared" si="1065"/>
        <v>0</v>
      </c>
      <c r="AV330" s="192">
        <f t="shared" si="1065"/>
        <v>0</v>
      </c>
      <c r="AW330" s="192">
        <f t="shared" si="1065"/>
        <v>0</v>
      </c>
      <c r="AX330" s="235">
        <f t="shared" si="1073"/>
        <v>0</v>
      </c>
      <c r="AY330" s="263"/>
      <c r="AZ330" s="194">
        <f t="shared" si="1074"/>
        <v>0</v>
      </c>
      <c r="BA330" s="263"/>
      <c r="BB330" s="263"/>
      <c r="BC330" s="263"/>
      <c r="BD330" s="264"/>
      <c r="BE330" s="235">
        <f t="shared" si="1075"/>
        <v>0</v>
      </c>
      <c r="BF330" s="263"/>
      <c r="BG330" s="194">
        <f t="shared" si="1076"/>
        <v>0</v>
      </c>
      <c r="BH330" s="263"/>
      <c r="BI330" s="263"/>
      <c r="BJ330" s="263"/>
      <c r="BK330" s="264"/>
      <c r="BL330" s="235">
        <f t="shared" si="1077"/>
        <v>0</v>
      </c>
      <c r="BM330" s="263"/>
      <c r="BN330" s="194">
        <f t="shared" si="1078"/>
        <v>0</v>
      </c>
      <c r="BO330" s="263"/>
      <c r="BP330" s="263"/>
      <c r="BQ330" s="263"/>
      <c r="BR330" s="264"/>
      <c r="BS330" s="235">
        <f t="shared" si="1079"/>
        <v>0</v>
      </c>
      <c r="BT330" s="263"/>
      <c r="BU330" s="194">
        <f t="shared" si="1080"/>
        <v>0</v>
      </c>
      <c r="BV330" s="263"/>
      <c r="BW330" s="263"/>
      <c r="BX330" s="263"/>
      <c r="BY330" s="264"/>
      <c r="BZ330" s="251"/>
      <c r="CA330" s="159"/>
      <c r="CB330" s="44"/>
      <c r="CC330" s="44"/>
      <c r="CD330" s="44"/>
      <c r="CE330" s="44"/>
      <c r="CF330" s="44"/>
      <c r="CG330" s="44"/>
      <c r="CH330" s="44"/>
      <c r="CI330" s="44"/>
      <c r="CJ330" s="44"/>
      <c r="CK330" s="44"/>
      <c r="CL330" s="44"/>
      <c r="CM330" s="44"/>
      <c r="CN330" s="44"/>
      <c r="CO330" s="44"/>
      <c r="CP330" s="44"/>
      <c r="CQ330" s="44"/>
      <c r="CR330" s="44"/>
      <c r="CS330" s="44"/>
      <c r="CT330" s="44"/>
      <c r="CU330" s="44"/>
      <c r="CV330" s="44"/>
      <c r="CW330" s="44"/>
      <c r="CX330" s="44"/>
      <c r="CY330" s="44"/>
      <c r="CZ330" s="44"/>
      <c r="DA330" s="44"/>
      <c r="DB330" s="44"/>
      <c r="DC330" s="44"/>
      <c r="DD330" s="44"/>
      <c r="DE330" s="44"/>
      <c r="DF330" s="44"/>
      <c r="DG330" s="44"/>
      <c r="DH330" s="44"/>
      <c r="DI330" s="44"/>
      <c r="DJ330" s="44"/>
      <c r="DK330" s="44"/>
      <c r="DL330" s="44"/>
      <c r="DM330" s="44"/>
    </row>
    <row r="331" spans="1:241" hidden="1" outlineLevel="2">
      <c r="A331" s="145"/>
      <c r="B331" s="33"/>
      <c r="C331" s="50"/>
      <c r="D331" s="51"/>
      <c r="E331" s="34"/>
      <c r="F331" s="56"/>
      <c r="G331" s="34"/>
      <c r="H331" s="34"/>
      <c r="I331" s="34"/>
      <c r="J331" s="53"/>
      <c r="K331" s="34"/>
      <c r="L331" s="36"/>
      <c r="M331" s="36"/>
      <c r="N331" s="36"/>
      <c r="O331" s="49"/>
      <c r="P331" s="49"/>
      <c r="Q331" s="36">
        <f t="shared" si="1081"/>
        <v>0</v>
      </c>
      <c r="R331" s="33"/>
      <c r="S331" s="33"/>
      <c r="T331" s="33"/>
      <c r="U331" s="145"/>
      <c r="V331" s="192">
        <f t="shared" si="1064"/>
        <v>0</v>
      </c>
      <c r="W331" s="193">
        <f t="shared" si="1066"/>
        <v>0</v>
      </c>
      <c r="X331" s="192">
        <f t="shared" si="1066"/>
        <v>0</v>
      </c>
      <c r="Y331" s="192">
        <f t="shared" si="1066"/>
        <v>0</v>
      </c>
      <c r="Z331" s="192">
        <f t="shared" si="1066"/>
        <v>0</v>
      </c>
      <c r="AA331" s="211">
        <f t="shared" si="1067"/>
        <v>0</v>
      </c>
      <c r="AB331" s="205"/>
      <c r="AC331" s="205"/>
      <c r="AD331" s="229"/>
      <c r="AE331" s="211">
        <f t="shared" si="1082"/>
        <v>0</v>
      </c>
      <c r="AF331" s="205"/>
      <c r="AG331" s="205"/>
      <c r="AH331" s="229"/>
      <c r="AI331" s="211">
        <f t="shared" si="1069"/>
        <v>0</v>
      </c>
      <c r="AJ331" s="205"/>
      <c r="AK331" s="205"/>
      <c r="AL331" s="229"/>
      <c r="AM331" s="211">
        <f t="shared" si="1070"/>
        <v>0</v>
      </c>
      <c r="AN331" s="205"/>
      <c r="AO331" s="205"/>
      <c r="AP331" s="231"/>
      <c r="AQ331" s="193">
        <f t="shared" si="1071"/>
        <v>0</v>
      </c>
      <c r="AR331" s="192">
        <f t="shared" si="1071"/>
        <v>0</v>
      </c>
      <c r="AS331" s="192">
        <f t="shared" si="1072"/>
        <v>0</v>
      </c>
      <c r="AT331" s="192">
        <f t="shared" si="1065"/>
        <v>0</v>
      </c>
      <c r="AU331" s="192">
        <f t="shared" si="1065"/>
        <v>0</v>
      </c>
      <c r="AV331" s="192">
        <f t="shared" si="1065"/>
        <v>0</v>
      </c>
      <c r="AW331" s="192">
        <f t="shared" si="1065"/>
        <v>0</v>
      </c>
      <c r="AX331" s="235">
        <f t="shared" si="1073"/>
        <v>0</v>
      </c>
      <c r="AY331" s="263"/>
      <c r="AZ331" s="194">
        <f t="shared" si="1074"/>
        <v>0</v>
      </c>
      <c r="BA331" s="263"/>
      <c r="BB331" s="263"/>
      <c r="BC331" s="263"/>
      <c r="BD331" s="264"/>
      <c r="BE331" s="235">
        <f t="shared" si="1075"/>
        <v>0</v>
      </c>
      <c r="BF331" s="263"/>
      <c r="BG331" s="194">
        <f t="shared" si="1076"/>
        <v>0</v>
      </c>
      <c r="BH331" s="263"/>
      <c r="BI331" s="263"/>
      <c r="BJ331" s="263"/>
      <c r="BK331" s="264"/>
      <c r="BL331" s="235">
        <f t="shared" si="1077"/>
        <v>0</v>
      </c>
      <c r="BM331" s="263"/>
      <c r="BN331" s="194">
        <f t="shared" si="1078"/>
        <v>0</v>
      </c>
      <c r="BO331" s="263"/>
      <c r="BP331" s="263"/>
      <c r="BQ331" s="263"/>
      <c r="BR331" s="264"/>
      <c r="BS331" s="235">
        <f t="shared" si="1079"/>
        <v>0</v>
      </c>
      <c r="BT331" s="263"/>
      <c r="BU331" s="194">
        <f t="shared" si="1080"/>
        <v>0</v>
      </c>
      <c r="BV331" s="263"/>
      <c r="BW331" s="263"/>
      <c r="BX331" s="263"/>
      <c r="BY331" s="264"/>
      <c r="BZ331" s="251"/>
      <c r="CA331" s="159"/>
      <c r="CB331" s="44"/>
      <c r="CC331" s="44"/>
      <c r="CD331" s="44"/>
      <c r="CE331" s="44"/>
      <c r="CF331" s="44"/>
      <c r="CG331" s="44"/>
      <c r="CH331" s="44"/>
      <c r="CI331" s="44"/>
      <c r="CJ331" s="44"/>
      <c r="CK331" s="44"/>
      <c r="CL331" s="44"/>
      <c r="CM331" s="44"/>
      <c r="CN331" s="44"/>
      <c r="CO331" s="44"/>
      <c r="CP331" s="44"/>
      <c r="CQ331" s="44"/>
      <c r="CR331" s="44"/>
      <c r="CS331" s="44"/>
      <c r="CT331" s="44"/>
      <c r="CU331" s="44"/>
      <c r="CV331" s="44"/>
      <c r="CW331" s="44"/>
      <c r="CX331" s="44"/>
      <c r="CY331" s="44"/>
      <c r="CZ331" s="44"/>
      <c r="DA331" s="44"/>
      <c r="DB331" s="44"/>
      <c r="DC331" s="44"/>
      <c r="DD331" s="44"/>
      <c r="DE331" s="44"/>
      <c r="DF331" s="44"/>
      <c r="DG331" s="44"/>
      <c r="DH331" s="44"/>
      <c r="DI331" s="44"/>
      <c r="DJ331" s="44"/>
      <c r="DK331" s="44"/>
      <c r="DL331" s="44"/>
      <c r="DM331" s="44"/>
    </row>
    <row r="332" spans="1:241" hidden="1" outlineLevel="2">
      <c r="A332" s="145"/>
      <c r="B332" s="33"/>
      <c r="C332" s="50"/>
      <c r="D332" s="51"/>
      <c r="E332" s="34"/>
      <c r="F332" s="56"/>
      <c r="G332" s="34"/>
      <c r="H332" s="34"/>
      <c r="I332" s="34"/>
      <c r="J332" s="53"/>
      <c r="K332" s="34"/>
      <c r="L332" s="36"/>
      <c r="M332" s="36"/>
      <c r="N332" s="36"/>
      <c r="O332" s="49"/>
      <c r="P332" s="49"/>
      <c r="Q332" s="36">
        <f t="shared" si="1081"/>
        <v>0</v>
      </c>
      <c r="R332" s="33"/>
      <c r="S332" s="33"/>
      <c r="T332" s="33"/>
      <c r="U332" s="145"/>
      <c r="V332" s="192">
        <f t="shared" si="1064"/>
        <v>0</v>
      </c>
      <c r="W332" s="193">
        <f t="shared" si="1066"/>
        <v>0</v>
      </c>
      <c r="X332" s="192">
        <f t="shared" si="1066"/>
        <v>0</v>
      </c>
      <c r="Y332" s="192">
        <f t="shared" si="1066"/>
        <v>0</v>
      </c>
      <c r="Z332" s="192">
        <f t="shared" si="1066"/>
        <v>0</v>
      </c>
      <c r="AA332" s="211">
        <f t="shared" si="1067"/>
        <v>0</v>
      </c>
      <c r="AB332" s="206"/>
      <c r="AC332" s="206"/>
      <c r="AD332" s="230"/>
      <c r="AE332" s="211">
        <f t="shared" si="1082"/>
        <v>0</v>
      </c>
      <c r="AF332" s="206"/>
      <c r="AG332" s="206"/>
      <c r="AH332" s="230"/>
      <c r="AI332" s="211">
        <f t="shared" si="1069"/>
        <v>0</v>
      </c>
      <c r="AJ332" s="206"/>
      <c r="AK332" s="206"/>
      <c r="AL332" s="230"/>
      <c r="AM332" s="211">
        <f t="shared" si="1070"/>
        <v>0</v>
      </c>
      <c r="AN332" s="206"/>
      <c r="AO332" s="206"/>
      <c r="AP332" s="232"/>
      <c r="AQ332" s="193">
        <f t="shared" si="1071"/>
        <v>0</v>
      </c>
      <c r="AR332" s="192">
        <f t="shared" si="1071"/>
        <v>0</v>
      </c>
      <c r="AS332" s="192">
        <f t="shared" si="1072"/>
        <v>0</v>
      </c>
      <c r="AT332" s="192">
        <f t="shared" si="1065"/>
        <v>0</v>
      </c>
      <c r="AU332" s="192">
        <f t="shared" si="1065"/>
        <v>0</v>
      </c>
      <c r="AV332" s="192">
        <f t="shared" si="1065"/>
        <v>0</v>
      </c>
      <c r="AW332" s="192">
        <f t="shared" si="1065"/>
        <v>0</v>
      </c>
      <c r="AX332" s="235">
        <f>SUM(AY332:BD332)</f>
        <v>0</v>
      </c>
      <c r="AY332" s="263"/>
      <c r="AZ332" s="194">
        <f t="shared" si="1074"/>
        <v>0</v>
      </c>
      <c r="BA332" s="263"/>
      <c r="BB332" s="263"/>
      <c r="BC332" s="263"/>
      <c r="BD332" s="264"/>
      <c r="BE332" s="235">
        <f>SUM(BF332:BK332)</f>
        <v>0</v>
      </c>
      <c r="BF332" s="263"/>
      <c r="BG332" s="194">
        <f t="shared" si="1076"/>
        <v>0</v>
      </c>
      <c r="BH332" s="263"/>
      <c r="BI332" s="263"/>
      <c r="BJ332" s="263"/>
      <c r="BK332" s="264"/>
      <c r="BL332" s="235">
        <f>SUM(BM332:BR332)</f>
        <v>0</v>
      </c>
      <c r="BM332" s="263"/>
      <c r="BN332" s="194">
        <f t="shared" si="1078"/>
        <v>0</v>
      </c>
      <c r="BO332" s="263"/>
      <c r="BP332" s="263"/>
      <c r="BQ332" s="263"/>
      <c r="BR332" s="264"/>
      <c r="BS332" s="235">
        <f>SUM(BT332:BY332)</f>
        <v>0</v>
      </c>
      <c r="BT332" s="263"/>
      <c r="BU332" s="194">
        <f t="shared" si="1080"/>
        <v>0</v>
      </c>
      <c r="BV332" s="263"/>
      <c r="BW332" s="263"/>
      <c r="BX332" s="263"/>
      <c r="BY332" s="264"/>
      <c r="BZ332" s="251"/>
      <c r="CA332" s="159"/>
      <c r="CB332" s="44"/>
      <c r="CC332" s="44"/>
      <c r="CD332" s="44"/>
      <c r="CE332" s="44"/>
      <c r="CF332" s="44"/>
      <c r="CG332" s="44"/>
      <c r="CH332" s="44"/>
      <c r="CI332" s="44"/>
      <c r="CJ332" s="44"/>
      <c r="CK332" s="44"/>
      <c r="CL332" s="44"/>
      <c r="CM332" s="44"/>
      <c r="CN332" s="44"/>
      <c r="CO332" s="44"/>
      <c r="CP332" s="44"/>
      <c r="CQ332" s="44"/>
      <c r="CR332" s="44"/>
      <c r="CS332" s="44"/>
      <c r="CT332" s="44"/>
      <c r="CU332" s="44"/>
      <c r="CV332" s="44"/>
      <c r="CW332" s="44"/>
      <c r="CX332" s="44"/>
      <c r="CY332" s="44"/>
      <c r="CZ332" s="44"/>
      <c r="DA332" s="44"/>
      <c r="DB332" s="44"/>
      <c r="DC332" s="44"/>
      <c r="DD332" s="44"/>
      <c r="DE332" s="44"/>
      <c r="DF332" s="44"/>
      <c r="DG332" s="44"/>
      <c r="DH332" s="44"/>
      <c r="DI332" s="44"/>
      <c r="DJ332" s="44"/>
      <c r="DK332" s="44"/>
      <c r="DL332" s="44"/>
      <c r="DM332" s="44"/>
    </row>
    <row r="333" spans="1:241" hidden="1" outlineLevel="2">
      <c r="A333" s="145"/>
      <c r="B333" s="33"/>
      <c r="C333" s="50"/>
      <c r="D333" s="51"/>
      <c r="E333" s="34"/>
      <c r="F333" s="56"/>
      <c r="G333" s="34"/>
      <c r="H333" s="34"/>
      <c r="I333" s="34"/>
      <c r="J333" s="53"/>
      <c r="K333" s="34"/>
      <c r="L333" s="36"/>
      <c r="M333" s="36"/>
      <c r="N333" s="36"/>
      <c r="O333" s="49"/>
      <c r="P333" s="49"/>
      <c r="Q333" s="36">
        <f t="shared" si="1081"/>
        <v>0</v>
      </c>
      <c r="R333" s="33"/>
      <c r="S333" s="33"/>
      <c r="T333" s="33"/>
      <c r="U333" s="145"/>
      <c r="V333" s="192">
        <f t="shared" si="1064"/>
        <v>0</v>
      </c>
      <c r="W333" s="193">
        <f t="shared" si="1066"/>
        <v>0</v>
      </c>
      <c r="X333" s="192">
        <f t="shared" si="1066"/>
        <v>0</v>
      </c>
      <c r="Y333" s="192">
        <f t="shared" si="1066"/>
        <v>0</v>
      </c>
      <c r="Z333" s="192">
        <f t="shared" si="1066"/>
        <v>0</v>
      </c>
      <c r="AA333" s="211">
        <f>SUM(AB333:AD333)</f>
        <v>0</v>
      </c>
      <c r="AB333" s="206"/>
      <c r="AC333" s="206"/>
      <c r="AD333" s="230"/>
      <c r="AE333" s="211">
        <f t="shared" si="1082"/>
        <v>0</v>
      </c>
      <c r="AF333" s="206"/>
      <c r="AG333" s="206"/>
      <c r="AH333" s="230"/>
      <c r="AI333" s="211">
        <f t="shared" si="1069"/>
        <v>0</v>
      </c>
      <c r="AJ333" s="206"/>
      <c r="AK333" s="206"/>
      <c r="AL333" s="230"/>
      <c r="AM333" s="211">
        <f t="shared" si="1070"/>
        <v>0</v>
      </c>
      <c r="AN333" s="206"/>
      <c r="AO333" s="206"/>
      <c r="AP333" s="232"/>
      <c r="AQ333" s="193">
        <f t="shared" si="1071"/>
        <v>0</v>
      </c>
      <c r="AR333" s="192">
        <f t="shared" si="1071"/>
        <v>0</v>
      </c>
      <c r="AS333" s="192">
        <f t="shared" si="1072"/>
        <v>0</v>
      </c>
      <c r="AT333" s="192">
        <f t="shared" si="1065"/>
        <v>0</v>
      </c>
      <c r="AU333" s="192">
        <f t="shared" si="1065"/>
        <v>0</v>
      </c>
      <c r="AV333" s="192">
        <f t="shared" si="1065"/>
        <v>0</v>
      </c>
      <c r="AW333" s="192">
        <f t="shared" si="1065"/>
        <v>0</v>
      </c>
      <c r="AX333" s="235">
        <f t="shared" ref="AX333:AX334" si="1083">SUM(AY333:BD333)</f>
        <v>0</v>
      </c>
      <c r="AY333" s="263"/>
      <c r="AZ333" s="194">
        <f t="shared" si="1074"/>
        <v>0</v>
      </c>
      <c r="BA333" s="263"/>
      <c r="BB333" s="263"/>
      <c r="BC333" s="263"/>
      <c r="BD333" s="264"/>
      <c r="BE333" s="235">
        <f t="shared" ref="BE333:BE334" si="1084">SUM(BF333:BK333)</f>
        <v>0</v>
      </c>
      <c r="BF333" s="263"/>
      <c r="BG333" s="194">
        <f t="shared" si="1076"/>
        <v>0</v>
      </c>
      <c r="BH333" s="263"/>
      <c r="BI333" s="263"/>
      <c r="BJ333" s="263"/>
      <c r="BK333" s="264"/>
      <c r="BL333" s="235">
        <f t="shared" ref="BL333:BL334" si="1085">SUM(BM333:BR333)</f>
        <v>0</v>
      </c>
      <c r="BM333" s="263"/>
      <c r="BN333" s="194">
        <f t="shared" si="1078"/>
        <v>0</v>
      </c>
      <c r="BO333" s="263"/>
      <c r="BP333" s="263"/>
      <c r="BQ333" s="263"/>
      <c r="BR333" s="264"/>
      <c r="BS333" s="235">
        <f t="shared" ref="BS333:BS334" si="1086">SUM(BT333:BY333)</f>
        <v>0</v>
      </c>
      <c r="BT333" s="263"/>
      <c r="BU333" s="194">
        <f t="shared" si="1080"/>
        <v>0</v>
      </c>
      <c r="BV333" s="263"/>
      <c r="BW333" s="263"/>
      <c r="BX333" s="263"/>
      <c r="BY333" s="264"/>
      <c r="BZ333" s="251"/>
      <c r="CA333" s="159"/>
      <c r="CB333" s="44"/>
      <c r="CC333" s="44"/>
      <c r="CD333" s="44"/>
      <c r="CE333" s="44"/>
      <c r="CF333" s="44"/>
      <c r="CG333" s="44"/>
      <c r="CH333" s="44"/>
      <c r="CI333" s="44"/>
      <c r="CJ333" s="44"/>
      <c r="CK333" s="44"/>
      <c r="CL333" s="44"/>
      <c r="CM333" s="44"/>
      <c r="CN333" s="44"/>
      <c r="CO333" s="44"/>
      <c r="CP333" s="44"/>
      <c r="CQ333" s="44"/>
      <c r="CR333" s="44"/>
      <c r="CS333" s="44"/>
      <c r="CT333" s="44"/>
      <c r="CU333" s="44"/>
      <c r="CV333" s="44"/>
      <c r="CW333" s="44"/>
      <c r="CX333" s="44"/>
      <c r="CY333" s="44"/>
      <c r="CZ333" s="44"/>
      <c r="DA333" s="44"/>
      <c r="DB333" s="44"/>
      <c r="DC333" s="44"/>
      <c r="DD333" s="44"/>
      <c r="DE333" s="44"/>
      <c r="DF333" s="44"/>
      <c r="DG333" s="44"/>
      <c r="DH333" s="44"/>
      <c r="DI333" s="44"/>
      <c r="DJ333" s="44"/>
      <c r="DK333" s="44"/>
      <c r="DL333" s="44"/>
      <c r="DM333" s="44"/>
    </row>
    <row r="334" spans="1:241" hidden="1" outlineLevel="2">
      <c r="A334" s="145"/>
      <c r="B334" s="33"/>
      <c r="C334" s="50"/>
      <c r="D334" s="51"/>
      <c r="E334" s="34"/>
      <c r="F334" s="56"/>
      <c r="G334" s="34"/>
      <c r="H334" s="34"/>
      <c r="I334" s="34"/>
      <c r="J334" s="53"/>
      <c r="K334" s="34"/>
      <c r="L334" s="36"/>
      <c r="M334" s="36"/>
      <c r="N334" s="36"/>
      <c r="O334" s="49"/>
      <c r="P334" s="49"/>
      <c r="Q334" s="36">
        <f t="shared" si="1081"/>
        <v>0</v>
      </c>
      <c r="R334" s="33"/>
      <c r="S334" s="33"/>
      <c r="T334" s="33"/>
      <c r="U334" s="145"/>
      <c r="V334" s="192">
        <f t="shared" si="1064"/>
        <v>0</v>
      </c>
      <c r="W334" s="193">
        <f t="shared" si="1066"/>
        <v>0</v>
      </c>
      <c r="X334" s="192">
        <f t="shared" si="1066"/>
        <v>0</v>
      </c>
      <c r="Y334" s="192">
        <f t="shared" si="1066"/>
        <v>0</v>
      </c>
      <c r="Z334" s="192">
        <f t="shared" si="1066"/>
        <v>0</v>
      </c>
      <c r="AA334" s="211">
        <f t="shared" ref="AA334" si="1087">SUM(AB334:AD334)</f>
        <v>0</v>
      </c>
      <c r="AB334" s="206"/>
      <c r="AC334" s="206"/>
      <c r="AD334" s="230"/>
      <c r="AE334" s="211">
        <f t="shared" si="1082"/>
        <v>0</v>
      </c>
      <c r="AF334" s="206"/>
      <c r="AG334" s="206"/>
      <c r="AH334" s="230"/>
      <c r="AI334" s="211">
        <f t="shared" si="1069"/>
        <v>0</v>
      </c>
      <c r="AJ334" s="206"/>
      <c r="AK334" s="206"/>
      <c r="AL334" s="230"/>
      <c r="AM334" s="211">
        <f t="shared" si="1070"/>
        <v>0</v>
      </c>
      <c r="AN334" s="206"/>
      <c r="AO334" s="206"/>
      <c r="AP334" s="232"/>
      <c r="AQ334" s="193">
        <f t="shared" si="1071"/>
        <v>0</v>
      </c>
      <c r="AR334" s="192">
        <f>SUM(BT334,BM334,BF334,AY334)</f>
        <v>0</v>
      </c>
      <c r="AS334" s="192">
        <f>IF(AR334*0.304=SUM(AZ334,BG334,BN334,BU334),AR334*0.304,"ЕСН")</f>
        <v>0</v>
      </c>
      <c r="AT334" s="192">
        <f t="shared" si="1065"/>
        <v>0</v>
      </c>
      <c r="AU334" s="192">
        <f t="shared" si="1065"/>
        <v>0</v>
      </c>
      <c r="AV334" s="192">
        <f t="shared" si="1065"/>
        <v>0</v>
      </c>
      <c r="AW334" s="192">
        <f t="shared" si="1065"/>
        <v>0</v>
      </c>
      <c r="AX334" s="235">
        <f t="shared" si="1083"/>
        <v>0</v>
      </c>
      <c r="AY334" s="263"/>
      <c r="AZ334" s="194">
        <f t="shared" si="1074"/>
        <v>0</v>
      </c>
      <c r="BA334" s="263"/>
      <c r="BB334" s="263"/>
      <c r="BC334" s="263"/>
      <c r="BD334" s="264"/>
      <c r="BE334" s="235">
        <f t="shared" si="1084"/>
        <v>0</v>
      </c>
      <c r="BF334" s="263"/>
      <c r="BG334" s="194">
        <f t="shared" si="1076"/>
        <v>0</v>
      </c>
      <c r="BH334" s="263"/>
      <c r="BI334" s="263"/>
      <c r="BJ334" s="263"/>
      <c r="BK334" s="264"/>
      <c r="BL334" s="235">
        <f t="shared" si="1085"/>
        <v>0</v>
      </c>
      <c r="BM334" s="263"/>
      <c r="BN334" s="194">
        <f t="shared" si="1078"/>
        <v>0</v>
      </c>
      <c r="BO334" s="263"/>
      <c r="BP334" s="263"/>
      <c r="BQ334" s="263"/>
      <c r="BR334" s="264"/>
      <c r="BS334" s="235">
        <f t="shared" si="1086"/>
        <v>0</v>
      </c>
      <c r="BT334" s="263"/>
      <c r="BU334" s="194">
        <f t="shared" si="1080"/>
        <v>0</v>
      </c>
      <c r="BV334" s="263"/>
      <c r="BW334" s="263"/>
      <c r="BX334" s="263"/>
      <c r="BY334" s="264"/>
      <c r="BZ334" s="251"/>
      <c r="CA334" s="159"/>
      <c r="CB334" s="44"/>
      <c r="CC334" s="44"/>
      <c r="CD334" s="44"/>
      <c r="CE334" s="44"/>
      <c r="CF334" s="44"/>
      <c r="CG334" s="44"/>
      <c r="CH334" s="44"/>
      <c r="CI334" s="44"/>
      <c r="CJ334" s="44"/>
      <c r="CK334" s="44"/>
      <c r="CL334" s="44"/>
      <c r="CM334" s="44"/>
      <c r="CN334" s="44"/>
      <c r="CO334" s="44"/>
      <c r="CP334" s="44"/>
      <c r="CQ334" s="44"/>
      <c r="CR334" s="44"/>
      <c r="CS334" s="44"/>
      <c r="CT334" s="44"/>
      <c r="CU334" s="44"/>
      <c r="CV334" s="44"/>
      <c r="CW334" s="44"/>
      <c r="CX334" s="44"/>
      <c r="CY334" s="44"/>
      <c r="CZ334" s="44"/>
      <c r="DA334" s="44"/>
      <c r="DB334" s="44"/>
      <c r="DC334" s="44"/>
      <c r="DD334" s="44"/>
      <c r="DE334" s="44"/>
      <c r="DF334" s="44"/>
      <c r="DG334" s="44"/>
      <c r="DH334" s="44"/>
      <c r="DI334" s="44"/>
      <c r="DJ334" s="44"/>
      <c r="DK334" s="44"/>
      <c r="DL334" s="44"/>
      <c r="DM334" s="44"/>
    </row>
    <row r="335" spans="1:241" hidden="1" outlineLevel="2">
      <c r="A335" s="49"/>
      <c r="B335" s="33"/>
      <c r="C335" s="50"/>
      <c r="D335" s="51"/>
      <c r="E335" s="34"/>
      <c r="F335" s="52"/>
      <c r="G335" s="34"/>
      <c r="H335" s="34"/>
      <c r="I335" s="34"/>
      <c r="J335" s="53"/>
      <c r="K335" s="34"/>
      <c r="L335" s="36"/>
      <c r="M335" s="36"/>
      <c r="N335" s="36"/>
      <c r="O335" s="36"/>
      <c r="P335" s="36"/>
      <c r="Q335" s="36"/>
      <c r="R335" s="33"/>
      <c r="S335" s="145"/>
      <c r="T335" s="145"/>
      <c r="U335" s="145"/>
      <c r="V335" s="154"/>
      <c r="W335" s="165"/>
      <c r="X335" s="36"/>
      <c r="Y335" s="36"/>
      <c r="Z335" s="154"/>
      <c r="AA335" s="210"/>
      <c r="AB335" s="36"/>
      <c r="AC335" s="36"/>
      <c r="AD335" s="221"/>
      <c r="AE335" s="210"/>
      <c r="AF335" s="36"/>
      <c r="AG335" s="36"/>
      <c r="AH335" s="221"/>
      <c r="AI335" s="210"/>
      <c r="AJ335" s="36"/>
      <c r="AK335" s="36"/>
      <c r="AL335" s="221"/>
      <c r="AM335" s="210"/>
      <c r="AN335" s="36"/>
      <c r="AO335" s="36"/>
      <c r="AP335" s="154"/>
      <c r="AQ335" s="165"/>
      <c r="AR335" s="36"/>
      <c r="AS335" s="36"/>
      <c r="AT335" s="36"/>
      <c r="AU335" s="36"/>
      <c r="AV335" s="36"/>
      <c r="AW335" s="154"/>
      <c r="AX335" s="235"/>
      <c r="AY335" s="54"/>
      <c r="AZ335" s="194"/>
      <c r="BA335" s="54"/>
      <c r="BB335" s="54"/>
      <c r="BC335" s="54"/>
      <c r="BD335" s="237"/>
      <c r="BE335" s="235"/>
      <c r="BF335" s="54"/>
      <c r="BG335" s="194"/>
      <c r="BH335" s="54"/>
      <c r="BI335" s="54"/>
      <c r="BJ335" s="54"/>
      <c r="BK335" s="237"/>
      <c r="BL335" s="236"/>
      <c r="BM335" s="54"/>
      <c r="BN335" s="54"/>
      <c r="BO335" s="54"/>
      <c r="BP335" s="54"/>
      <c r="BQ335" s="54"/>
      <c r="BR335" s="237"/>
      <c r="BS335" s="236"/>
      <c r="BT335" s="44"/>
      <c r="BU335" s="44"/>
      <c r="BV335" s="44"/>
      <c r="BW335" s="44"/>
      <c r="BX335" s="44"/>
      <c r="BY335" s="257"/>
      <c r="BZ335" s="252"/>
      <c r="CA335" s="159"/>
      <c r="CB335" s="44"/>
      <c r="CC335" s="44"/>
      <c r="CD335" s="44"/>
      <c r="CE335" s="44"/>
      <c r="CF335" s="44"/>
      <c r="CG335" s="44"/>
      <c r="CH335" s="44"/>
      <c r="CI335" s="44"/>
      <c r="CJ335" s="44"/>
      <c r="CK335" s="44"/>
      <c r="CL335" s="44"/>
      <c r="CM335" s="44"/>
      <c r="CN335" s="44"/>
      <c r="CO335" s="44"/>
      <c r="CP335" s="44"/>
      <c r="CQ335" s="44"/>
      <c r="CR335" s="44"/>
      <c r="CS335" s="44"/>
      <c r="CT335" s="44"/>
      <c r="CU335" s="44"/>
      <c r="CV335" s="44"/>
      <c r="CW335" s="44"/>
      <c r="CX335" s="44"/>
      <c r="CY335" s="44"/>
      <c r="CZ335" s="44"/>
      <c r="DA335" s="44"/>
      <c r="DB335" s="44"/>
      <c r="DC335" s="44"/>
      <c r="DD335" s="44"/>
      <c r="DE335" s="44"/>
      <c r="DF335" s="44"/>
      <c r="DG335" s="44"/>
      <c r="DH335" s="44"/>
      <c r="DI335" s="44"/>
      <c r="DJ335" s="44"/>
      <c r="DK335" s="44"/>
      <c r="DL335" s="44"/>
      <c r="DM335" s="44"/>
    </row>
    <row r="336" spans="1:241" s="48" customFormat="1" hidden="1" outlineLevel="1" collapsed="1">
      <c r="A336" s="176"/>
      <c r="B336" s="177"/>
      <c r="C336" s="178"/>
      <c r="D336" s="179"/>
      <c r="E336" s="180"/>
      <c r="F336" s="181"/>
      <c r="G336" s="182"/>
      <c r="H336" s="182"/>
      <c r="I336" s="182"/>
      <c r="J336" s="183"/>
      <c r="K336" s="181" t="str">
        <f>CONCATENATE(K337," ",S337,R337," ",K338," ",S338,R338," ",K339," ",S339,R339," ",K340," ",S340,R340," ",K341," ",S341,R341," "," ",K342," ",S342,R342," ",K343," ",S343,R343," ",K344," ",S344,R344," ")</f>
        <v xml:space="preserve">                 </v>
      </c>
      <c r="L336" s="181"/>
      <c r="M336" s="181"/>
      <c r="N336" s="181"/>
      <c r="O336" s="181"/>
      <c r="P336" s="181"/>
      <c r="Q336" s="181"/>
      <c r="R336" s="182"/>
      <c r="S336" s="182"/>
      <c r="T336" s="182"/>
      <c r="U336" s="184">
        <f>SUM(U337:U344)</f>
        <v>0</v>
      </c>
      <c r="V336" s="188">
        <f>IF(SUM(BT337:BY344,BM337:BR344,BF337:BK344,AY337:BD344,AN337:AP344,AJ337:AL344,AF337:AH344,AB337:AD344)=SUM(V337:V344),SUM(V337:V344),"ПРОВЕРЬ")</f>
        <v>0</v>
      </c>
      <c r="W336" s="189">
        <f>IF(SUM(AA336,AE336,AI336,AM336)=SUM(W337:W344),SUM(W337:W344),"ПРОВЕРЬ")</f>
        <v>0</v>
      </c>
      <c r="X336" s="188">
        <f>IF(SUM(AB336,AF336,AJ336,AN336)=SUM(X337:X344),SUM(X337:X344),"ПРОВЕРЬ")</f>
        <v>0</v>
      </c>
      <c r="Y336" s="188">
        <f t="shared" ref="Y336" si="1088">IF(SUM(AC336,AG336,AK336,AO336)=SUM(Y337:Y344),SUM(Y337:Y344),"ПРОВЕРЬ")</f>
        <v>0</v>
      </c>
      <c r="Z336" s="222">
        <f>IF(SUM(AD336,AH336,AL336,AP336)=SUM(Z337:Z344),SUM(Z337:Z344),"ПРОВЕРЬ")</f>
        <v>0</v>
      </c>
      <c r="AA336" s="190">
        <f t="shared" ref="AA336" si="1089">SUM(AA337:AA344)</f>
        <v>0</v>
      </c>
      <c r="AB336" s="184">
        <f t="shared" ref="AB336" si="1090">SUM(AB337:AB344)</f>
        <v>0</v>
      </c>
      <c r="AC336" s="184">
        <f>SUM(AC337:AC344)</f>
        <v>0</v>
      </c>
      <c r="AD336" s="222">
        <f>SUM(AD337:AD344)</f>
        <v>0</v>
      </c>
      <c r="AE336" s="184">
        <f>SUM(AE337:AE344)</f>
        <v>0</v>
      </c>
      <c r="AF336" s="184">
        <f t="shared" ref="AF336" si="1091">SUM(AF337:AF344)</f>
        <v>0</v>
      </c>
      <c r="AG336" s="184">
        <f>SUM(AG337:AG344)</f>
        <v>0</v>
      </c>
      <c r="AH336" s="222">
        <f>SUM(AH337:AH344)</f>
        <v>0</v>
      </c>
      <c r="AI336" s="184">
        <f t="shared" ref="AI336:AJ336" si="1092">SUM(AI337:AI344)</f>
        <v>0</v>
      </c>
      <c r="AJ336" s="184">
        <f t="shared" si="1092"/>
        <v>0</v>
      </c>
      <c r="AK336" s="184">
        <f>SUM(AK337:AK344)</f>
        <v>0</v>
      </c>
      <c r="AL336" s="222">
        <f>SUM(AL337:AL344)</f>
        <v>0</v>
      </c>
      <c r="AM336" s="184">
        <f>SUM(AM337:AM344)</f>
        <v>0</v>
      </c>
      <c r="AN336" s="184">
        <f t="shared" ref="AN336" si="1093">SUM(AN337:AN344)</f>
        <v>0</v>
      </c>
      <c r="AO336" s="184">
        <f>SUM(AO337:AO344)</f>
        <v>0</v>
      </c>
      <c r="AP336" s="188">
        <f>SUM(AP337:AP344)</f>
        <v>0</v>
      </c>
      <c r="AQ336" s="189">
        <f t="shared" ref="AQ336:AR336" si="1094">IF(SUM(AX336,BE336,BL336,BS336)=SUM(AQ337:AQ344),SUM(AQ337:AQ344),"ПРОВЕРЬ")</f>
        <v>0</v>
      </c>
      <c r="AR336" s="188">
        <f t="shared" si="1094"/>
        <v>0</v>
      </c>
      <c r="AS336" s="188">
        <f>IF(SUM(AZ336,BG336,BN336,BU336)=SUM(AS337:AS344),SUM(AS337:AS344),"ПРОВЕРЬ")</f>
        <v>0</v>
      </c>
      <c r="AT336" s="188">
        <f>IF(SUM(BA336,BH336,BO336,BV336)=SUM(AT337:AT344),SUM(AT337:AT344),"ПРОВЕРЬ")</f>
        <v>0</v>
      </c>
      <c r="AU336" s="188">
        <f>IF(SUM(BB336,BI336,BP336,BW336)=SUM(AU337:AU344),SUM(AU337:AU344),"ПРОВЕРЬ")</f>
        <v>0</v>
      </c>
      <c r="AV336" s="188">
        <f t="shared" ref="AV336" si="1095">IF(SUM(BC336,BJ336,BQ336,BX336)=SUM(AV337:AV344),SUM(AV337:AV344),"ПРОВЕРЬ")</f>
        <v>0</v>
      </c>
      <c r="AW336" s="188">
        <f>IF(SUM(BD336,BK336,BR336,BY336)=SUM(AW337:AW344),SUM(AW337:AW344),"ПРОВЕРЬ")</f>
        <v>0</v>
      </c>
      <c r="AX336" s="191">
        <f t="shared" ref="AX336" si="1096">SUM(AX337:AX344)</f>
        <v>0</v>
      </c>
      <c r="AY336" s="191">
        <f t="shared" ref="AY336:AZ336" si="1097">SUM(AY337:AY344)</f>
        <v>0</v>
      </c>
      <c r="AZ336" s="191">
        <f t="shared" si="1097"/>
        <v>0</v>
      </c>
      <c r="BA336" s="191">
        <f>SUM(BA337:BA344)</f>
        <v>0</v>
      </c>
      <c r="BB336" s="191">
        <f t="shared" ref="BB336" si="1098">SUM(BB337:BB344)</f>
        <v>0</v>
      </c>
      <c r="BC336" s="191">
        <f>SUM(BC337:BC344)</f>
        <v>0</v>
      </c>
      <c r="BD336" s="234">
        <f>SUM(BD337:BD344)</f>
        <v>0</v>
      </c>
      <c r="BE336" s="191">
        <f t="shared" ref="BE336:BF336" si="1099">SUM(BE337:BE344)</f>
        <v>0</v>
      </c>
      <c r="BF336" s="191">
        <f t="shared" si="1099"/>
        <v>0</v>
      </c>
      <c r="BG336" s="191">
        <f>SUM(BG337:BG344)</f>
        <v>0</v>
      </c>
      <c r="BH336" s="191">
        <f t="shared" ref="BH336:BI336" si="1100">SUM(BH337:BH344)</f>
        <v>0</v>
      </c>
      <c r="BI336" s="191">
        <f t="shared" si="1100"/>
        <v>0</v>
      </c>
      <c r="BJ336" s="191">
        <f>SUM(BJ337:BJ344)</f>
        <v>0</v>
      </c>
      <c r="BK336" s="234">
        <f>SUM(BK337:BK344)</f>
        <v>0</v>
      </c>
      <c r="BL336" s="184">
        <f t="shared" ref="BL336:BP336" si="1101">SUM(BL337:BL344)</f>
        <v>0</v>
      </c>
      <c r="BM336" s="184">
        <f t="shared" si="1101"/>
        <v>0</v>
      </c>
      <c r="BN336" s="184">
        <f t="shared" si="1101"/>
        <v>0</v>
      </c>
      <c r="BO336" s="184">
        <f t="shared" si="1101"/>
        <v>0</v>
      </c>
      <c r="BP336" s="184">
        <f t="shared" si="1101"/>
        <v>0</v>
      </c>
      <c r="BQ336" s="184">
        <f>SUM(BQ337:BQ344)</f>
        <v>0</v>
      </c>
      <c r="BR336" s="222">
        <f>SUM(BR337:BR344)</f>
        <v>0</v>
      </c>
      <c r="BS336" s="184">
        <f t="shared" ref="BS336:BW336" si="1102">SUM(BS337:BS344)</f>
        <v>0</v>
      </c>
      <c r="BT336" s="184">
        <f t="shared" si="1102"/>
        <v>0</v>
      </c>
      <c r="BU336" s="184">
        <f t="shared" si="1102"/>
        <v>0</v>
      </c>
      <c r="BV336" s="184">
        <f t="shared" si="1102"/>
        <v>0</v>
      </c>
      <c r="BW336" s="184">
        <f t="shared" si="1102"/>
        <v>0</v>
      </c>
      <c r="BX336" s="184">
        <f>SUM(BX337:BX344)</f>
        <v>0</v>
      </c>
      <c r="BY336" s="222">
        <f>SUM(BY337:BY344)</f>
        <v>0</v>
      </c>
      <c r="BZ336" s="266"/>
      <c r="CA336" s="160"/>
      <c r="CB336" s="46"/>
      <c r="CC336" s="46"/>
      <c r="CD336" s="46"/>
      <c r="CE336" s="46"/>
      <c r="CF336" s="46"/>
      <c r="CG336" s="46"/>
      <c r="CH336" s="46"/>
      <c r="CI336" s="46"/>
      <c r="CJ336" s="46"/>
      <c r="CK336" s="46"/>
      <c r="CL336" s="46"/>
      <c r="CM336" s="46"/>
      <c r="CN336" s="46"/>
      <c r="CO336" s="46"/>
      <c r="CP336" s="46"/>
      <c r="CQ336" s="46"/>
      <c r="CR336" s="46"/>
      <c r="CS336" s="46"/>
      <c r="CT336" s="46"/>
      <c r="CU336" s="46"/>
      <c r="CV336" s="46"/>
      <c r="CW336" s="46"/>
      <c r="CX336" s="46"/>
      <c r="CY336" s="46"/>
      <c r="CZ336" s="46"/>
      <c r="DA336" s="46"/>
      <c r="DB336" s="46"/>
      <c r="DC336" s="46"/>
      <c r="DD336" s="46"/>
      <c r="DE336" s="46"/>
      <c r="DF336" s="46"/>
      <c r="DG336" s="46"/>
      <c r="DH336" s="46"/>
      <c r="DI336" s="46"/>
      <c r="DJ336" s="46"/>
      <c r="DK336" s="46"/>
      <c r="DL336" s="46"/>
      <c r="DM336" s="46"/>
      <c r="DN336" s="47"/>
      <c r="DO336" s="47"/>
      <c r="DP336" s="47"/>
      <c r="DQ336" s="47"/>
      <c r="DR336" s="47"/>
      <c r="DS336" s="47"/>
      <c r="DT336" s="47"/>
      <c r="DU336" s="47"/>
      <c r="DV336" s="47"/>
      <c r="DW336" s="47"/>
      <c r="DX336" s="47"/>
      <c r="DY336" s="47"/>
      <c r="DZ336" s="47"/>
      <c r="EA336" s="47"/>
      <c r="EB336" s="47"/>
      <c r="EC336" s="47"/>
      <c r="ED336" s="47"/>
      <c r="EE336" s="47"/>
      <c r="EF336" s="47"/>
      <c r="EG336" s="47"/>
      <c r="EH336" s="47"/>
      <c r="EI336" s="47"/>
      <c r="EJ336" s="47"/>
      <c r="EK336" s="47"/>
      <c r="EL336" s="47"/>
      <c r="EM336" s="47"/>
      <c r="EN336" s="47"/>
      <c r="EO336" s="47"/>
      <c r="EP336" s="47"/>
      <c r="EQ336" s="47"/>
      <c r="ER336" s="47"/>
      <c r="ES336" s="47"/>
      <c r="ET336" s="47"/>
      <c r="EU336" s="47"/>
      <c r="EV336" s="47"/>
      <c r="EW336" s="47"/>
      <c r="EX336" s="47"/>
      <c r="EY336" s="47"/>
      <c r="EZ336" s="47"/>
      <c r="FA336" s="47"/>
      <c r="FB336" s="47"/>
      <c r="FC336" s="47"/>
      <c r="FD336" s="47"/>
      <c r="FE336" s="47"/>
      <c r="FF336" s="47"/>
      <c r="FG336" s="47"/>
      <c r="FH336" s="47"/>
      <c r="FI336" s="47"/>
      <c r="FJ336" s="47"/>
      <c r="FK336" s="47"/>
      <c r="FL336" s="47"/>
      <c r="FM336" s="47"/>
      <c r="FN336" s="47"/>
      <c r="FO336" s="47"/>
      <c r="FP336" s="47"/>
      <c r="FQ336" s="47"/>
      <c r="FR336" s="47"/>
      <c r="FS336" s="47"/>
      <c r="FT336" s="47"/>
      <c r="FU336" s="47"/>
      <c r="FV336" s="47"/>
      <c r="FW336" s="47"/>
      <c r="FX336" s="47"/>
      <c r="FY336" s="47"/>
      <c r="FZ336" s="47"/>
      <c r="GA336" s="47"/>
      <c r="GB336" s="47"/>
      <c r="GC336" s="47"/>
      <c r="GD336" s="47"/>
      <c r="GE336" s="47"/>
      <c r="GF336" s="47"/>
      <c r="GG336" s="47"/>
      <c r="GH336" s="47"/>
      <c r="GI336" s="47"/>
      <c r="GJ336" s="47"/>
      <c r="GK336" s="47"/>
      <c r="GL336" s="47"/>
      <c r="GM336" s="47"/>
      <c r="GN336" s="47"/>
      <c r="GO336" s="47"/>
      <c r="GP336" s="47"/>
      <c r="GQ336" s="47"/>
      <c r="GR336" s="47"/>
      <c r="GS336" s="47"/>
      <c r="GT336" s="47"/>
      <c r="GU336" s="47"/>
      <c r="GV336" s="47"/>
      <c r="GW336" s="47"/>
      <c r="GX336" s="47"/>
      <c r="GY336" s="47"/>
      <c r="GZ336" s="47"/>
      <c r="HA336" s="47"/>
      <c r="HB336" s="47"/>
      <c r="HC336" s="47"/>
      <c r="HD336" s="47"/>
      <c r="HE336" s="47"/>
      <c r="HF336" s="47"/>
      <c r="HG336" s="47"/>
      <c r="HH336" s="47"/>
      <c r="HI336" s="47"/>
      <c r="HJ336" s="47"/>
      <c r="HK336" s="47"/>
      <c r="HL336" s="47"/>
      <c r="HM336" s="47"/>
      <c r="HN336" s="47"/>
      <c r="HO336" s="47"/>
      <c r="HP336" s="47"/>
      <c r="HQ336" s="47"/>
      <c r="HR336" s="47"/>
      <c r="HS336" s="47"/>
      <c r="HT336" s="47"/>
      <c r="HU336" s="47"/>
      <c r="HV336" s="47"/>
      <c r="HW336" s="47"/>
      <c r="HX336" s="47"/>
      <c r="HY336" s="47"/>
      <c r="HZ336" s="47"/>
      <c r="IA336" s="47"/>
      <c r="IB336" s="47"/>
      <c r="IC336" s="47"/>
      <c r="ID336" s="47"/>
      <c r="IE336" s="47"/>
      <c r="IF336" s="47"/>
      <c r="IG336" s="47"/>
    </row>
    <row r="337" spans="1:241" hidden="1" outlineLevel="2">
      <c r="A337" s="145"/>
      <c r="B337" s="33"/>
      <c r="C337" s="50"/>
      <c r="D337" s="51"/>
      <c r="E337" s="34"/>
      <c r="F337" s="56"/>
      <c r="G337" s="34"/>
      <c r="H337" s="34"/>
      <c r="I337" s="34"/>
      <c r="J337" s="53"/>
      <c r="K337" s="34"/>
      <c r="L337" s="36"/>
      <c r="M337" s="36"/>
      <c r="N337" s="36"/>
      <c r="O337" s="49"/>
      <c r="P337" s="49"/>
      <c r="Q337" s="36">
        <f>_xlfn.DAYS(P337,O337)</f>
        <v>0</v>
      </c>
      <c r="R337" s="33"/>
      <c r="S337" s="33"/>
      <c r="T337" s="33"/>
      <c r="U337" s="145"/>
      <c r="V337" s="192">
        <f t="shared" ref="V337:V344" si="1103">SUM(W337,AQ337)</f>
        <v>0</v>
      </c>
      <c r="W337" s="193">
        <f>SUM(AA337,AE337,AI337,AM337)</f>
        <v>0</v>
      </c>
      <c r="X337" s="192">
        <f>SUM(AB337,AF337,AJ337,AN337)</f>
        <v>0</v>
      </c>
      <c r="Y337" s="192">
        <f>SUM(AC337,AG337,AK337,AO337)</f>
        <v>0</v>
      </c>
      <c r="Z337" s="192">
        <f>SUM(AD337,AH337,AL337,AP337)</f>
        <v>0</v>
      </c>
      <c r="AA337" s="211">
        <f>SUM(AB337:AD337)</f>
        <v>0</v>
      </c>
      <c r="AB337" s="205"/>
      <c r="AC337" s="205"/>
      <c r="AD337" s="229"/>
      <c r="AE337" s="211">
        <f>SUM(AF337:AH337)</f>
        <v>0</v>
      </c>
      <c r="AF337" s="205"/>
      <c r="AG337" s="205"/>
      <c r="AH337" s="229"/>
      <c r="AI337" s="211">
        <f>SUM(AJ337:AL337)</f>
        <v>0</v>
      </c>
      <c r="AJ337" s="205"/>
      <c r="AK337" s="205"/>
      <c r="AL337" s="229"/>
      <c r="AM337" s="211">
        <f>SUM(AN337:AP337)</f>
        <v>0</v>
      </c>
      <c r="AN337" s="205"/>
      <c r="AO337" s="205"/>
      <c r="AP337" s="231"/>
      <c r="AQ337" s="193">
        <f>SUM(BS337,BL337,BE337,AX337)</f>
        <v>0</v>
      </c>
      <c r="AR337" s="192">
        <f>SUM(BT337,BM337,BF337,AY337)</f>
        <v>0</v>
      </c>
      <c r="AS337" s="192">
        <f>IF(AR337*0.304=SUM(AZ337,BG337,BN337,BU337),AR337*0.304,"проверь ЕСН")</f>
        <v>0</v>
      </c>
      <c r="AT337" s="192">
        <f t="shared" ref="AT337:AW344" si="1104">SUM(BV337,BO337,BH337,BA337)</f>
        <v>0</v>
      </c>
      <c r="AU337" s="192">
        <f t="shared" si="1104"/>
        <v>0</v>
      </c>
      <c r="AV337" s="192">
        <f t="shared" si="1104"/>
        <v>0</v>
      </c>
      <c r="AW337" s="192">
        <f>SUM(BY337,BR337,BK337,BD337)</f>
        <v>0</v>
      </c>
      <c r="AX337" s="235">
        <f>SUM(AY337:BD337)</f>
        <v>0</v>
      </c>
      <c r="AY337" s="263"/>
      <c r="AZ337" s="194">
        <f>AY337*0.304</f>
        <v>0</v>
      </c>
      <c r="BA337" s="263"/>
      <c r="BB337" s="263"/>
      <c r="BC337" s="263"/>
      <c r="BD337" s="264"/>
      <c r="BE337" s="235">
        <f>SUM(BF337:BK337)</f>
        <v>0</v>
      </c>
      <c r="BF337" s="263"/>
      <c r="BG337" s="194">
        <f>BF337*0.304</f>
        <v>0</v>
      </c>
      <c r="BH337" s="263"/>
      <c r="BI337" s="263"/>
      <c r="BJ337" s="263"/>
      <c r="BK337" s="264"/>
      <c r="BL337" s="235">
        <f>SUM(BM337:BR337)</f>
        <v>0</v>
      </c>
      <c r="BM337" s="263"/>
      <c r="BN337" s="194">
        <f>BM337*0.304</f>
        <v>0</v>
      </c>
      <c r="BO337" s="263"/>
      <c r="BP337" s="263"/>
      <c r="BQ337" s="263"/>
      <c r="BR337" s="264"/>
      <c r="BS337" s="235">
        <f>SUM(BT337:BY337)</f>
        <v>0</v>
      </c>
      <c r="BT337" s="263"/>
      <c r="BU337" s="194">
        <f>BT337*0.304</f>
        <v>0</v>
      </c>
      <c r="BV337" s="263"/>
      <c r="BW337" s="263"/>
      <c r="BX337" s="263"/>
      <c r="BY337" s="264"/>
      <c r="BZ337" s="251"/>
      <c r="CA337" s="159"/>
      <c r="CB337" s="44"/>
      <c r="CC337" s="44"/>
      <c r="CD337" s="44"/>
      <c r="CE337" s="44"/>
      <c r="CF337" s="44"/>
      <c r="CG337" s="44"/>
      <c r="CH337" s="44"/>
      <c r="CI337" s="44"/>
      <c r="CJ337" s="44"/>
      <c r="CK337" s="44"/>
      <c r="CL337" s="44"/>
      <c r="CM337" s="44"/>
      <c r="CN337" s="44"/>
      <c r="CO337" s="44"/>
      <c r="CP337" s="44"/>
      <c r="CQ337" s="44"/>
      <c r="CR337" s="44"/>
      <c r="CS337" s="44"/>
      <c r="CT337" s="44"/>
      <c r="CU337" s="44"/>
      <c r="CV337" s="44"/>
      <c r="CW337" s="44"/>
      <c r="CX337" s="44"/>
      <c r="CY337" s="44"/>
      <c r="CZ337" s="44"/>
      <c r="DA337" s="44"/>
      <c r="DB337" s="44"/>
      <c r="DC337" s="44"/>
      <c r="DD337" s="44"/>
      <c r="DE337" s="44"/>
      <c r="DF337" s="44"/>
      <c r="DG337" s="44"/>
      <c r="DH337" s="44"/>
      <c r="DI337" s="44"/>
      <c r="DJ337" s="44"/>
      <c r="DK337" s="44"/>
      <c r="DL337" s="44"/>
      <c r="DM337" s="44"/>
    </row>
    <row r="338" spans="1:241" hidden="1" outlineLevel="2">
      <c r="A338" s="49"/>
      <c r="B338" s="33"/>
      <c r="C338" s="50"/>
      <c r="D338" s="51"/>
      <c r="E338" s="34"/>
      <c r="F338" s="56"/>
      <c r="G338" s="34"/>
      <c r="H338" s="34"/>
      <c r="I338" s="34"/>
      <c r="J338" s="53"/>
      <c r="K338" s="34"/>
      <c r="L338" s="36"/>
      <c r="M338" s="36"/>
      <c r="N338" s="36"/>
      <c r="O338" s="49"/>
      <c r="P338" s="49"/>
      <c r="Q338" s="36">
        <f>_xlfn.DAYS(P338,O338)</f>
        <v>0</v>
      </c>
      <c r="R338" s="33"/>
      <c r="S338" s="33"/>
      <c r="T338" s="33"/>
      <c r="U338" s="145"/>
      <c r="V338" s="192">
        <f t="shared" si="1103"/>
        <v>0</v>
      </c>
      <c r="W338" s="193">
        <f t="shared" ref="W338:Z344" si="1105">SUM(AA338,AE338,AI338,AM338)</f>
        <v>0</v>
      </c>
      <c r="X338" s="192">
        <f t="shared" si="1105"/>
        <v>0</v>
      </c>
      <c r="Y338" s="192">
        <f t="shared" si="1105"/>
        <v>0</v>
      </c>
      <c r="Z338" s="192">
        <f t="shared" si="1105"/>
        <v>0</v>
      </c>
      <c r="AA338" s="211">
        <f t="shared" ref="AA338:AA342" si="1106">SUM(AB338:AD338)</f>
        <v>0</v>
      </c>
      <c r="AB338" s="205"/>
      <c r="AC338" s="205"/>
      <c r="AD338" s="229"/>
      <c r="AE338" s="211">
        <f t="shared" ref="AE338" si="1107">SUM(AF338:AH338)</f>
        <v>0</v>
      </c>
      <c r="AF338" s="205"/>
      <c r="AG338" s="205"/>
      <c r="AH338" s="229"/>
      <c r="AI338" s="211">
        <f t="shared" ref="AI338:AI344" si="1108">SUM(AJ338:AL338)</f>
        <v>0</v>
      </c>
      <c r="AJ338" s="205"/>
      <c r="AK338" s="205"/>
      <c r="AL338" s="229"/>
      <c r="AM338" s="211">
        <f t="shared" ref="AM338:AM344" si="1109">SUM(AN338:AP338)</f>
        <v>0</v>
      </c>
      <c r="AN338" s="205"/>
      <c r="AO338" s="205"/>
      <c r="AP338" s="231"/>
      <c r="AQ338" s="193">
        <f t="shared" ref="AQ338:AR344" si="1110">SUM(BS338,BL338,BE338,AX338)</f>
        <v>0</v>
      </c>
      <c r="AR338" s="192">
        <f t="shared" si="1110"/>
        <v>0</v>
      </c>
      <c r="AS338" s="192">
        <f t="shared" ref="AS338:AS343" si="1111">IF(AR338*0.304=SUM(AZ338,BG338,BN338,BU338),AR338*0.304,"ЕСН")</f>
        <v>0</v>
      </c>
      <c r="AT338" s="192">
        <f t="shared" si="1104"/>
        <v>0</v>
      </c>
      <c r="AU338" s="192">
        <f t="shared" si="1104"/>
        <v>0</v>
      </c>
      <c r="AV338" s="192">
        <f t="shared" si="1104"/>
        <v>0</v>
      </c>
      <c r="AW338" s="192">
        <f t="shared" si="1104"/>
        <v>0</v>
      </c>
      <c r="AX338" s="235">
        <f t="shared" ref="AX338:AX341" si="1112">SUM(AY338:BD338)</f>
        <v>0</v>
      </c>
      <c r="AY338" s="263"/>
      <c r="AZ338" s="194">
        <f t="shared" ref="AZ338:AZ344" si="1113">AY338*0.304</f>
        <v>0</v>
      </c>
      <c r="BA338" s="263"/>
      <c r="BB338" s="263"/>
      <c r="BC338" s="263"/>
      <c r="BD338" s="264"/>
      <c r="BE338" s="235">
        <f t="shared" ref="BE338:BE341" si="1114">SUM(BF338:BK338)</f>
        <v>0</v>
      </c>
      <c r="BF338" s="263"/>
      <c r="BG338" s="194">
        <f t="shared" ref="BG338:BG344" si="1115">BF338*0.304</f>
        <v>0</v>
      </c>
      <c r="BH338" s="263"/>
      <c r="BI338" s="263"/>
      <c r="BJ338" s="263"/>
      <c r="BK338" s="264"/>
      <c r="BL338" s="235">
        <f t="shared" ref="BL338:BL341" si="1116">SUM(BM338:BR338)</f>
        <v>0</v>
      </c>
      <c r="BM338" s="263"/>
      <c r="BN338" s="194">
        <f t="shared" ref="BN338:BN344" si="1117">BM338*0.304</f>
        <v>0</v>
      </c>
      <c r="BO338" s="263"/>
      <c r="BP338" s="263"/>
      <c r="BQ338" s="263"/>
      <c r="BR338" s="264"/>
      <c r="BS338" s="235">
        <f t="shared" ref="BS338:BS341" si="1118">SUM(BT338:BY338)</f>
        <v>0</v>
      </c>
      <c r="BT338" s="263"/>
      <c r="BU338" s="194">
        <f t="shared" ref="BU338:BU344" si="1119">BT338*0.304</f>
        <v>0</v>
      </c>
      <c r="BV338" s="263"/>
      <c r="BW338" s="263"/>
      <c r="BX338" s="263"/>
      <c r="BY338" s="264"/>
      <c r="BZ338" s="251"/>
      <c r="CA338" s="159"/>
      <c r="CB338" s="44"/>
      <c r="CC338" s="44"/>
      <c r="CD338" s="44"/>
      <c r="CE338" s="44"/>
      <c r="CF338" s="44"/>
      <c r="CG338" s="44"/>
      <c r="CH338" s="44"/>
      <c r="CI338" s="44"/>
      <c r="CJ338" s="44"/>
      <c r="CK338" s="44"/>
      <c r="CL338" s="44"/>
      <c r="CM338" s="44"/>
      <c r="CN338" s="44"/>
      <c r="CO338" s="44"/>
      <c r="CP338" s="44"/>
      <c r="CQ338" s="44"/>
      <c r="CR338" s="44"/>
      <c r="CS338" s="44"/>
      <c r="CT338" s="44"/>
      <c r="CU338" s="44"/>
      <c r="CV338" s="44"/>
      <c r="CW338" s="44"/>
      <c r="CX338" s="44"/>
      <c r="CY338" s="44"/>
      <c r="CZ338" s="44"/>
      <c r="DA338" s="44"/>
      <c r="DB338" s="44"/>
      <c r="DC338" s="44"/>
      <c r="DD338" s="44"/>
      <c r="DE338" s="44"/>
      <c r="DF338" s="44"/>
      <c r="DG338" s="44"/>
      <c r="DH338" s="44"/>
      <c r="DI338" s="44"/>
      <c r="DJ338" s="44"/>
      <c r="DK338" s="44"/>
      <c r="DL338" s="44"/>
      <c r="DM338" s="44"/>
    </row>
    <row r="339" spans="1:241" hidden="1" outlineLevel="2">
      <c r="A339" s="187"/>
      <c r="B339" s="33"/>
      <c r="C339" s="50"/>
      <c r="D339" s="51"/>
      <c r="E339" s="34"/>
      <c r="F339" s="56"/>
      <c r="G339" s="34"/>
      <c r="H339" s="34"/>
      <c r="I339" s="34"/>
      <c r="J339" s="53"/>
      <c r="K339" s="34"/>
      <c r="L339" s="36"/>
      <c r="M339" s="36"/>
      <c r="N339" s="36"/>
      <c r="O339" s="49"/>
      <c r="P339" s="49"/>
      <c r="Q339" s="36">
        <f t="shared" ref="Q339:Q344" si="1120">_xlfn.DAYS(P339,O339)</f>
        <v>0</v>
      </c>
      <c r="R339" s="33"/>
      <c r="S339" s="33"/>
      <c r="T339" s="33"/>
      <c r="U339" s="145"/>
      <c r="V339" s="192">
        <f t="shared" si="1103"/>
        <v>0</v>
      </c>
      <c r="W339" s="193">
        <f t="shared" si="1105"/>
        <v>0</v>
      </c>
      <c r="X339" s="192">
        <f t="shared" si="1105"/>
        <v>0</v>
      </c>
      <c r="Y339" s="192">
        <f t="shared" si="1105"/>
        <v>0</v>
      </c>
      <c r="Z339" s="192">
        <f t="shared" si="1105"/>
        <v>0</v>
      </c>
      <c r="AA339" s="211">
        <f t="shared" si="1106"/>
        <v>0</v>
      </c>
      <c r="AB339" s="205"/>
      <c r="AC339" s="205"/>
      <c r="AD339" s="229"/>
      <c r="AE339" s="211">
        <f>SUM(AF339:AH339)</f>
        <v>0</v>
      </c>
      <c r="AF339" s="205"/>
      <c r="AG339" s="205"/>
      <c r="AH339" s="229"/>
      <c r="AI339" s="211">
        <f t="shared" si="1108"/>
        <v>0</v>
      </c>
      <c r="AJ339" s="205"/>
      <c r="AK339" s="205"/>
      <c r="AL339" s="229"/>
      <c r="AM339" s="211">
        <f t="shared" si="1109"/>
        <v>0</v>
      </c>
      <c r="AN339" s="205"/>
      <c r="AO339" s="205"/>
      <c r="AP339" s="231"/>
      <c r="AQ339" s="193">
        <f t="shared" si="1110"/>
        <v>0</v>
      </c>
      <c r="AR339" s="192">
        <f t="shared" si="1110"/>
        <v>0</v>
      </c>
      <c r="AS339" s="192">
        <f t="shared" si="1111"/>
        <v>0</v>
      </c>
      <c r="AT339" s="192">
        <f t="shared" si="1104"/>
        <v>0</v>
      </c>
      <c r="AU339" s="192">
        <f t="shared" si="1104"/>
        <v>0</v>
      </c>
      <c r="AV339" s="192">
        <f t="shared" si="1104"/>
        <v>0</v>
      </c>
      <c r="AW339" s="192">
        <f t="shared" si="1104"/>
        <v>0</v>
      </c>
      <c r="AX339" s="235">
        <f t="shared" si="1112"/>
        <v>0</v>
      </c>
      <c r="AY339" s="263"/>
      <c r="AZ339" s="194">
        <f t="shared" si="1113"/>
        <v>0</v>
      </c>
      <c r="BA339" s="263"/>
      <c r="BB339" s="263"/>
      <c r="BC339" s="263"/>
      <c r="BD339" s="264"/>
      <c r="BE339" s="235">
        <f t="shared" si="1114"/>
        <v>0</v>
      </c>
      <c r="BF339" s="263"/>
      <c r="BG339" s="194">
        <f t="shared" si="1115"/>
        <v>0</v>
      </c>
      <c r="BH339" s="263"/>
      <c r="BI339" s="263"/>
      <c r="BJ339" s="263"/>
      <c r="BK339" s="264"/>
      <c r="BL339" s="235">
        <f t="shared" si="1116"/>
        <v>0</v>
      </c>
      <c r="BM339" s="263"/>
      <c r="BN339" s="194">
        <f t="shared" si="1117"/>
        <v>0</v>
      </c>
      <c r="BO339" s="263"/>
      <c r="BP339" s="263"/>
      <c r="BQ339" s="263"/>
      <c r="BR339" s="264"/>
      <c r="BS339" s="235">
        <f t="shared" si="1118"/>
        <v>0</v>
      </c>
      <c r="BT339" s="263"/>
      <c r="BU339" s="194">
        <f t="shared" si="1119"/>
        <v>0</v>
      </c>
      <c r="BV339" s="263"/>
      <c r="BW339" s="263"/>
      <c r="BX339" s="263"/>
      <c r="BY339" s="264"/>
      <c r="BZ339" s="251"/>
      <c r="CA339" s="159"/>
      <c r="CB339" s="44"/>
      <c r="CC339" s="44"/>
      <c r="CD339" s="44"/>
      <c r="CE339" s="44"/>
      <c r="CF339" s="44"/>
      <c r="CG339" s="44"/>
      <c r="CH339" s="44"/>
      <c r="CI339" s="44"/>
      <c r="CJ339" s="44"/>
      <c r="CK339" s="44"/>
      <c r="CL339" s="44"/>
      <c r="CM339" s="44"/>
      <c r="CN339" s="44"/>
      <c r="CO339" s="44"/>
      <c r="CP339" s="44"/>
      <c r="CQ339" s="44"/>
      <c r="CR339" s="44"/>
      <c r="CS339" s="44"/>
      <c r="CT339" s="44"/>
      <c r="CU339" s="44"/>
      <c r="CV339" s="44"/>
      <c r="CW339" s="44"/>
      <c r="CX339" s="44"/>
      <c r="CY339" s="44"/>
      <c r="CZ339" s="44"/>
      <c r="DA339" s="44"/>
      <c r="DB339" s="44"/>
      <c r="DC339" s="44"/>
      <c r="DD339" s="44"/>
      <c r="DE339" s="44"/>
      <c r="DF339" s="44"/>
      <c r="DG339" s="44"/>
      <c r="DH339" s="44"/>
      <c r="DI339" s="44"/>
      <c r="DJ339" s="44"/>
      <c r="DK339" s="44"/>
      <c r="DL339" s="44"/>
      <c r="DM339" s="44"/>
    </row>
    <row r="340" spans="1:241" hidden="1" outlineLevel="2">
      <c r="A340" s="187"/>
      <c r="B340" s="33"/>
      <c r="C340" s="50"/>
      <c r="D340" s="51"/>
      <c r="E340" s="34"/>
      <c r="F340" s="56"/>
      <c r="G340" s="34"/>
      <c r="H340" s="34"/>
      <c r="I340" s="34"/>
      <c r="J340" s="53"/>
      <c r="K340" s="34"/>
      <c r="L340" s="36"/>
      <c r="M340" s="36"/>
      <c r="N340" s="36"/>
      <c r="O340" s="49"/>
      <c r="P340" s="49"/>
      <c r="Q340" s="36">
        <f t="shared" si="1120"/>
        <v>0</v>
      </c>
      <c r="R340" s="33"/>
      <c r="S340" s="33"/>
      <c r="T340" s="33"/>
      <c r="U340" s="145"/>
      <c r="V340" s="192">
        <f t="shared" si="1103"/>
        <v>0</v>
      </c>
      <c r="W340" s="193">
        <f t="shared" si="1105"/>
        <v>0</v>
      </c>
      <c r="X340" s="192">
        <f t="shared" si="1105"/>
        <v>0</v>
      </c>
      <c r="Y340" s="192">
        <f t="shared" si="1105"/>
        <v>0</v>
      </c>
      <c r="Z340" s="192">
        <f t="shared" si="1105"/>
        <v>0</v>
      </c>
      <c r="AA340" s="211">
        <f t="shared" si="1106"/>
        <v>0</v>
      </c>
      <c r="AB340" s="205"/>
      <c r="AC340" s="205"/>
      <c r="AD340" s="229"/>
      <c r="AE340" s="211">
        <f t="shared" ref="AE340:AE344" si="1121">SUM(AF340:AH340)</f>
        <v>0</v>
      </c>
      <c r="AF340" s="205"/>
      <c r="AG340" s="205"/>
      <c r="AH340" s="229"/>
      <c r="AI340" s="211">
        <f t="shared" si="1108"/>
        <v>0</v>
      </c>
      <c r="AJ340" s="205"/>
      <c r="AK340" s="205"/>
      <c r="AL340" s="229"/>
      <c r="AM340" s="211">
        <f t="shared" si="1109"/>
        <v>0</v>
      </c>
      <c r="AN340" s="205"/>
      <c r="AO340" s="205"/>
      <c r="AP340" s="231"/>
      <c r="AQ340" s="193">
        <f t="shared" si="1110"/>
        <v>0</v>
      </c>
      <c r="AR340" s="192">
        <f t="shared" si="1110"/>
        <v>0</v>
      </c>
      <c r="AS340" s="192">
        <f t="shared" si="1111"/>
        <v>0</v>
      </c>
      <c r="AT340" s="192">
        <f t="shared" si="1104"/>
        <v>0</v>
      </c>
      <c r="AU340" s="192">
        <f t="shared" si="1104"/>
        <v>0</v>
      </c>
      <c r="AV340" s="192">
        <f t="shared" si="1104"/>
        <v>0</v>
      </c>
      <c r="AW340" s="192">
        <f t="shared" si="1104"/>
        <v>0</v>
      </c>
      <c r="AX340" s="235">
        <f t="shared" si="1112"/>
        <v>0</v>
      </c>
      <c r="AY340" s="263"/>
      <c r="AZ340" s="194">
        <f t="shared" si="1113"/>
        <v>0</v>
      </c>
      <c r="BA340" s="263"/>
      <c r="BB340" s="263"/>
      <c r="BC340" s="263"/>
      <c r="BD340" s="264"/>
      <c r="BE340" s="235">
        <f t="shared" si="1114"/>
        <v>0</v>
      </c>
      <c r="BF340" s="263"/>
      <c r="BG340" s="194">
        <f t="shared" si="1115"/>
        <v>0</v>
      </c>
      <c r="BH340" s="263"/>
      <c r="BI340" s="263"/>
      <c r="BJ340" s="263"/>
      <c r="BK340" s="264"/>
      <c r="BL340" s="235">
        <f t="shared" si="1116"/>
        <v>0</v>
      </c>
      <c r="BM340" s="263"/>
      <c r="BN340" s="194">
        <f t="shared" si="1117"/>
        <v>0</v>
      </c>
      <c r="BO340" s="263"/>
      <c r="BP340" s="263"/>
      <c r="BQ340" s="263"/>
      <c r="BR340" s="264"/>
      <c r="BS340" s="235">
        <f t="shared" si="1118"/>
        <v>0</v>
      </c>
      <c r="BT340" s="263"/>
      <c r="BU340" s="194">
        <f t="shared" si="1119"/>
        <v>0</v>
      </c>
      <c r="BV340" s="263"/>
      <c r="BW340" s="263"/>
      <c r="BX340" s="263"/>
      <c r="BY340" s="264"/>
      <c r="BZ340" s="251"/>
      <c r="CA340" s="159"/>
      <c r="CB340" s="44"/>
      <c r="CC340" s="44"/>
      <c r="CD340" s="44"/>
      <c r="CE340" s="44"/>
      <c r="CF340" s="44"/>
      <c r="CG340" s="44"/>
      <c r="CH340" s="44"/>
      <c r="CI340" s="44"/>
      <c r="CJ340" s="44"/>
      <c r="CK340" s="44"/>
      <c r="CL340" s="44"/>
      <c r="CM340" s="44"/>
      <c r="CN340" s="44"/>
      <c r="CO340" s="44"/>
      <c r="CP340" s="44"/>
      <c r="CQ340" s="44"/>
      <c r="CR340" s="44"/>
      <c r="CS340" s="44"/>
      <c r="CT340" s="44"/>
      <c r="CU340" s="44"/>
      <c r="CV340" s="44"/>
      <c r="CW340" s="44"/>
      <c r="CX340" s="44"/>
      <c r="CY340" s="44"/>
      <c r="CZ340" s="44"/>
      <c r="DA340" s="44"/>
      <c r="DB340" s="44"/>
      <c r="DC340" s="44"/>
      <c r="DD340" s="44"/>
      <c r="DE340" s="44"/>
      <c r="DF340" s="44"/>
      <c r="DG340" s="44"/>
      <c r="DH340" s="44"/>
      <c r="DI340" s="44"/>
      <c r="DJ340" s="44"/>
      <c r="DK340" s="44"/>
      <c r="DL340" s="44"/>
      <c r="DM340" s="44"/>
    </row>
    <row r="341" spans="1:241" hidden="1" outlineLevel="2">
      <c r="A341" s="145"/>
      <c r="B341" s="33"/>
      <c r="C341" s="50"/>
      <c r="D341" s="51"/>
      <c r="E341" s="34"/>
      <c r="F341" s="56"/>
      <c r="G341" s="34"/>
      <c r="H341" s="34"/>
      <c r="I341" s="34"/>
      <c r="J341" s="53"/>
      <c r="K341" s="34"/>
      <c r="L341" s="36"/>
      <c r="M341" s="36"/>
      <c r="N341" s="36"/>
      <c r="O341" s="49"/>
      <c r="P341" s="49"/>
      <c r="Q341" s="36">
        <f t="shared" si="1120"/>
        <v>0</v>
      </c>
      <c r="R341" s="33"/>
      <c r="S341" s="33"/>
      <c r="T341" s="33"/>
      <c r="U341" s="145"/>
      <c r="V341" s="192">
        <f t="shared" si="1103"/>
        <v>0</v>
      </c>
      <c r="W341" s="193">
        <f t="shared" si="1105"/>
        <v>0</v>
      </c>
      <c r="X341" s="192">
        <f t="shared" si="1105"/>
        <v>0</v>
      </c>
      <c r="Y341" s="192">
        <f t="shared" si="1105"/>
        <v>0</v>
      </c>
      <c r="Z341" s="192">
        <f t="shared" si="1105"/>
        <v>0</v>
      </c>
      <c r="AA341" s="211">
        <f t="shared" si="1106"/>
        <v>0</v>
      </c>
      <c r="AB341" s="205"/>
      <c r="AC341" s="205"/>
      <c r="AD341" s="229"/>
      <c r="AE341" s="211">
        <f t="shared" si="1121"/>
        <v>0</v>
      </c>
      <c r="AF341" s="205"/>
      <c r="AG341" s="205"/>
      <c r="AH341" s="229"/>
      <c r="AI341" s="211">
        <f t="shared" si="1108"/>
        <v>0</v>
      </c>
      <c r="AJ341" s="205"/>
      <c r="AK341" s="205"/>
      <c r="AL341" s="229"/>
      <c r="AM341" s="211">
        <f t="shared" si="1109"/>
        <v>0</v>
      </c>
      <c r="AN341" s="205"/>
      <c r="AO341" s="205"/>
      <c r="AP341" s="231"/>
      <c r="AQ341" s="193">
        <f t="shared" si="1110"/>
        <v>0</v>
      </c>
      <c r="AR341" s="192">
        <f t="shared" si="1110"/>
        <v>0</v>
      </c>
      <c r="AS341" s="192">
        <f t="shared" si="1111"/>
        <v>0</v>
      </c>
      <c r="AT341" s="192">
        <f t="shared" si="1104"/>
        <v>0</v>
      </c>
      <c r="AU341" s="192">
        <f t="shared" si="1104"/>
        <v>0</v>
      </c>
      <c r="AV341" s="192">
        <f t="shared" si="1104"/>
        <v>0</v>
      </c>
      <c r="AW341" s="192">
        <f t="shared" si="1104"/>
        <v>0</v>
      </c>
      <c r="AX341" s="235">
        <f t="shared" si="1112"/>
        <v>0</v>
      </c>
      <c r="AY341" s="263"/>
      <c r="AZ341" s="194">
        <f t="shared" si="1113"/>
        <v>0</v>
      </c>
      <c r="BA341" s="263"/>
      <c r="BB341" s="263"/>
      <c r="BC341" s="263"/>
      <c r="BD341" s="264"/>
      <c r="BE341" s="235">
        <f t="shared" si="1114"/>
        <v>0</v>
      </c>
      <c r="BF341" s="263"/>
      <c r="BG341" s="194">
        <f t="shared" si="1115"/>
        <v>0</v>
      </c>
      <c r="BH341" s="263"/>
      <c r="BI341" s="263"/>
      <c r="BJ341" s="263"/>
      <c r="BK341" s="264"/>
      <c r="BL341" s="235">
        <f t="shared" si="1116"/>
        <v>0</v>
      </c>
      <c r="BM341" s="263"/>
      <c r="BN341" s="194">
        <f t="shared" si="1117"/>
        <v>0</v>
      </c>
      <c r="BO341" s="263"/>
      <c r="BP341" s="263"/>
      <c r="BQ341" s="263"/>
      <c r="BR341" s="264"/>
      <c r="BS341" s="235">
        <f t="shared" si="1118"/>
        <v>0</v>
      </c>
      <c r="BT341" s="263"/>
      <c r="BU341" s="194">
        <f t="shared" si="1119"/>
        <v>0</v>
      </c>
      <c r="BV341" s="263"/>
      <c r="BW341" s="263"/>
      <c r="BX341" s="263"/>
      <c r="BY341" s="264"/>
      <c r="BZ341" s="251"/>
      <c r="CA341" s="159"/>
      <c r="CB341" s="44"/>
      <c r="CC341" s="44"/>
      <c r="CD341" s="44"/>
      <c r="CE341" s="44"/>
      <c r="CF341" s="44"/>
      <c r="CG341" s="44"/>
      <c r="CH341" s="44"/>
      <c r="CI341" s="44"/>
      <c r="CJ341" s="44"/>
      <c r="CK341" s="44"/>
      <c r="CL341" s="44"/>
      <c r="CM341" s="44"/>
      <c r="CN341" s="44"/>
      <c r="CO341" s="44"/>
      <c r="CP341" s="44"/>
      <c r="CQ341" s="44"/>
      <c r="CR341" s="44"/>
      <c r="CS341" s="44"/>
      <c r="CT341" s="44"/>
      <c r="CU341" s="44"/>
      <c r="CV341" s="44"/>
      <c r="CW341" s="44"/>
      <c r="CX341" s="44"/>
      <c r="CY341" s="44"/>
      <c r="CZ341" s="44"/>
      <c r="DA341" s="44"/>
      <c r="DB341" s="44"/>
      <c r="DC341" s="44"/>
      <c r="DD341" s="44"/>
      <c r="DE341" s="44"/>
      <c r="DF341" s="44"/>
      <c r="DG341" s="44"/>
      <c r="DH341" s="44"/>
      <c r="DI341" s="44"/>
      <c r="DJ341" s="44"/>
      <c r="DK341" s="44"/>
      <c r="DL341" s="44"/>
      <c r="DM341" s="44"/>
    </row>
    <row r="342" spans="1:241" hidden="1" outlineLevel="2">
      <c r="A342" s="145"/>
      <c r="B342" s="33"/>
      <c r="C342" s="50"/>
      <c r="D342" s="51"/>
      <c r="E342" s="34"/>
      <c r="F342" s="56"/>
      <c r="G342" s="34"/>
      <c r="H342" s="34"/>
      <c r="I342" s="34"/>
      <c r="J342" s="53"/>
      <c r="K342" s="34"/>
      <c r="L342" s="36"/>
      <c r="M342" s="36"/>
      <c r="N342" s="36"/>
      <c r="O342" s="49"/>
      <c r="P342" s="49"/>
      <c r="Q342" s="36">
        <f t="shared" si="1120"/>
        <v>0</v>
      </c>
      <c r="R342" s="33"/>
      <c r="S342" s="33"/>
      <c r="T342" s="33"/>
      <c r="U342" s="145"/>
      <c r="V342" s="192">
        <f t="shared" si="1103"/>
        <v>0</v>
      </c>
      <c r="W342" s="193">
        <f t="shared" si="1105"/>
        <v>0</v>
      </c>
      <c r="X342" s="192">
        <f t="shared" si="1105"/>
        <v>0</v>
      </c>
      <c r="Y342" s="192">
        <f t="shared" si="1105"/>
        <v>0</v>
      </c>
      <c r="Z342" s="192">
        <f t="shared" si="1105"/>
        <v>0</v>
      </c>
      <c r="AA342" s="211">
        <f t="shared" si="1106"/>
        <v>0</v>
      </c>
      <c r="AB342" s="206"/>
      <c r="AC342" s="206"/>
      <c r="AD342" s="230"/>
      <c r="AE342" s="211">
        <f t="shared" si="1121"/>
        <v>0</v>
      </c>
      <c r="AF342" s="206"/>
      <c r="AG342" s="206"/>
      <c r="AH342" s="230"/>
      <c r="AI342" s="211">
        <f t="shared" si="1108"/>
        <v>0</v>
      </c>
      <c r="AJ342" s="206"/>
      <c r="AK342" s="206"/>
      <c r="AL342" s="230"/>
      <c r="AM342" s="211">
        <f t="shared" si="1109"/>
        <v>0</v>
      </c>
      <c r="AN342" s="206"/>
      <c r="AO342" s="206"/>
      <c r="AP342" s="232"/>
      <c r="AQ342" s="193">
        <f t="shared" si="1110"/>
        <v>0</v>
      </c>
      <c r="AR342" s="192">
        <f t="shared" si="1110"/>
        <v>0</v>
      </c>
      <c r="AS342" s="192">
        <f t="shared" si="1111"/>
        <v>0</v>
      </c>
      <c r="AT342" s="192">
        <f t="shared" si="1104"/>
        <v>0</v>
      </c>
      <c r="AU342" s="192">
        <f t="shared" si="1104"/>
        <v>0</v>
      </c>
      <c r="AV342" s="192">
        <f t="shared" si="1104"/>
        <v>0</v>
      </c>
      <c r="AW342" s="192">
        <f t="shared" si="1104"/>
        <v>0</v>
      </c>
      <c r="AX342" s="235">
        <f>SUM(AY342:BD342)</f>
        <v>0</v>
      </c>
      <c r="AY342" s="263"/>
      <c r="AZ342" s="194">
        <f t="shared" si="1113"/>
        <v>0</v>
      </c>
      <c r="BA342" s="263"/>
      <c r="BB342" s="263"/>
      <c r="BC342" s="263"/>
      <c r="BD342" s="264"/>
      <c r="BE342" s="235">
        <f>SUM(BF342:BK342)</f>
        <v>0</v>
      </c>
      <c r="BF342" s="263"/>
      <c r="BG342" s="194">
        <f t="shared" si="1115"/>
        <v>0</v>
      </c>
      <c r="BH342" s="263"/>
      <c r="BI342" s="263"/>
      <c r="BJ342" s="263"/>
      <c r="BK342" s="264"/>
      <c r="BL342" s="235">
        <f>SUM(BM342:BR342)</f>
        <v>0</v>
      </c>
      <c r="BM342" s="263"/>
      <c r="BN342" s="194">
        <f t="shared" si="1117"/>
        <v>0</v>
      </c>
      <c r="BO342" s="263"/>
      <c r="BP342" s="263"/>
      <c r="BQ342" s="263"/>
      <c r="BR342" s="264"/>
      <c r="BS342" s="235">
        <f>SUM(BT342:BY342)</f>
        <v>0</v>
      </c>
      <c r="BT342" s="263"/>
      <c r="BU342" s="194">
        <f t="shared" si="1119"/>
        <v>0</v>
      </c>
      <c r="BV342" s="263"/>
      <c r="BW342" s="263"/>
      <c r="BX342" s="263"/>
      <c r="BY342" s="264"/>
      <c r="BZ342" s="251"/>
      <c r="CA342" s="159"/>
      <c r="CB342" s="44"/>
      <c r="CC342" s="44"/>
      <c r="CD342" s="44"/>
      <c r="CE342" s="44"/>
      <c r="CF342" s="44"/>
      <c r="CG342" s="44"/>
      <c r="CH342" s="44"/>
      <c r="CI342" s="44"/>
      <c r="CJ342" s="44"/>
      <c r="CK342" s="44"/>
      <c r="CL342" s="44"/>
      <c r="CM342" s="44"/>
      <c r="CN342" s="44"/>
      <c r="CO342" s="44"/>
      <c r="CP342" s="44"/>
      <c r="CQ342" s="44"/>
      <c r="CR342" s="44"/>
      <c r="CS342" s="44"/>
      <c r="CT342" s="44"/>
      <c r="CU342" s="44"/>
      <c r="CV342" s="44"/>
      <c r="CW342" s="44"/>
      <c r="CX342" s="44"/>
      <c r="CY342" s="44"/>
      <c r="CZ342" s="44"/>
      <c r="DA342" s="44"/>
      <c r="DB342" s="44"/>
      <c r="DC342" s="44"/>
      <c r="DD342" s="44"/>
      <c r="DE342" s="44"/>
      <c r="DF342" s="44"/>
      <c r="DG342" s="44"/>
      <c r="DH342" s="44"/>
      <c r="DI342" s="44"/>
      <c r="DJ342" s="44"/>
      <c r="DK342" s="44"/>
      <c r="DL342" s="44"/>
      <c r="DM342" s="44"/>
    </row>
    <row r="343" spans="1:241" hidden="1" outlineLevel="2">
      <c r="A343" s="145"/>
      <c r="B343" s="33"/>
      <c r="C343" s="50"/>
      <c r="D343" s="51"/>
      <c r="E343" s="34"/>
      <c r="F343" s="56"/>
      <c r="G343" s="34"/>
      <c r="H343" s="34"/>
      <c r="I343" s="34"/>
      <c r="J343" s="53"/>
      <c r="K343" s="34"/>
      <c r="L343" s="36"/>
      <c r="M343" s="36"/>
      <c r="N343" s="36"/>
      <c r="O343" s="49"/>
      <c r="P343" s="49"/>
      <c r="Q343" s="36">
        <f t="shared" si="1120"/>
        <v>0</v>
      </c>
      <c r="R343" s="33"/>
      <c r="S343" s="33"/>
      <c r="T343" s="33"/>
      <c r="U343" s="145"/>
      <c r="V343" s="192">
        <f t="shared" si="1103"/>
        <v>0</v>
      </c>
      <c r="W343" s="193">
        <f t="shared" si="1105"/>
        <v>0</v>
      </c>
      <c r="X343" s="192">
        <f t="shared" si="1105"/>
        <v>0</v>
      </c>
      <c r="Y343" s="192">
        <f t="shared" si="1105"/>
        <v>0</v>
      </c>
      <c r="Z343" s="192">
        <f t="shared" si="1105"/>
        <v>0</v>
      </c>
      <c r="AA343" s="211">
        <f>SUM(AB343:AD343)</f>
        <v>0</v>
      </c>
      <c r="AB343" s="206"/>
      <c r="AC343" s="206"/>
      <c r="AD343" s="230"/>
      <c r="AE343" s="211">
        <f t="shared" si="1121"/>
        <v>0</v>
      </c>
      <c r="AF343" s="206"/>
      <c r="AG343" s="206"/>
      <c r="AH343" s="230"/>
      <c r="AI343" s="211">
        <f t="shared" si="1108"/>
        <v>0</v>
      </c>
      <c r="AJ343" s="206"/>
      <c r="AK343" s="206"/>
      <c r="AL343" s="230"/>
      <c r="AM343" s="211">
        <f t="shared" si="1109"/>
        <v>0</v>
      </c>
      <c r="AN343" s="206"/>
      <c r="AO343" s="206"/>
      <c r="AP343" s="232"/>
      <c r="AQ343" s="193">
        <f t="shared" si="1110"/>
        <v>0</v>
      </c>
      <c r="AR343" s="192">
        <f t="shared" si="1110"/>
        <v>0</v>
      </c>
      <c r="AS343" s="192">
        <f t="shared" si="1111"/>
        <v>0</v>
      </c>
      <c r="AT343" s="192">
        <f t="shared" si="1104"/>
        <v>0</v>
      </c>
      <c r="AU343" s="192">
        <f t="shared" si="1104"/>
        <v>0</v>
      </c>
      <c r="AV343" s="192">
        <f t="shared" si="1104"/>
        <v>0</v>
      </c>
      <c r="AW343" s="192">
        <f t="shared" si="1104"/>
        <v>0</v>
      </c>
      <c r="AX343" s="235">
        <f t="shared" ref="AX343:AX344" si="1122">SUM(AY343:BD343)</f>
        <v>0</v>
      </c>
      <c r="AY343" s="263"/>
      <c r="AZ343" s="194">
        <f t="shared" si="1113"/>
        <v>0</v>
      </c>
      <c r="BA343" s="263"/>
      <c r="BB343" s="263"/>
      <c r="BC343" s="263"/>
      <c r="BD343" s="264"/>
      <c r="BE343" s="235">
        <f t="shared" ref="BE343:BE344" si="1123">SUM(BF343:BK343)</f>
        <v>0</v>
      </c>
      <c r="BF343" s="263"/>
      <c r="BG343" s="194">
        <f t="shared" si="1115"/>
        <v>0</v>
      </c>
      <c r="BH343" s="263"/>
      <c r="BI343" s="263"/>
      <c r="BJ343" s="263"/>
      <c r="BK343" s="264"/>
      <c r="BL343" s="235">
        <f t="shared" ref="BL343:BL344" si="1124">SUM(BM343:BR343)</f>
        <v>0</v>
      </c>
      <c r="BM343" s="263"/>
      <c r="BN343" s="194">
        <f t="shared" si="1117"/>
        <v>0</v>
      </c>
      <c r="BO343" s="263"/>
      <c r="BP343" s="263"/>
      <c r="BQ343" s="263"/>
      <c r="BR343" s="264"/>
      <c r="BS343" s="235">
        <f t="shared" ref="BS343:BS344" si="1125">SUM(BT343:BY343)</f>
        <v>0</v>
      </c>
      <c r="BT343" s="263"/>
      <c r="BU343" s="194">
        <f t="shared" si="1119"/>
        <v>0</v>
      </c>
      <c r="BV343" s="263"/>
      <c r="BW343" s="263"/>
      <c r="BX343" s="263"/>
      <c r="BY343" s="264"/>
      <c r="BZ343" s="251"/>
      <c r="CA343" s="159"/>
      <c r="CB343" s="44"/>
      <c r="CC343" s="44"/>
      <c r="CD343" s="44"/>
      <c r="CE343" s="44"/>
      <c r="CF343" s="44"/>
      <c r="CG343" s="44"/>
      <c r="CH343" s="44"/>
      <c r="CI343" s="44"/>
      <c r="CJ343" s="44"/>
      <c r="CK343" s="44"/>
      <c r="CL343" s="44"/>
      <c r="CM343" s="44"/>
      <c r="CN343" s="44"/>
      <c r="CO343" s="44"/>
      <c r="CP343" s="44"/>
      <c r="CQ343" s="44"/>
      <c r="CR343" s="44"/>
      <c r="CS343" s="44"/>
      <c r="CT343" s="44"/>
      <c r="CU343" s="44"/>
      <c r="CV343" s="44"/>
      <c r="CW343" s="44"/>
      <c r="CX343" s="44"/>
      <c r="CY343" s="44"/>
      <c r="CZ343" s="44"/>
      <c r="DA343" s="44"/>
      <c r="DB343" s="44"/>
      <c r="DC343" s="44"/>
      <c r="DD343" s="44"/>
      <c r="DE343" s="44"/>
      <c r="DF343" s="44"/>
      <c r="DG343" s="44"/>
      <c r="DH343" s="44"/>
      <c r="DI343" s="44"/>
      <c r="DJ343" s="44"/>
      <c r="DK343" s="44"/>
      <c r="DL343" s="44"/>
      <c r="DM343" s="44"/>
    </row>
    <row r="344" spans="1:241" hidden="1" outlineLevel="2">
      <c r="A344" s="145"/>
      <c r="B344" s="33"/>
      <c r="C344" s="50"/>
      <c r="D344" s="51"/>
      <c r="E344" s="34"/>
      <c r="F344" s="56"/>
      <c r="G344" s="34"/>
      <c r="H344" s="34"/>
      <c r="I344" s="34"/>
      <c r="J344" s="53"/>
      <c r="K344" s="34"/>
      <c r="L344" s="36"/>
      <c r="M344" s="36"/>
      <c r="N344" s="36"/>
      <c r="O344" s="49"/>
      <c r="P344" s="49"/>
      <c r="Q344" s="36">
        <f t="shared" si="1120"/>
        <v>0</v>
      </c>
      <c r="R344" s="33"/>
      <c r="S344" s="33"/>
      <c r="T344" s="33"/>
      <c r="U344" s="145"/>
      <c r="V344" s="192">
        <f t="shared" si="1103"/>
        <v>0</v>
      </c>
      <c r="W344" s="193">
        <f t="shared" si="1105"/>
        <v>0</v>
      </c>
      <c r="X344" s="192">
        <f t="shared" si="1105"/>
        <v>0</v>
      </c>
      <c r="Y344" s="192">
        <f t="shared" si="1105"/>
        <v>0</v>
      </c>
      <c r="Z344" s="192">
        <f t="shared" si="1105"/>
        <v>0</v>
      </c>
      <c r="AA344" s="211">
        <f t="shared" ref="AA344" si="1126">SUM(AB344:AD344)</f>
        <v>0</v>
      </c>
      <c r="AB344" s="206"/>
      <c r="AC344" s="206"/>
      <c r="AD344" s="230"/>
      <c r="AE344" s="211">
        <f t="shared" si="1121"/>
        <v>0</v>
      </c>
      <c r="AF344" s="206"/>
      <c r="AG344" s="206"/>
      <c r="AH344" s="230"/>
      <c r="AI344" s="211">
        <f t="shared" si="1108"/>
        <v>0</v>
      </c>
      <c r="AJ344" s="206"/>
      <c r="AK344" s="206"/>
      <c r="AL344" s="230"/>
      <c r="AM344" s="211">
        <f t="shared" si="1109"/>
        <v>0</v>
      </c>
      <c r="AN344" s="206"/>
      <c r="AO344" s="206"/>
      <c r="AP344" s="232"/>
      <c r="AQ344" s="193">
        <f t="shared" si="1110"/>
        <v>0</v>
      </c>
      <c r="AR344" s="192">
        <f>SUM(BT344,BM344,BF344,AY344)</f>
        <v>0</v>
      </c>
      <c r="AS344" s="192">
        <f>IF(AR344*0.304=SUM(AZ344,BG344,BN344,BU344),AR344*0.304,"ЕСН")</f>
        <v>0</v>
      </c>
      <c r="AT344" s="192">
        <f t="shared" si="1104"/>
        <v>0</v>
      </c>
      <c r="AU344" s="192">
        <f t="shared" si="1104"/>
        <v>0</v>
      </c>
      <c r="AV344" s="192">
        <f t="shared" si="1104"/>
        <v>0</v>
      </c>
      <c r="AW344" s="192">
        <f t="shared" si="1104"/>
        <v>0</v>
      </c>
      <c r="AX344" s="235">
        <f t="shared" si="1122"/>
        <v>0</v>
      </c>
      <c r="AY344" s="263"/>
      <c r="AZ344" s="194">
        <f t="shared" si="1113"/>
        <v>0</v>
      </c>
      <c r="BA344" s="263"/>
      <c r="BB344" s="263"/>
      <c r="BC344" s="263"/>
      <c r="BD344" s="264"/>
      <c r="BE344" s="235">
        <f t="shared" si="1123"/>
        <v>0</v>
      </c>
      <c r="BF344" s="263"/>
      <c r="BG344" s="194">
        <f t="shared" si="1115"/>
        <v>0</v>
      </c>
      <c r="BH344" s="263"/>
      <c r="BI344" s="263"/>
      <c r="BJ344" s="263"/>
      <c r="BK344" s="264"/>
      <c r="BL344" s="235">
        <f t="shared" si="1124"/>
        <v>0</v>
      </c>
      <c r="BM344" s="263"/>
      <c r="BN344" s="194">
        <f t="shared" si="1117"/>
        <v>0</v>
      </c>
      <c r="BO344" s="263"/>
      <c r="BP344" s="263"/>
      <c r="BQ344" s="263"/>
      <c r="BR344" s="264"/>
      <c r="BS344" s="235">
        <f t="shared" si="1125"/>
        <v>0</v>
      </c>
      <c r="BT344" s="263"/>
      <c r="BU344" s="194">
        <f t="shared" si="1119"/>
        <v>0</v>
      </c>
      <c r="BV344" s="263"/>
      <c r="BW344" s="263"/>
      <c r="BX344" s="263"/>
      <c r="BY344" s="264"/>
      <c r="BZ344" s="251"/>
      <c r="CA344" s="159"/>
      <c r="CB344" s="44"/>
      <c r="CC344" s="44"/>
      <c r="CD344" s="44"/>
      <c r="CE344" s="44"/>
      <c r="CF344" s="44"/>
      <c r="CG344" s="44"/>
      <c r="CH344" s="44"/>
      <c r="CI344" s="44"/>
      <c r="CJ344" s="44"/>
      <c r="CK344" s="44"/>
      <c r="CL344" s="44"/>
      <c r="CM344" s="44"/>
      <c r="CN344" s="44"/>
      <c r="CO344" s="44"/>
      <c r="CP344" s="44"/>
      <c r="CQ344" s="44"/>
      <c r="CR344" s="44"/>
      <c r="CS344" s="44"/>
      <c r="CT344" s="44"/>
      <c r="CU344" s="44"/>
      <c r="CV344" s="44"/>
      <c r="CW344" s="44"/>
      <c r="CX344" s="44"/>
      <c r="CY344" s="44"/>
      <c r="CZ344" s="44"/>
      <c r="DA344" s="44"/>
      <c r="DB344" s="44"/>
      <c r="DC344" s="44"/>
      <c r="DD344" s="44"/>
      <c r="DE344" s="44"/>
      <c r="DF344" s="44"/>
      <c r="DG344" s="44"/>
      <c r="DH344" s="44"/>
      <c r="DI344" s="44"/>
      <c r="DJ344" s="44"/>
      <c r="DK344" s="44"/>
      <c r="DL344" s="44"/>
      <c r="DM344" s="44"/>
    </row>
    <row r="345" spans="1:241" hidden="1" outlineLevel="2">
      <c r="A345" s="49"/>
      <c r="B345" s="33"/>
      <c r="C345" s="50"/>
      <c r="D345" s="51"/>
      <c r="E345" s="34"/>
      <c r="F345" s="52"/>
      <c r="G345" s="34"/>
      <c r="H345" s="34"/>
      <c r="I345" s="34"/>
      <c r="J345" s="53"/>
      <c r="K345" s="34"/>
      <c r="L345" s="36"/>
      <c r="M345" s="36"/>
      <c r="N345" s="36"/>
      <c r="O345" s="36"/>
      <c r="P345" s="36"/>
      <c r="Q345" s="36"/>
      <c r="R345" s="33"/>
      <c r="S345" s="145"/>
      <c r="T345" s="145"/>
      <c r="U345" s="145"/>
      <c r="V345" s="154"/>
      <c r="W345" s="165"/>
      <c r="X345" s="36"/>
      <c r="Y345" s="36"/>
      <c r="Z345" s="154"/>
      <c r="AA345" s="210"/>
      <c r="AB345" s="36"/>
      <c r="AC345" s="36"/>
      <c r="AD345" s="221"/>
      <c r="AE345" s="210"/>
      <c r="AF345" s="36"/>
      <c r="AG345" s="36"/>
      <c r="AH345" s="221"/>
      <c r="AI345" s="210"/>
      <c r="AJ345" s="36"/>
      <c r="AK345" s="36"/>
      <c r="AL345" s="221"/>
      <c r="AM345" s="210"/>
      <c r="AN345" s="36"/>
      <c r="AO345" s="36"/>
      <c r="AP345" s="154"/>
      <c r="AQ345" s="165"/>
      <c r="AR345" s="36"/>
      <c r="AS345" s="36"/>
      <c r="AT345" s="36"/>
      <c r="AU345" s="36"/>
      <c r="AV345" s="36"/>
      <c r="AW345" s="154"/>
      <c r="AX345" s="235"/>
      <c r="AY345" s="54"/>
      <c r="AZ345" s="194"/>
      <c r="BA345" s="54"/>
      <c r="BB345" s="54"/>
      <c r="BC345" s="54"/>
      <c r="BD345" s="237"/>
      <c r="BE345" s="235"/>
      <c r="BF345" s="54"/>
      <c r="BG345" s="194"/>
      <c r="BH345" s="54"/>
      <c r="BI345" s="54"/>
      <c r="BJ345" s="54"/>
      <c r="BK345" s="237"/>
      <c r="BL345" s="236"/>
      <c r="BM345" s="54"/>
      <c r="BN345" s="54"/>
      <c r="BO345" s="54"/>
      <c r="BP345" s="54"/>
      <c r="BQ345" s="54"/>
      <c r="BR345" s="237"/>
      <c r="BS345" s="236"/>
      <c r="BT345" s="44"/>
      <c r="BU345" s="44"/>
      <c r="BV345" s="44"/>
      <c r="BW345" s="44"/>
      <c r="BX345" s="44"/>
      <c r="BY345" s="257"/>
      <c r="BZ345" s="252"/>
      <c r="CA345" s="159"/>
      <c r="CB345" s="44"/>
      <c r="CC345" s="44"/>
      <c r="CD345" s="44"/>
      <c r="CE345" s="44"/>
      <c r="CF345" s="44"/>
      <c r="CG345" s="44"/>
      <c r="CH345" s="44"/>
      <c r="CI345" s="44"/>
      <c r="CJ345" s="44"/>
      <c r="CK345" s="44"/>
      <c r="CL345" s="44"/>
      <c r="CM345" s="44"/>
      <c r="CN345" s="44"/>
      <c r="CO345" s="44"/>
      <c r="CP345" s="44"/>
      <c r="CQ345" s="44"/>
      <c r="CR345" s="44"/>
      <c r="CS345" s="44"/>
      <c r="CT345" s="44"/>
      <c r="CU345" s="44"/>
      <c r="CV345" s="44"/>
      <c r="CW345" s="44"/>
      <c r="CX345" s="44"/>
      <c r="CY345" s="44"/>
      <c r="CZ345" s="44"/>
      <c r="DA345" s="44"/>
      <c r="DB345" s="44"/>
      <c r="DC345" s="44"/>
      <c r="DD345" s="44"/>
      <c r="DE345" s="44"/>
      <c r="DF345" s="44"/>
      <c r="DG345" s="44"/>
      <c r="DH345" s="44"/>
      <c r="DI345" s="44"/>
      <c r="DJ345" s="44"/>
      <c r="DK345" s="44"/>
      <c r="DL345" s="44"/>
      <c r="DM345" s="44"/>
    </row>
    <row r="346" spans="1:241" s="48" customFormat="1" hidden="1" outlineLevel="1" collapsed="1">
      <c r="A346" s="176"/>
      <c r="B346" s="177"/>
      <c r="C346" s="178"/>
      <c r="D346" s="179"/>
      <c r="E346" s="180"/>
      <c r="F346" s="181"/>
      <c r="G346" s="182"/>
      <c r="H346" s="182"/>
      <c r="I346" s="182"/>
      <c r="J346" s="183"/>
      <c r="K346" s="181" t="str">
        <f>CONCATENATE(K347," ",S347,R347," ",K348," ",S348,R348," ",K349," ",S349,R349," ",K350," ",S350,R350," ",K351," ",S351,R351," "," ",K352," ",S352,R352," ",K353," ",S353,R353," ",K354," ",S354,R354," ")</f>
        <v xml:space="preserve">                 </v>
      </c>
      <c r="L346" s="181"/>
      <c r="M346" s="181"/>
      <c r="N346" s="181"/>
      <c r="O346" s="181"/>
      <c r="P346" s="181"/>
      <c r="Q346" s="181"/>
      <c r="R346" s="182"/>
      <c r="S346" s="182"/>
      <c r="T346" s="182"/>
      <c r="U346" s="184">
        <f>SUM(U347:U354)</f>
        <v>0</v>
      </c>
      <c r="V346" s="188">
        <f>IF(SUM(BT347:BY354,BM347:BR354,BF347:BK354,AY347:BD354,AN347:AP354,AJ347:AL354,AF347:AH354,AB347:AD354)=SUM(V347:V354),SUM(V347:V354),"ПРОВЕРЬ")</f>
        <v>0</v>
      </c>
      <c r="W346" s="189">
        <f>IF(SUM(AA346,AE346,AI346,AM346)=SUM(W347:W354),SUM(W347:W354),"ПРОВЕРЬ")</f>
        <v>0</v>
      </c>
      <c r="X346" s="188">
        <f>IF(SUM(AB346,AF346,AJ346,AN346)=SUM(X347:X354),SUM(X347:X354),"ПРОВЕРЬ")</f>
        <v>0</v>
      </c>
      <c r="Y346" s="188">
        <f t="shared" ref="Y346" si="1127">IF(SUM(AC346,AG346,AK346,AO346)=SUM(Y347:Y354),SUM(Y347:Y354),"ПРОВЕРЬ")</f>
        <v>0</v>
      </c>
      <c r="Z346" s="222">
        <f>IF(SUM(AD346,AH346,AL346,AP346)=SUM(Z347:Z354),SUM(Z347:Z354),"ПРОВЕРЬ")</f>
        <v>0</v>
      </c>
      <c r="AA346" s="190">
        <f t="shared" ref="AA346" si="1128">SUM(AA347:AA354)</f>
        <v>0</v>
      </c>
      <c r="AB346" s="184">
        <f t="shared" ref="AB346" si="1129">SUM(AB347:AB354)</f>
        <v>0</v>
      </c>
      <c r="AC346" s="184">
        <f>SUM(AC347:AC354)</f>
        <v>0</v>
      </c>
      <c r="AD346" s="222">
        <f>SUM(AD347:AD354)</f>
        <v>0</v>
      </c>
      <c r="AE346" s="184">
        <f>SUM(AE347:AE354)</f>
        <v>0</v>
      </c>
      <c r="AF346" s="184">
        <f t="shared" ref="AF346" si="1130">SUM(AF347:AF354)</f>
        <v>0</v>
      </c>
      <c r="AG346" s="184">
        <f>SUM(AG347:AG354)</f>
        <v>0</v>
      </c>
      <c r="AH346" s="222">
        <f>SUM(AH347:AH354)</f>
        <v>0</v>
      </c>
      <c r="AI346" s="184">
        <f t="shared" ref="AI346:AJ346" si="1131">SUM(AI347:AI354)</f>
        <v>0</v>
      </c>
      <c r="AJ346" s="184">
        <f t="shared" si="1131"/>
        <v>0</v>
      </c>
      <c r="AK346" s="184">
        <f>SUM(AK347:AK354)</f>
        <v>0</v>
      </c>
      <c r="AL346" s="222">
        <f>SUM(AL347:AL354)</f>
        <v>0</v>
      </c>
      <c r="AM346" s="184">
        <f>SUM(AM347:AM354)</f>
        <v>0</v>
      </c>
      <c r="AN346" s="184">
        <f t="shared" ref="AN346" si="1132">SUM(AN347:AN354)</f>
        <v>0</v>
      </c>
      <c r="AO346" s="184">
        <f>SUM(AO347:AO354)</f>
        <v>0</v>
      </c>
      <c r="AP346" s="188">
        <f>SUM(AP347:AP354)</f>
        <v>0</v>
      </c>
      <c r="AQ346" s="189">
        <f t="shared" ref="AQ346:AR346" si="1133">IF(SUM(AX346,BE346,BL346,BS346)=SUM(AQ347:AQ354),SUM(AQ347:AQ354),"ПРОВЕРЬ")</f>
        <v>0</v>
      </c>
      <c r="AR346" s="188">
        <f t="shared" si="1133"/>
        <v>0</v>
      </c>
      <c r="AS346" s="188">
        <f>IF(SUM(AZ346,BG346,BN346,BU346)=SUM(AS347:AS354),SUM(AS347:AS354),"ПРОВЕРЬ")</f>
        <v>0</v>
      </c>
      <c r="AT346" s="188">
        <f>IF(SUM(BA346,BH346,BO346,BV346)=SUM(AT347:AT354),SUM(AT347:AT354),"ПРОВЕРЬ")</f>
        <v>0</v>
      </c>
      <c r="AU346" s="188">
        <f>IF(SUM(BB346,BI346,BP346,BW346)=SUM(AU347:AU354),SUM(AU347:AU354),"ПРОВЕРЬ")</f>
        <v>0</v>
      </c>
      <c r="AV346" s="188">
        <f t="shared" ref="AV346" si="1134">IF(SUM(BC346,BJ346,BQ346,BX346)=SUM(AV347:AV354),SUM(AV347:AV354),"ПРОВЕРЬ")</f>
        <v>0</v>
      </c>
      <c r="AW346" s="188">
        <f>IF(SUM(BD346,BK346,BR346,BY346)=SUM(AW347:AW354),SUM(AW347:AW354),"ПРОВЕРЬ")</f>
        <v>0</v>
      </c>
      <c r="AX346" s="191">
        <f t="shared" ref="AX346" si="1135">SUM(AX347:AX354)</f>
        <v>0</v>
      </c>
      <c r="AY346" s="191">
        <f t="shared" ref="AY346:AZ346" si="1136">SUM(AY347:AY354)</f>
        <v>0</v>
      </c>
      <c r="AZ346" s="191">
        <f t="shared" si="1136"/>
        <v>0</v>
      </c>
      <c r="BA346" s="191">
        <f>SUM(BA347:BA354)</f>
        <v>0</v>
      </c>
      <c r="BB346" s="191">
        <f t="shared" ref="BB346" si="1137">SUM(BB347:BB354)</f>
        <v>0</v>
      </c>
      <c r="BC346" s="191">
        <f>SUM(BC347:BC354)</f>
        <v>0</v>
      </c>
      <c r="BD346" s="234">
        <f>SUM(BD347:BD354)</f>
        <v>0</v>
      </c>
      <c r="BE346" s="191">
        <f t="shared" ref="BE346:BF346" si="1138">SUM(BE347:BE354)</f>
        <v>0</v>
      </c>
      <c r="BF346" s="191">
        <f t="shared" si="1138"/>
        <v>0</v>
      </c>
      <c r="BG346" s="191">
        <f>SUM(BG347:BG354)</f>
        <v>0</v>
      </c>
      <c r="BH346" s="191">
        <f t="shared" ref="BH346:BI346" si="1139">SUM(BH347:BH354)</f>
        <v>0</v>
      </c>
      <c r="BI346" s="191">
        <f t="shared" si="1139"/>
        <v>0</v>
      </c>
      <c r="BJ346" s="191">
        <f>SUM(BJ347:BJ354)</f>
        <v>0</v>
      </c>
      <c r="BK346" s="234">
        <f>SUM(BK347:BK354)</f>
        <v>0</v>
      </c>
      <c r="BL346" s="184">
        <f t="shared" ref="BL346:BP346" si="1140">SUM(BL347:BL354)</f>
        <v>0</v>
      </c>
      <c r="BM346" s="184">
        <f t="shared" si="1140"/>
        <v>0</v>
      </c>
      <c r="BN346" s="184">
        <f t="shared" si="1140"/>
        <v>0</v>
      </c>
      <c r="BO346" s="184">
        <f t="shared" si="1140"/>
        <v>0</v>
      </c>
      <c r="BP346" s="184">
        <f t="shared" si="1140"/>
        <v>0</v>
      </c>
      <c r="BQ346" s="184">
        <f>SUM(BQ347:BQ354)</f>
        <v>0</v>
      </c>
      <c r="BR346" s="222">
        <f>SUM(BR347:BR354)</f>
        <v>0</v>
      </c>
      <c r="BS346" s="184">
        <f t="shared" ref="BS346:BW346" si="1141">SUM(BS347:BS354)</f>
        <v>0</v>
      </c>
      <c r="BT346" s="184">
        <f t="shared" si="1141"/>
        <v>0</v>
      </c>
      <c r="BU346" s="184">
        <f t="shared" si="1141"/>
        <v>0</v>
      </c>
      <c r="BV346" s="184">
        <f t="shared" si="1141"/>
        <v>0</v>
      </c>
      <c r="BW346" s="184">
        <f t="shared" si="1141"/>
        <v>0</v>
      </c>
      <c r="BX346" s="184">
        <f>SUM(BX347:BX354)</f>
        <v>0</v>
      </c>
      <c r="BY346" s="222">
        <f>SUM(BY347:BY354)</f>
        <v>0</v>
      </c>
      <c r="BZ346" s="266"/>
      <c r="CA346" s="160"/>
      <c r="CB346" s="46"/>
      <c r="CC346" s="46"/>
      <c r="CD346" s="46"/>
      <c r="CE346" s="46"/>
      <c r="CF346" s="46"/>
      <c r="CG346" s="46"/>
      <c r="CH346" s="46"/>
      <c r="CI346" s="46"/>
      <c r="CJ346" s="46"/>
      <c r="CK346" s="46"/>
      <c r="CL346" s="46"/>
      <c r="CM346" s="46"/>
      <c r="CN346" s="46"/>
      <c r="CO346" s="46"/>
      <c r="CP346" s="46"/>
      <c r="CQ346" s="46"/>
      <c r="CR346" s="46"/>
      <c r="CS346" s="46"/>
      <c r="CT346" s="46"/>
      <c r="CU346" s="46"/>
      <c r="CV346" s="46"/>
      <c r="CW346" s="46"/>
      <c r="CX346" s="46"/>
      <c r="CY346" s="46"/>
      <c r="CZ346" s="46"/>
      <c r="DA346" s="46"/>
      <c r="DB346" s="46"/>
      <c r="DC346" s="46"/>
      <c r="DD346" s="46"/>
      <c r="DE346" s="46"/>
      <c r="DF346" s="46"/>
      <c r="DG346" s="46"/>
      <c r="DH346" s="46"/>
      <c r="DI346" s="46"/>
      <c r="DJ346" s="46"/>
      <c r="DK346" s="46"/>
      <c r="DL346" s="46"/>
      <c r="DM346" s="46"/>
      <c r="DN346" s="47"/>
      <c r="DO346" s="47"/>
      <c r="DP346" s="47"/>
      <c r="DQ346" s="47"/>
      <c r="DR346" s="47"/>
      <c r="DS346" s="47"/>
      <c r="DT346" s="47"/>
      <c r="DU346" s="47"/>
      <c r="DV346" s="47"/>
      <c r="DW346" s="47"/>
      <c r="DX346" s="47"/>
      <c r="DY346" s="47"/>
      <c r="DZ346" s="47"/>
      <c r="EA346" s="47"/>
      <c r="EB346" s="47"/>
      <c r="EC346" s="47"/>
      <c r="ED346" s="47"/>
      <c r="EE346" s="47"/>
      <c r="EF346" s="47"/>
      <c r="EG346" s="47"/>
      <c r="EH346" s="47"/>
      <c r="EI346" s="47"/>
      <c r="EJ346" s="47"/>
      <c r="EK346" s="47"/>
      <c r="EL346" s="47"/>
      <c r="EM346" s="47"/>
      <c r="EN346" s="47"/>
      <c r="EO346" s="47"/>
      <c r="EP346" s="47"/>
      <c r="EQ346" s="47"/>
      <c r="ER346" s="47"/>
      <c r="ES346" s="47"/>
      <c r="ET346" s="47"/>
      <c r="EU346" s="47"/>
      <c r="EV346" s="47"/>
      <c r="EW346" s="47"/>
      <c r="EX346" s="47"/>
      <c r="EY346" s="47"/>
      <c r="EZ346" s="47"/>
      <c r="FA346" s="47"/>
      <c r="FB346" s="47"/>
      <c r="FC346" s="47"/>
      <c r="FD346" s="47"/>
      <c r="FE346" s="47"/>
      <c r="FF346" s="47"/>
      <c r="FG346" s="47"/>
      <c r="FH346" s="47"/>
      <c r="FI346" s="47"/>
      <c r="FJ346" s="47"/>
      <c r="FK346" s="47"/>
      <c r="FL346" s="47"/>
      <c r="FM346" s="47"/>
      <c r="FN346" s="47"/>
      <c r="FO346" s="47"/>
      <c r="FP346" s="47"/>
      <c r="FQ346" s="47"/>
      <c r="FR346" s="47"/>
      <c r="FS346" s="47"/>
      <c r="FT346" s="47"/>
      <c r="FU346" s="47"/>
      <c r="FV346" s="47"/>
      <c r="FW346" s="47"/>
      <c r="FX346" s="47"/>
      <c r="FY346" s="47"/>
      <c r="FZ346" s="47"/>
      <c r="GA346" s="47"/>
      <c r="GB346" s="47"/>
      <c r="GC346" s="47"/>
      <c r="GD346" s="47"/>
      <c r="GE346" s="47"/>
      <c r="GF346" s="47"/>
      <c r="GG346" s="47"/>
      <c r="GH346" s="47"/>
      <c r="GI346" s="47"/>
      <c r="GJ346" s="47"/>
      <c r="GK346" s="47"/>
      <c r="GL346" s="47"/>
      <c r="GM346" s="47"/>
      <c r="GN346" s="47"/>
      <c r="GO346" s="47"/>
      <c r="GP346" s="47"/>
      <c r="GQ346" s="47"/>
      <c r="GR346" s="47"/>
      <c r="GS346" s="47"/>
      <c r="GT346" s="47"/>
      <c r="GU346" s="47"/>
      <c r="GV346" s="47"/>
      <c r="GW346" s="47"/>
      <c r="GX346" s="47"/>
      <c r="GY346" s="47"/>
      <c r="GZ346" s="47"/>
      <c r="HA346" s="47"/>
      <c r="HB346" s="47"/>
      <c r="HC346" s="47"/>
      <c r="HD346" s="47"/>
      <c r="HE346" s="47"/>
      <c r="HF346" s="47"/>
      <c r="HG346" s="47"/>
      <c r="HH346" s="47"/>
      <c r="HI346" s="47"/>
      <c r="HJ346" s="47"/>
      <c r="HK346" s="47"/>
      <c r="HL346" s="47"/>
      <c r="HM346" s="47"/>
      <c r="HN346" s="47"/>
      <c r="HO346" s="47"/>
      <c r="HP346" s="47"/>
      <c r="HQ346" s="47"/>
      <c r="HR346" s="47"/>
      <c r="HS346" s="47"/>
      <c r="HT346" s="47"/>
      <c r="HU346" s="47"/>
      <c r="HV346" s="47"/>
      <c r="HW346" s="47"/>
      <c r="HX346" s="47"/>
      <c r="HY346" s="47"/>
      <c r="HZ346" s="47"/>
      <c r="IA346" s="47"/>
      <c r="IB346" s="47"/>
      <c r="IC346" s="47"/>
      <c r="ID346" s="47"/>
      <c r="IE346" s="47"/>
      <c r="IF346" s="47"/>
      <c r="IG346" s="47"/>
    </row>
    <row r="347" spans="1:241" hidden="1" outlineLevel="2">
      <c r="A347" s="145"/>
      <c r="B347" s="33"/>
      <c r="C347" s="50"/>
      <c r="D347" s="51"/>
      <c r="E347" s="34"/>
      <c r="F347" s="56"/>
      <c r="G347" s="34"/>
      <c r="H347" s="34"/>
      <c r="I347" s="34"/>
      <c r="J347" s="53"/>
      <c r="K347" s="34"/>
      <c r="L347" s="36"/>
      <c r="M347" s="36"/>
      <c r="N347" s="36"/>
      <c r="O347" s="49"/>
      <c r="P347" s="49"/>
      <c r="Q347" s="36">
        <f>_xlfn.DAYS(P347,O347)</f>
        <v>0</v>
      </c>
      <c r="R347" s="33"/>
      <c r="S347" s="33"/>
      <c r="T347" s="33"/>
      <c r="U347" s="145"/>
      <c r="V347" s="192">
        <f t="shared" ref="V347:V354" si="1142">SUM(W347,AQ347)</f>
        <v>0</v>
      </c>
      <c r="W347" s="193">
        <f>SUM(AA347,AE347,AI347,AM347)</f>
        <v>0</v>
      </c>
      <c r="X347" s="192">
        <f>SUM(AB347,AF347,AJ347,AN347)</f>
        <v>0</v>
      </c>
      <c r="Y347" s="192">
        <f>SUM(AC347,AG347,AK347,AO347)</f>
        <v>0</v>
      </c>
      <c r="Z347" s="192">
        <f>SUM(AD347,AH347,AL347,AP347)</f>
        <v>0</v>
      </c>
      <c r="AA347" s="211">
        <f>SUM(AB347:AD347)</f>
        <v>0</v>
      </c>
      <c r="AB347" s="205"/>
      <c r="AC347" s="205"/>
      <c r="AD347" s="229"/>
      <c r="AE347" s="211">
        <f>SUM(AF347:AH347)</f>
        <v>0</v>
      </c>
      <c r="AF347" s="205"/>
      <c r="AG347" s="205"/>
      <c r="AH347" s="229"/>
      <c r="AI347" s="211">
        <f>SUM(AJ347:AL347)</f>
        <v>0</v>
      </c>
      <c r="AJ347" s="205"/>
      <c r="AK347" s="205"/>
      <c r="AL347" s="229"/>
      <c r="AM347" s="211">
        <f>SUM(AN347:AP347)</f>
        <v>0</v>
      </c>
      <c r="AN347" s="205"/>
      <c r="AO347" s="205"/>
      <c r="AP347" s="231"/>
      <c r="AQ347" s="193">
        <f>SUM(BS347,BL347,BE347,AX347)</f>
        <v>0</v>
      </c>
      <c r="AR347" s="192">
        <f>SUM(BT347,BM347,BF347,AY347)</f>
        <v>0</v>
      </c>
      <c r="AS347" s="192">
        <f>IF(AR347*0.304=SUM(AZ347,BG347,BN347,BU347),AR347*0.304,"проверь ЕСН")</f>
        <v>0</v>
      </c>
      <c r="AT347" s="192">
        <f t="shared" ref="AT347:AW354" si="1143">SUM(BV347,BO347,BH347,BA347)</f>
        <v>0</v>
      </c>
      <c r="AU347" s="192">
        <f t="shared" si="1143"/>
        <v>0</v>
      </c>
      <c r="AV347" s="192">
        <f t="shared" si="1143"/>
        <v>0</v>
      </c>
      <c r="AW347" s="192">
        <f>SUM(BY347,BR347,BK347,BD347)</f>
        <v>0</v>
      </c>
      <c r="AX347" s="235">
        <f>SUM(AY347:BD347)</f>
        <v>0</v>
      </c>
      <c r="AY347" s="263"/>
      <c r="AZ347" s="194">
        <f>AY347*0.304</f>
        <v>0</v>
      </c>
      <c r="BA347" s="263"/>
      <c r="BB347" s="263"/>
      <c r="BC347" s="263"/>
      <c r="BD347" s="264"/>
      <c r="BE347" s="235">
        <f>SUM(BF347:BK347)</f>
        <v>0</v>
      </c>
      <c r="BF347" s="263"/>
      <c r="BG347" s="194">
        <f>BF347*0.304</f>
        <v>0</v>
      </c>
      <c r="BH347" s="263"/>
      <c r="BI347" s="263"/>
      <c r="BJ347" s="263"/>
      <c r="BK347" s="264"/>
      <c r="BL347" s="235">
        <f>SUM(BM347:BR347)</f>
        <v>0</v>
      </c>
      <c r="BM347" s="263"/>
      <c r="BN347" s="194">
        <f>BM347*0.304</f>
        <v>0</v>
      </c>
      <c r="BO347" s="263"/>
      <c r="BP347" s="263"/>
      <c r="BQ347" s="263"/>
      <c r="BR347" s="264"/>
      <c r="BS347" s="235">
        <f>SUM(BT347:BY347)</f>
        <v>0</v>
      </c>
      <c r="BT347" s="263"/>
      <c r="BU347" s="194">
        <f>BT347*0.304</f>
        <v>0</v>
      </c>
      <c r="BV347" s="263"/>
      <c r="BW347" s="263"/>
      <c r="BX347" s="263"/>
      <c r="BY347" s="264"/>
      <c r="BZ347" s="251"/>
      <c r="CA347" s="159"/>
      <c r="CB347" s="44"/>
      <c r="CC347" s="44"/>
      <c r="CD347" s="44"/>
      <c r="CE347" s="44"/>
      <c r="CF347" s="44"/>
      <c r="CG347" s="44"/>
      <c r="CH347" s="44"/>
      <c r="CI347" s="44"/>
      <c r="CJ347" s="44"/>
      <c r="CK347" s="44"/>
      <c r="CL347" s="44"/>
      <c r="CM347" s="44"/>
      <c r="CN347" s="44"/>
      <c r="CO347" s="44"/>
      <c r="CP347" s="44"/>
      <c r="CQ347" s="44"/>
      <c r="CR347" s="44"/>
      <c r="CS347" s="44"/>
      <c r="CT347" s="44"/>
      <c r="CU347" s="44"/>
      <c r="CV347" s="44"/>
      <c r="CW347" s="44"/>
      <c r="CX347" s="44"/>
      <c r="CY347" s="44"/>
      <c r="CZ347" s="44"/>
      <c r="DA347" s="44"/>
      <c r="DB347" s="44"/>
      <c r="DC347" s="44"/>
      <c r="DD347" s="44"/>
      <c r="DE347" s="44"/>
      <c r="DF347" s="44"/>
      <c r="DG347" s="44"/>
      <c r="DH347" s="44"/>
      <c r="DI347" s="44"/>
      <c r="DJ347" s="44"/>
      <c r="DK347" s="44"/>
      <c r="DL347" s="44"/>
      <c r="DM347" s="44"/>
    </row>
    <row r="348" spans="1:241" hidden="1" outlineLevel="2">
      <c r="A348" s="49"/>
      <c r="B348" s="33"/>
      <c r="C348" s="50"/>
      <c r="D348" s="51"/>
      <c r="E348" s="34"/>
      <c r="F348" s="56"/>
      <c r="G348" s="34"/>
      <c r="H348" s="34"/>
      <c r="I348" s="34"/>
      <c r="J348" s="53"/>
      <c r="K348" s="34"/>
      <c r="L348" s="36"/>
      <c r="M348" s="36"/>
      <c r="N348" s="36"/>
      <c r="O348" s="49"/>
      <c r="P348" s="49"/>
      <c r="Q348" s="36">
        <f>_xlfn.DAYS(P348,O348)</f>
        <v>0</v>
      </c>
      <c r="R348" s="33"/>
      <c r="S348" s="33"/>
      <c r="T348" s="33"/>
      <c r="U348" s="145"/>
      <c r="V348" s="192">
        <f t="shared" si="1142"/>
        <v>0</v>
      </c>
      <c r="W348" s="193">
        <f t="shared" ref="W348:Z354" si="1144">SUM(AA348,AE348,AI348,AM348)</f>
        <v>0</v>
      </c>
      <c r="X348" s="192">
        <f t="shared" si="1144"/>
        <v>0</v>
      </c>
      <c r="Y348" s="192">
        <f t="shared" si="1144"/>
        <v>0</v>
      </c>
      <c r="Z348" s="192">
        <f t="shared" si="1144"/>
        <v>0</v>
      </c>
      <c r="AA348" s="211">
        <f t="shared" ref="AA348:AA352" si="1145">SUM(AB348:AD348)</f>
        <v>0</v>
      </c>
      <c r="AB348" s="205"/>
      <c r="AC348" s="205"/>
      <c r="AD348" s="229"/>
      <c r="AE348" s="211">
        <f t="shared" ref="AE348" si="1146">SUM(AF348:AH348)</f>
        <v>0</v>
      </c>
      <c r="AF348" s="205"/>
      <c r="AG348" s="205"/>
      <c r="AH348" s="229"/>
      <c r="AI348" s="211">
        <f t="shared" ref="AI348:AI354" si="1147">SUM(AJ348:AL348)</f>
        <v>0</v>
      </c>
      <c r="AJ348" s="205"/>
      <c r="AK348" s="205"/>
      <c r="AL348" s="229"/>
      <c r="AM348" s="211">
        <f t="shared" ref="AM348:AM354" si="1148">SUM(AN348:AP348)</f>
        <v>0</v>
      </c>
      <c r="AN348" s="205"/>
      <c r="AO348" s="205"/>
      <c r="AP348" s="231"/>
      <c r="AQ348" s="193">
        <f t="shared" ref="AQ348:AR354" si="1149">SUM(BS348,BL348,BE348,AX348)</f>
        <v>0</v>
      </c>
      <c r="AR348" s="192">
        <f t="shared" si="1149"/>
        <v>0</v>
      </c>
      <c r="AS348" s="192">
        <f t="shared" ref="AS348:AS353" si="1150">IF(AR348*0.304=SUM(AZ348,BG348,BN348,BU348),AR348*0.304,"ЕСН")</f>
        <v>0</v>
      </c>
      <c r="AT348" s="192">
        <f t="shared" si="1143"/>
        <v>0</v>
      </c>
      <c r="AU348" s="192">
        <f t="shared" si="1143"/>
        <v>0</v>
      </c>
      <c r="AV348" s="192">
        <f t="shared" si="1143"/>
        <v>0</v>
      </c>
      <c r="AW348" s="192">
        <f t="shared" si="1143"/>
        <v>0</v>
      </c>
      <c r="AX348" s="235">
        <f t="shared" ref="AX348:AX351" si="1151">SUM(AY348:BD348)</f>
        <v>0</v>
      </c>
      <c r="AY348" s="263"/>
      <c r="AZ348" s="194">
        <f t="shared" ref="AZ348:AZ354" si="1152">AY348*0.304</f>
        <v>0</v>
      </c>
      <c r="BA348" s="263"/>
      <c r="BB348" s="263"/>
      <c r="BC348" s="263"/>
      <c r="BD348" s="264"/>
      <c r="BE348" s="235">
        <f t="shared" ref="BE348:BE351" si="1153">SUM(BF348:BK348)</f>
        <v>0</v>
      </c>
      <c r="BF348" s="263"/>
      <c r="BG348" s="194">
        <f t="shared" ref="BG348:BG354" si="1154">BF348*0.304</f>
        <v>0</v>
      </c>
      <c r="BH348" s="263"/>
      <c r="BI348" s="263"/>
      <c r="BJ348" s="263"/>
      <c r="BK348" s="264"/>
      <c r="BL348" s="235">
        <f t="shared" ref="BL348:BL351" si="1155">SUM(BM348:BR348)</f>
        <v>0</v>
      </c>
      <c r="BM348" s="263"/>
      <c r="BN348" s="194">
        <f t="shared" ref="BN348:BN354" si="1156">BM348*0.304</f>
        <v>0</v>
      </c>
      <c r="BO348" s="263"/>
      <c r="BP348" s="263"/>
      <c r="BQ348" s="263"/>
      <c r="BR348" s="264"/>
      <c r="BS348" s="235">
        <f t="shared" ref="BS348:BS351" si="1157">SUM(BT348:BY348)</f>
        <v>0</v>
      </c>
      <c r="BT348" s="263"/>
      <c r="BU348" s="194">
        <f t="shared" ref="BU348:BU354" si="1158">BT348*0.304</f>
        <v>0</v>
      </c>
      <c r="BV348" s="263"/>
      <c r="BW348" s="263"/>
      <c r="BX348" s="263"/>
      <c r="BY348" s="264"/>
      <c r="BZ348" s="251"/>
      <c r="CA348" s="159"/>
      <c r="CB348" s="44"/>
      <c r="CC348" s="44"/>
      <c r="CD348" s="44"/>
      <c r="CE348" s="44"/>
      <c r="CF348" s="44"/>
      <c r="CG348" s="44"/>
      <c r="CH348" s="44"/>
      <c r="CI348" s="44"/>
      <c r="CJ348" s="44"/>
      <c r="CK348" s="44"/>
      <c r="CL348" s="44"/>
      <c r="CM348" s="44"/>
      <c r="CN348" s="44"/>
      <c r="CO348" s="44"/>
      <c r="CP348" s="44"/>
      <c r="CQ348" s="44"/>
      <c r="CR348" s="44"/>
      <c r="CS348" s="44"/>
      <c r="CT348" s="44"/>
      <c r="CU348" s="44"/>
      <c r="CV348" s="44"/>
      <c r="CW348" s="44"/>
      <c r="CX348" s="44"/>
      <c r="CY348" s="44"/>
      <c r="CZ348" s="44"/>
      <c r="DA348" s="44"/>
      <c r="DB348" s="44"/>
      <c r="DC348" s="44"/>
      <c r="DD348" s="44"/>
      <c r="DE348" s="44"/>
      <c r="DF348" s="44"/>
      <c r="DG348" s="44"/>
      <c r="DH348" s="44"/>
      <c r="DI348" s="44"/>
      <c r="DJ348" s="44"/>
      <c r="DK348" s="44"/>
      <c r="DL348" s="44"/>
      <c r="DM348" s="44"/>
    </row>
    <row r="349" spans="1:241" hidden="1" outlineLevel="2">
      <c r="A349" s="187"/>
      <c r="B349" s="33"/>
      <c r="C349" s="50"/>
      <c r="D349" s="51"/>
      <c r="E349" s="34"/>
      <c r="F349" s="56"/>
      <c r="G349" s="34"/>
      <c r="H349" s="34"/>
      <c r="I349" s="34"/>
      <c r="J349" s="53"/>
      <c r="K349" s="34"/>
      <c r="L349" s="36"/>
      <c r="M349" s="36"/>
      <c r="N349" s="36"/>
      <c r="O349" s="49"/>
      <c r="P349" s="49"/>
      <c r="Q349" s="36">
        <f t="shared" ref="Q349:Q354" si="1159">_xlfn.DAYS(P349,O349)</f>
        <v>0</v>
      </c>
      <c r="R349" s="33"/>
      <c r="S349" s="33"/>
      <c r="T349" s="33"/>
      <c r="U349" s="145"/>
      <c r="V349" s="192">
        <f t="shared" si="1142"/>
        <v>0</v>
      </c>
      <c r="W349" s="193">
        <f t="shared" si="1144"/>
        <v>0</v>
      </c>
      <c r="X349" s="192">
        <f t="shared" si="1144"/>
        <v>0</v>
      </c>
      <c r="Y349" s="192">
        <f t="shared" si="1144"/>
        <v>0</v>
      </c>
      <c r="Z349" s="192">
        <f t="shared" si="1144"/>
        <v>0</v>
      </c>
      <c r="AA349" s="211">
        <f t="shared" si="1145"/>
        <v>0</v>
      </c>
      <c r="AB349" s="205"/>
      <c r="AC349" s="205"/>
      <c r="AD349" s="229"/>
      <c r="AE349" s="211">
        <f>SUM(AF349:AH349)</f>
        <v>0</v>
      </c>
      <c r="AF349" s="205"/>
      <c r="AG349" s="205"/>
      <c r="AH349" s="229"/>
      <c r="AI349" s="211">
        <f t="shared" si="1147"/>
        <v>0</v>
      </c>
      <c r="AJ349" s="205"/>
      <c r="AK349" s="205"/>
      <c r="AL349" s="229"/>
      <c r="AM349" s="211">
        <f t="shared" si="1148"/>
        <v>0</v>
      </c>
      <c r="AN349" s="205"/>
      <c r="AO349" s="205"/>
      <c r="AP349" s="231"/>
      <c r="AQ349" s="193">
        <f t="shared" si="1149"/>
        <v>0</v>
      </c>
      <c r="AR349" s="192">
        <f t="shared" si="1149"/>
        <v>0</v>
      </c>
      <c r="AS349" s="192">
        <f t="shared" si="1150"/>
        <v>0</v>
      </c>
      <c r="AT349" s="192">
        <f t="shared" si="1143"/>
        <v>0</v>
      </c>
      <c r="AU349" s="192">
        <f t="shared" si="1143"/>
        <v>0</v>
      </c>
      <c r="AV349" s="192">
        <f t="shared" si="1143"/>
        <v>0</v>
      </c>
      <c r="AW349" s="192">
        <f t="shared" si="1143"/>
        <v>0</v>
      </c>
      <c r="AX349" s="235">
        <f t="shared" si="1151"/>
        <v>0</v>
      </c>
      <c r="AY349" s="263"/>
      <c r="AZ349" s="194">
        <f t="shared" si="1152"/>
        <v>0</v>
      </c>
      <c r="BA349" s="263"/>
      <c r="BB349" s="263"/>
      <c r="BC349" s="263"/>
      <c r="BD349" s="264"/>
      <c r="BE349" s="235">
        <f t="shared" si="1153"/>
        <v>0</v>
      </c>
      <c r="BF349" s="263"/>
      <c r="BG349" s="194">
        <f t="shared" si="1154"/>
        <v>0</v>
      </c>
      <c r="BH349" s="263"/>
      <c r="BI349" s="263"/>
      <c r="BJ349" s="263"/>
      <c r="BK349" s="264"/>
      <c r="BL349" s="235">
        <f t="shared" si="1155"/>
        <v>0</v>
      </c>
      <c r="BM349" s="263"/>
      <c r="BN349" s="194">
        <f t="shared" si="1156"/>
        <v>0</v>
      </c>
      <c r="BO349" s="263"/>
      <c r="BP349" s="263"/>
      <c r="BQ349" s="263"/>
      <c r="BR349" s="264"/>
      <c r="BS349" s="235">
        <f t="shared" si="1157"/>
        <v>0</v>
      </c>
      <c r="BT349" s="263"/>
      <c r="BU349" s="194">
        <f t="shared" si="1158"/>
        <v>0</v>
      </c>
      <c r="BV349" s="263"/>
      <c r="BW349" s="263"/>
      <c r="BX349" s="263"/>
      <c r="BY349" s="264"/>
      <c r="BZ349" s="251"/>
      <c r="CA349" s="159"/>
      <c r="CB349" s="44"/>
      <c r="CC349" s="44"/>
      <c r="CD349" s="44"/>
      <c r="CE349" s="44"/>
      <c r="CF349" s="44"/>
      <c r="CG349" s="44"/>
      <c r="CH349" s="44"/>
      <c r="CI349" s="44"/>
      <c r="CJ349" s="44"/>
      <c r="CK349" s="44"/>
      <c r="CL349" s="44"/>
      <c r="CM349" s="44"/>
      <c r="CN349" s="44"/>
      <c r="CO349" s="44"/>
      <c r="CP349" s="44"/>
      <c r="CQ349" s="44"/>
      <c r="CR349" s="44"/>
      <c r="CS349" s="44"/>
      <c r="CT349" s="44"/>
      <c r="CU349" s="44"/>
      <c r="CV349" s="44"/>
      <c r="CW349" s="44"/>
      <c r="CX349" s="44"/>
      <c r="CY349" s="44"/>
      <c r="CZ349" s="44"/>
      <c r="DA349" s="44"/>
      <c r="DB349" s="44"/>
      <c r="DC349" s="44"/>
      <c r="DD349" s="44"/>
      <c r="DE349" s="44"/>
      <c r="DF349" s="44"/>
      <c r="DG349" s="44"/>
      <c r="DH349" s="44"/>
      <c r="DI349" s="44"/>
      <c r="DJ349" s="44"/>
      <c r="DK349" s="44"/>
      <c r="DL349" s="44"/>
      <c r="DM349" s="44"/>
    </row>
    <row r="350" spans="1:241" hidden="1" outlineLevel="2">
      <c r="A350" s="187"/>
      <c r="B350" s="33"/>
      <c r="C350" s="50"/>
      <c r="D350" s="51"/>
      <c r="E350" s="34"/>
      <c r="F350" s="56"/>
      <c r="G350" s="34"/>
      <c r="H350" s="34"/>
      <c r="I350" s="34"/>
      <c r="J350" s="53"/>
      <c r="K350" s="34"/>
      <c r="L350" s="36"/>
      <c r="M350" s="36"/>
      <c r="N350" s="36"/>
      <c r="O350" s="49"/>
      <c r="P350" s="49"/>
      <c r="Q350" s="36">
        <f t="shared" si="1159"/>
        <v>0</v>
      </c>
      <c r="R350" s="33"/>
      <c r="S350" s="33"/>
      <c r="T350" s="33"/>
      <c r="U350" s="145"/>
      <c r="V350" s="192">
        <f t="shared" si="1142"/>
        <v>0</v>
      </c>
      <c r="W350" s="193">
        <f t="shared" si="1144"/>
        <v>0</v>
      </c>
      <c r="X350" s="192">
        <f t="shared" si="1144"/>
        <v>0</v>
      </c>
      <c r="Y350" s="192">
        <f t="shared" si="1144"/>
        <v>0</v>
      </c>
      <c r="Z350" s="192">
        <f t="shared" si="1144"/>
        <v>0</v>
      </c>
      <c r="AA350" s="211">
        <f t="shared" si="1145"/>
        <v>0</v>
      </c>
      <c r="AB350" s="205"/>
      <c r="AC350" s="205"/>
      <c r="AD350" s="229"/>
      <c r="AE350" s="211">
        <f t="shared" ref="AE350:AE354" si="1160">SUM(AF350:AH350)</f>
        <v>0</v>
      </c>
      <c r="AF350" s="205"/>
      <c r="AG350" s="205"/>
      <c r="AH350" s="229"/>
      <c r="AI350" s="211">
        <f t="shared" si="1147"/>
        <v>0</v>
      </c>
      <c r="AJ350" s="205"/>
      <c r="AK350" s="205"/>
      <c r="AL350" s="229"/>
      <c r="AM350" s="211">
        <f t="shared" si="1148"/>
        <v>0</v>
      </c>
      <c r="AN350" s="205"/>
      <c r="AO350" s="205"/>
      <c r="AP350" s="231"/>
      <c r="AQ350" s="193">
        <f t="shared" si="1149"/>
        <v>0</v>
      </c>
      <c r="AR350" s="192">
        <f t="shared" si="1149"/>
        <v>0</v>
      </c>
      <c r="AS350" s="192">
        <f t="shared" si="1150"/>
        <v>0</v>
      </c>
      <c r="AT350" s="192">
        <f t="shared" si="1143"/>
        <v>0</v>
      </c>
      <c r="AU350" s="192">
        <f t="shared" si="1143"/>
        <v>0</v>
      </c>
      <c r="AV350" s="192">
        <f t="shared" si="1143"/>
        <v>0</v>
      </c>
      <c r="AW350" s="192">
        <f t="shared" si="1143"/>
        <v>0</v>
      </c>
      <c r="AX350" s="235">
        <f t="shared" si="1151"/>
        <v>0</v>
      </c>
      <c r="AY350" s="263"/>
      <c r="AZ350" s="194">
        <f t="shared" si="1152"/>
        <v>0</v>
      </c>
      <c r="BA350" s="263"/>
      <c r="BB350" s="263"/>
      <c r="BC350" s="263"/>
      <c r="BD350" s="264"/>
      <c r="BE350" s="235">
        <f t="shared" si="1153"/>
        <v>0</v>
      </c>
      <c r="BF350" s="263"/>
      <c r="BG350" s="194">
        <f t="shared" si="1154"/>
        <v>0</v>
      </c>
      <c r="BH350" s="263"/>
      <c r="BI350" s="263"/>
      <c r="BJ350" s="263"/>
      <c r="BK350" s="264"/>
      <c r="BL350" s="235">
        <f t="shared" si="1155"/>
        <v>0</v>
      </c>
      <c r="BM350" s="263"/>
      <c r="BN350" s="194">
        <f t="shared" si="1156"/>
        <v>0</v>
      </c>
      <c r="BO350" s="263"/>
      <c r="BP350" s="263"/>
      <c r="BQ350" s="263"/>
      <c r="BR350" s="264"/>
      <c r="BS350" s="235">
        <f t="shared" si="1157"/>
        <v>0</v>
      </c>
      <c r="BT350" s="263"/>
      <c r="BU350" s="194">
        <f t="shared" si="1158"/>
        <v>0</v>
      </c>
      <c r="BV350" s="263"/>
      <c r="BW350" s="263"/>
      <c r="BX350" s="263"/>
      <c r="BY350" s="264"/>
      <c r="BZ350" s="251"/>
      <c r="CA350" s="159"/>
      <c r="CB350" s="44"/>
      <c r="CC350" s="44"/>
      <c r="CD350" s="44"/>
      <c r="CE350" s="44"/>
      <c r="CF350" s="44"/>
      <c r="CG350" s="44"/>
      <c r="CH350" s="44"/>
      <c r="CI350" s="44"/>
      <c r="CJ350" s="44"/>
      <c r="CK350" s="44"/>
      <c r="CL350" s="44"/>
      <c r="CM350" s="44"/>
      <c r="CN350" s="44"/>
      <c r="CO350" s="44"/>
      <c r="CP350" s="44"/>
      <c r="CQ350" s="44"/>
      <c r="CR350" s="44"/>
      <c r="CS350" s="44"/>
      <c r="CT350" s="44"/>
      <c r="CU350" s="44"/>
      <c r="CV350" s="44"/>
      <c r="CW350" s="44"/>
      <c r="CX350" s="44"/>
      <c r="CY350" s="44"/>
      <c r="CZ350" s="44"/>
      <c r="DA350" s="44"/>
      <c r="DB350" s="44"/>
      <c r="DC350" s="44"/>
      <c r="DD350" s="44"/>
      <c r="DE350" s="44"/>
      <c r="DF350" s="44"/>
      <c r="DG350" s="44"/>
      <c r="DH350" s="44"/>
      <c r="DI350" s="44"/>
      <c r="DJ350" s="44"/>
      <c r="DK350" s="44"/>
      <c r="DL350" s="44"/>
      <c r="DM350" s="44"/>
    </row>
    <row r="351" spans="1:241" hidden="1" outlineLevel="2">
      <c r="A351" s="145"/>
      <c r="B351" s="33"/>
      <c r="C351" s="50"/>
      <c r="D351" s="51"/>
      <c r="E351" s="34"/>
      <c r="F351" s="56"/>
      <c r="G351" s="34"/>
      <c r="H351" s="34"/>
      <c r="I351" s="34"/>
      <c r="J351" s="53"/>
      <c r="K351" s="34"/>
      <c r="L351" s="36"/>
      <c r="M351" s="36"/>
      <c r="N351" s="36"/>
      <c r="O351" s="49"/>
      <c r="P351" s="49"/>
      <c r="Q351" s="36">
        <f t="shared" si="1159"/>
        <v>0</v>
      </c>
      <c r="R351" s="33"/>
      <c r="S351" s="33"/>
      <c r="T351" s="33"/>
      <c r="U351" s="145"/>
      <c r="V351" s="192">
        <f t="shared" si="1142"/>
        <v>0</v>
      </c>
      <c r="W351" s="193">
        <f t="shared" si="1144"/>
        <v>0</v>
      </c>
      <c r="X351" s="192">
        <f t="shared" si="1144"/>
        <v>0</v>
      </c>
      <c r="Y351" s="192">
        <f t="shared" si="1144"/>
        <v>0</v>
      </c>
      <c r="Z351" s="192">
        <f t="shared" si="1144"/>
        <v>0</v>
      </c>
      <c r="AA351" s="211">
        <f t="shared" si="1145"/>
        <v>0</v>
      </c>
      <c r="AB351" s="205"/>
      <c r="AC351" s="205"/>
      <c r="AD351" s="229"/>
      <c r="AE351" s="211">
        <f t="shared" si="1160"/>
        <v>0</v>
      </c>
      <c r="AF351" s="205"/>
      <c r="AG351" s="205"/>
      <c r="AH351" s="229"/>
      <c r="AI351" s="211">
        <f t="shared" si="1147"/>
        <v>0</v>
      </c>
      <c r="AJ351" s="205"/>
      <c r="AK351" s="205"/>
      <c r="AL351" s="229"/>
      <c r="AM351" s="211">
        <f t="shared" si="1148"/>
        <v>0</v>
      </c>
      <c r="AN351" s="205"/>
      <c r="AO351" s="205"/>
      <c r="AP351" s="231"/>
      <c r="AQ351" s="193">
        <f t="shared" si="1149"/>
        <v>0</v>
      </c>
      <c r="AR351" s="192">
        <f t="shared" si="1149"/>
        <v>0</v>
      </c>
      <c r="AS351" s="192">
        <f t="shared" si="1150"/>
        <v>0</v>
      </c>
      <c r="AT351" s="192">
        <f t="shared" si="1143"/>
        <v>0</v>
      </c>
      <c r="AU351" s="192">
        <f t="shared" si="1143"/>
        <v>0</v>
      </c>
      <c r="AV351" s="192">
        <f t="shared" si="1143"/>
        <v>0</v>
      </c>
      <c r="AW351" s="192">
        <f t="shared" si="1143"/>
        <v>0</v>
      </c>
      <c r="AX351" s="235">
        <f t="shared" si="1151"/>
        <v>0</v>
      </c>
      <c r="AY351" s="263"/>
      <c r="AZ351" s="194">
        <f t="shared" si="1152"/>
        <v>0</v>
      </c>
      <c r="BA351" s="263"/>
      <c r="BB351" s="263"/>
      <c r="BC351" s="263"/>
      <c r="BD351" s="264"/>
      <c r="BE351" s="235">
        <f t="shared" si="1153"/>
        <v>0</v>
      </c>
      <c r="BF351" s="263"/>
      <c r="BG351" s="194">
        <f t="shared" si="1154"/>
        <v>0</v>
      </c>
      <c r="BH351" s="263"/>
      <c r="BI351" s="263"/>
      <c r="BJ351" s="263"/>
      <c r="BK351" s="264"/>
      <c r="BL351" s="235">
        <f t="shared" si="1155"/>
        <v>0</v>
      </c>
      <c r="BM351" s="263"/>
      <c r="BN351" s="194">
        <f t="shared" si="1156"/>
        <v>0</v>
      </c>
      <c r="BO351" s="263"/>
      <c r="BP351" s="263"/>
      <c r="BQ351" s="263"/>
      <c r="BR351" s="264"/>
      <c r="BS351" s="235">
        <f t="shared" si="1157"/>
        <v>0</v>
      </c>
      <c r="BT351" s="263"/>
      <c r="BU351" s="194">
        <f t="shared" si="1158"/>
        <v>0</v>
      </c>
      <c r="BV351" s="263"/>
      <c r="BW351" s="263"/>
      <c r="BX351" s="263"/>
      <c r="BY351" s="264"/>
      <c r="BZ351" s="251"/>
      <c r="CA351" s="159"/>
      <c r="CB351" s="44"/>
      <c r="CC351" s="44"/>
      <c r="CD351" s="44"/>
      <c r="CE351" s="44"/>
      <c r="CF351" s="44"/>
      <c r="CG351" s="44"/>
      <c r="CH351" s="44"/>
      <c r="CI351" s="44"/>
      <c r="CJ351" s="44"/>
      <c r="CK351" s="44"/>
      <c r="CL351" s="44"/>
      <c r="CM351" s="44"/>
      <c r="CN351" s="44"/>
      <c r="CO351" s="44"/>
      <c r="CP351" s="44"/>
      <c r="CQ351" s="44"/>
      <c r="CR351" s="44"/>
      <c r="CS351" s="44"/>
      <c r="CT351" s="44"/>
      <c r="CU351" s="44"/>
      <c r="CV351" s="44"/>
      <c r="CW351" s="44"/>
      <c r="CX351" s="44"/>
      <c r="CY351" s="44"/>
      <c r="CZ351" s="44"/>
      <c r="DA351" s="44"/>
      <c r="DB351" s="44"/>
      <c r="DC351" s="44"/>
      <c r="DD351" s="44"/>
      <c r="DE351" s="44"/>
      <c r="DF351" s="44"/>
      <c r="DG351" s="44"/>
      <c r="DH351" s="44"/>
      <c r="DI351" s="44"/>
      <c r="DJ351" s="44"/>
      <c r="DK351" s="44"/>
      <c r="DL351" s="44"/>
      <c r="DM351" s="44"/>
    </row>
    <row r="352" spans="1:241" hidden="1" outlineLevel="2">
      <c r="A352" s="145"/>
      <c r="B352" s="33"/>
      <c r="C352" s="50"/>
      <c r="D352" s="51"/>
      <c r="E352" s="34"/>
      <c r="F352" s="56"/>
      <c r="G352" s="34"/>
      <c r="H352" s="34"/>
      <c r="I352" s="34"/>
      <c r="J352" s="53"/>
      <c r="K352" s="34"/>
      <c r="L352" s="36"/>
      <c r="M352" s="36"/>
      <c r="N352" s="36"/>
      <c r="O352" s="49"/>
      <c r="P352" s="49"/>
      <c r="Q352" s="36">
        <f t="shared" si="1159"/>
        <v>0</v>
      </c>
      <c r="R352" s="33"/>
      <c r="S352" s="33"/>
      <c r="T352" s="33"/>
      <c r="U352" s="145"/>
      <c r="V352" s="192">
        <f t="shared" si="1142"/>
        <v>0</v>
      </c>
      <c r="W352" s="193">
        <f t="shared" si="1144"/>
        <v>0</v>
      </c>
      <c r="X352" s="192">
        <f t="shared" si="1144"/>
        <v>0</v>
      </c>
      <c r="Y352" s="192">
        <f t="shared" si="1144"/>
        <v>0</v>
      </c>
      <c r="Z352" s="192">
        <f t="shared" si="1144"/>
        <v>0</v>
      </c>
      <c r="AA352" s="211">
        <f t="shared" si="1145"/>
        <v>0</v>
      </c>
      <c r="AB352" s="206"/>
      <c r="AC352" s="206"/>
      <c r="AD352" s="230"/>
      <c r="AE352" s="211">
        <f t="shared" si="1160"/>
        <v>0</v>
      </c>
      <c r="AF352" s="206"/>
      <c r="AG352" s="206"/>
      <c r="AH352" s="230"/>
      <c r="AI352" s="211">
        <f t="shared" si="1147"/>
        <v>0</v>
      </c>
      <c r="AJ352" s="206"/>
      <c r="AK352" s="206"/>
      <c r="AL352" s="230"/>
      <c r="AM352" s="211">
        <f t="shared" si="1148"/>
        <v>0</v>
      </c>
      <c r="AN352" s="206"/>
      <c r="AO352" s="206"/>
      <c r="AP352" s="232"/>
      <c r="AQ352" s="193">
        <f t="shared" si="1149"/>
        <v>0</v>
      </c>
      <c r="AR352" s="192">
        <f t="shared" si="1149"/>
        <v>0</v>
      </c>
      <c r="AS352" s="192">
        <f t="shared" si="1150"/>
        <v>0</v>
      </c>
      <c r="AT352" s="192">
        <f t="shared" si="1143"/>
        <v>0</v>
      </c>
      <c r="AU352" s="192">
        <f t="shared" si="1143"/>
        <v>0</v>
      </c>
      <c r="AV352" s="192">
        <f t="shared" si="1143"/>
        <v>0</v>
      </c>
      <c r="AW352" s="192">
        <f t="shared" si="1143"/>
        <v>0</v>
      </c>
      <c r="AX352" s="235">
        <f>SUM(AY352:BD352)</f>
        <v>0</v>
      </c>
      <c r="AY352" s="263"/>
      <c r="AZ352" s="194">
        <f t="shared" si="1152"/>
        <v>0</v>
      </c>
      <c r="BA352" s="263"/>
      <c r="BB352" s="263"/>
      <c r="BC352" s="263"/>
      <c r="BD352" s="264"/>
      <c r="BE352" s="235">
        <f>SUM(BF352:BK352)</f>
        <v>0</v>
      </c>
      <c r="BF352" s="263"/>
      <c r="BG352" s="194">
        <f t="shared" si="1154"/>
        <v>0</v>
      </c>
      <c r="BH352" s="263"/>
      <c r="BI352" s="263"/>
      <c r="BJ352" s="263"/>
      <c r="BK352" s="264"/>
      <c r="BL352" s="235">
        <f>SUM(BM352:BR352)</f>
        <v>0</v>
      </c>
      <c r="BM352" s="263"/>
      <c r="BN352" s="194">
        <f t="shared" si="1156"/>
        <v>0</v>
      </c>
      <c r="BO352" s="263"/>
      <c r="BP352" s="263"/>
      <c r="BQ352" s="263"/>
      <c r="BR352" s="264"/>
      <c r="BS352" s="235">
        <f>SUM(BT352:BY352)</f>
        <v>0</v>
      </c>
      <c r="BT352" s="263"/>
      <c r="BU352" s="194">
        <f t="shared" si="1158"/>
        <v>0</v>
      </c>
      <c r="BV352" s="263"/>
      <c r="BW352" s="263"/>
      <c r="BX352" s="263"/>
      <c r="BY352" s="264"/>
      <c r="BZ352" s="251"/>
      <c r="CA352" s="159"/>
      <c r="CB352" s="44"/>
      <c r="CC352" s="44"/>
      <c r="CD352" s="44"/>
      <c r="CE352" s="44"/>
      <c r="CF352" s="44"/>
      <c r="CG352" s="44"/>
      <c r="CH352" s="44"/>
      <c r="CI352" s="44"/>
      <c r="CJ352" s="44"/>
      <c r="CK352" s="44"/>
      <c r="CL352" s="44"/>
      <c r="CM352" s="44"/>
      <c r="CN352" s="44"/>
      <c r="CO352" s="44"/>
      <c r="CP352" s="44"/>
      <c r="CQ352" s="44"/>
      <c r="CR352" s="44"/>
      <c r="CS352" s="44"/>
      <c r="CT352" s="44"/>
      <c r="CU352" s="44"/>
      <c r="CV352" s="44"/>
      <c r="CW352" s="44"/>
      <c r="CX352" s="44"/>
      <c r="CY352" s="44"/>
      <c r="CZ352" s="44"/>
      <c r="DA352" s="44"/>
      <c r="DB352" s="44"/>
      <c r="DC352" s="44"/>
      <c r="DD352" s="44"/>
      <c r="DE352" s="44"/>
      <c r="DF352" s="44"/>
      <c r="DG352" s="44"/>
      <c r="DH352" s="44"/>
      <c r="DI352" s="44"/>
      <c r="DJ352" s="44"/>
      <c r="DK352" s="44"/>
      <c r="DL352" s="44"/>
      <c r="DM352" s="44"/>
    </row>
    <row r="353" spans="1:241" hidden="1" outlineLevel="2">
      <c r="A353" s="145"/>
      <c r="B353" s="33"/>
      <c r="C353" s="50"/>
      <c r="D353" s="51"/>
      <c r="E353" s="34"/>
      <c r="F353" s="56"/>
      <c r="G353" s="34"/>
      <c r="H353" s="34"/>
      <c r="I353" s="34"/>
      <c r="J353" s="53"/>
      <c r="K353" s="34"/>
      <c r="L353" s="36"/>
      <c r="M353" s="36"/>
      <c r="N353" s="36"/>
      <c r="O353" s="49"/>
      <c r="P353" s="49"/>
      <c r="Q353" s="36">
        <f t="shared" si="1159"/>
        <v>0</v>
      </c>
      <c r="R353" s="33"/>
      <c r="S353" s="33"/>
      <c r="T353" s="33"/>
      <c r="U353" s="145"/>
      <c r="V353" s="192">
        <f t="shared" si="1142"/>
        <v>0</v>
      </c>
      <c r="W353" s="193">
        <f t="shared" si="1144"/>
        <v>0</v>
      </c>
      <c r="X353" s="192">
        <f t="shared" si="1144"/>
        <v>0</v>
      </c>
      <c r="Y353" s="192">
        <f t="shared" si="1144"/>
        <v>0</v>
      </c>
      <c r="Z353" s="192">
        <f t="shared" si="1144"/>
        <v>0</v>
      </c>
      <c r="AA353" s="211">
        <f>SUM(AB353:AD353)</f>
        <v>0</v>
      </c>
      <c r="AB353" s="206"/>
      <c r="AC353" s="206"/>
      <c r="AD353" s="230"/>
      <c r="AE353" s="211">
        <f t="shared" si="1160"/>
        <v>0</v>
      </c>
      <c r="AF353" s="206"/>
      <c r="AG353" s="206"/>
      <c r="AH353" s="230"/>
      <c r="AI353" s="211">
        <f t="shared" si="1147"/>
        <v>0</v>
      </c>
      <c r="AJ353" s="206"/>
      <c r="AK353" s="206"/>
      <c r="AL353" s="230"/>
      <c r="AM353" s="211">
        <f t="shared" si="1148"/>
        <v>0</v>
      </c>
      <c r="AN353" s="206"/>
      <c r="AO353" s="206"/>
      <c r="AP353" s="232"/>
      <c r="AQ353" s="193">
        <f t="shared" si="1149"/>
        <v>0</v>
      </c>
      <c r="AR353" s="192">
        <f t="shared" si="1149"/>
        <v>0</v>
      </c>
      <c r="AS353" s="192">
        <f t="shared" si="1150"/>
        <v>0</v>
      </c>
      <c r="AT353" s="192">
        <f t="shared" si="1143"/>
        <v>0</v>
      </c>
      <c r="AU353" s="192">
        <f t="shared" si="1143"/>
        <v>0</v>
      </c>
      <c r="AV353" s="192">
        <f t="shared" si="1143"/>
        <v>0</v>
      </c>
      <c r="AW353" s="192">
        <f t="shared" si="1143"/>
        <v>0</v>
      </c>
      <c r="AX353" s="235">
        <f t="shared" ref="AX353:AX354" si="1161">SUM(AY353:BD353)</f>
        <v>0</v>
      </c>
      <c r="AY353" s="263"/>
      <c r="AZ353" s="194">
        <f t="shared" si="1152"/>
        <v>0</v>
      </c>
      <c r="BA353" s="263"/>
      <c r="BB353" s="263"/>
      <c r="BC353" s="263"/>
      <c r="BD353" s="264"/>
      <c r="BE353" s="235">
        <f t="shared" ref="BE353:BE354" si="1162">SUM(BF353:BK353)</f>
        <v>0</v>
      </c>
      <c r="BF353" s="263"/>
      <c r="BG353" s="194">
        <f t="shared" si="1154"/>
        <v>0</v>
      </c>
      <c r="BH353" s="263"/>
      <c r="BI353" s="263"/>
      <c r="BJ353" s="263"/>
      <c r="BK353" s="264"/>
      <c r="BL353" s="235">
        <f t="shared" ref="BL353:BL354" si="1163">SUM(BM353:BR353)</f>
        <v>0</v>
      </c>
      <c r="BM353" s="263"/>
      <c r="BN353" s="194">
        <f t="shared" si="1156"/>
        <v>0</v>
      </c>
      <c r="BO353" s="263"/>
      <c r="BP353" s="263"/>
      <c r="BQ353" s="263"/>
      <c r="BR353" s="264"/>
      <c r="BS353" s="235">
        <f t="shared" ref="BS353:BS354" si="1164">SUM(BT353:BY353)</f>
        <v>0</v>
      </c>
      <c r="BT353" s="263"/>
      <c r="BU353" s="194">
        <f t="shared" si="1158"/>
        <v>0</v>
      </c>
      <c r="BV353" s="263"/>
      <c r="BW353" s="263"/>
      <c r="BX353" s="263"/>
      <c r="BY353" s="264"/>
      <c r="BZ353" s="251"/>
      <c r="CA353" s="159"/>
      <c r="CB353" s="44"/>
      <c r="CC353" s="44"/>
      <c r="CD353" s="44"/>
      <c r="CE353" s="44"/>
      <c r="CF353" s="44"/>
      <c r="CG353" s="44"/>
      <c r="CH353" s="44"/>
      <c r="CI353" s="44"/>
      <c r="CJ353" s="44"/>
      <c r="CK353" s="44"/>
      <c r="CL353" s="44"/>
      <c r="CM353" s="44"/>
      <c r="CN353" s="44"/>
      <c r="CO353" s="44"/>
      <c r="CP353" s="44"/>
      <c r="CQ353" s="44"/>
      <c r="CR353" s="44"/>
      <c r="CS353" s="44"/>
      <c r="CT353" s="44"/>
      <c r="CU353" s="44"/>
      <c r="CV353" s="44"/>
      <c r="CW353" s="44"/>
      <c r="CX353" s="44"/>
      <c r="CY353" s="44"/>
      <c r="CZ353" s="44"/>
      <c r="DA353" s="44"/>
      <c r="DB353" s="44"/>
      <c r="DC353" s="44"/>
      <c r="DD353" s="44"/>
      <c r="DE353" s="44"/>
      <c r="DF353" s="44"/>
      <c r="DG353" s="44"/>
      <c r="DH353" s="44"/>
      <c r="DI353" s="44"/>
      <c r="DJ353" s="44"/>
      <c r="DK353" s="44"/>
      <c r="DL353" s="44"/>
      <c r="DM353" s="44"/>
    </row>
    <row r="354" spans="1:241" hidden="1" outlineLevel="2">
      <c r="A354" s="145"/>
      <c r="B354" s="33"/>
      <c r="C354" s="50"/>
      <c r="D354" s="51"/>
      <c r="E354" s="34"/>
      <c r="F354" s="56"/>
      <c r="G354" s="34"/>
      <c r="H354" s="34"/>
      <c r="I354" s="34"/>
      <c r="J354" s="53"/>
      <c r="K354" s="34"/>
      <c r="L354" s="36"/>
      <c r="M354" s="36"/>
      <c r="N354" s="36"/>
      <c r="O354" s="49"/>
      <c r="P354" s="49"/>
      <c r="Q354" s="36">
        <f t="shared" si="1159"/>
        <v>0</v>
      </c>
      <c r="R354" s="33"/>
      <c r="S354" s="33"/>
      <c r="T354" s="33"/>
      <c r="U354" s="145"/>
      <c r="V354" s="192">
        <f t="shared" si="1142"/>
        <v>0</v>
      </c>
      <c r="W354" s="193">
        <f t="shared" si="1144"/>
        <v>0</v>
      </c>
      <c r="X354" s="192">
        <f t="shared" si="1144"/>
        <v>0</v>
      </c>
      <c r="Y354" s="192">
        <f t="shared" si="1144"/>
        <v>0</v>
      </c>
      <c r="Z354" s="192">
        <f t="shared" si="1144"/>
        <v>0</v>
      </c>
      <c r="AA354" s="211">
        <f t="shared" ref="AA354" si="1165">SUM(AB354:AD354)</f>
        <v>0</v>
      </c>
      <c r="AB354" s="206"/>
      <c r="AC354" s="206"/>
      <c r="AD354" s="230"/>
      <c r="AE354" s="211">
        <f t="shared" si="1160"/>
        <v>0</v>
      </c>
      <c r="AF354" s="206"/>
      <c r="AG354" s="206"/>
      <c r="AH354" s="230"/>
      <c r="AI354" s="211">
        <f t="shared" si="1147"/>
        <v>0</v>
      </c>
      <c r="AJ354" s="206"/>
      <c r="AK354" s="206"/>
      <c r="AL354" s="230"/>
      <c r="AM354" s="211">
        <f t="shared" si="1148"/>
        <v>0</v>
      </c>
      <c r="AN354" s="206"/>
      <c r="AO354" s="206"/>
      <c r="AP354" s="232"/>
      <c r="AQ354" s="193">
        <f t="shared" si="1149"/>
        <v>0</v>
      </c>
      <c r="AR354" s="192">
        <f>SUM(BT354,BM354,BF354,AY354)</f>
        <v>0</v>
      </c>
      <c r="AS354" s="192">
        <f>IF(AR354*0.304=SUM(AZ354,BG354,BN354,BU354),AR354*0.304,"ЕСН")</f>
        <v>0</v>
      </c>
      <c r="AT354" s="192">
        <f t="shared" si="1143"/>
        <v>0</v>
      </c>
      <c r="AU354" s="192">
        <f t="shared" si="1143"/>
        <v>0</v>
      </c>
      <c r="AV354" s="192">
        <f t="shared" si="1143"/>
        <v>0</v>
      </c>
      <c r="AW354" s="192">
        <f t="shared" si="1143"/>
        <v>0</v>
      </c>
      <c r="AX354" s="235">
        <f t="shared" si="1161"/>
        <v>0</v>
      </c>
      <c r="AY354" s="263"/>
      <c r="AZ354" s="194">
        <f t="shared" si="1152"/>
        <v>0</v>
      </c>
      <c r="BA354" s="263"/>
      <c r="BB354" s="263"/>
      <c r="BC354" s="263"/>
      <c r="BD354" s="264"/>
      <c r="BE354" s="235">
        <f t="shared" si="1162"/>
        <v>0</v>
      </c>
      <c r="BF354" s="263"/>
      <c r="BG354" s="194">
        <f t="shared" si="1154"/>
        <v>0</v>
      </c>
      <c r="BH354" s="263"/>
      <c r="BI354" s="263"/>
      <c r="BJ354" s="263"/>
      <c r="BK354" s="264"/>
      <c r="BL354" s="235">
        <f t="shared" si="1163"/>
        <v>0</v>
      </c>
      <c r="BM354" s="263"/>
      <c r="BN354" s="194">
        <f t="shared" si="1156"/>
        <v>0</v>
      </c>
      <c r="BO354" s="263"/>
      <c r="BP354" s="263"/>
      <c r="BQ354" s="263"/>
      <c r="BR354" s="264"/>
      <c r="BS354" s="235">
        <f t="shared" si="1164"/>
        <v>0</v>
      </c>
      <c r="BT354" s="263"/>
      <c r="BU354" s="194">
        <f t="shared" si="1158"/>
        <v>0</v>
      </c>
      <c r="BV354" s="263"/>
      <c r="BW354" s="263"/>
      <c r="BX354" s="263"/>
      <c r="BY354" s="264"/>
      <c r="BZ354" s="251"/>
      <c r="CA354" s="159"/>
      <c r="CB354" s="44"/>
      <c r="CC354" s="44"/>
      <c r="CD354" s="44"/>
      <c r="CE354" s="44"/>
      <c r="CF354" s="44"/>
      <c r="CG354" s="44"/>
      <c r="CH354" s="44"/>
      <c r="CI354" s="44"/>
      <c r="CJ354" s="44"/>
      <c r="CK354" s="44"/>
      <c r="CL354" s="44"/>
      <c r="CM354" s="44"/>
      <c r="CN354" s="44"/>
      <c r="CO354" s="44"/>
      <c r="CP354" s="44"/>
      <c r="CQ354" s="44"/>
      <c r="CR354" s="44"/>
      <c r="CS354" s="44"/>
      <c r="CT354" s="44"/>
      <c r="CU354" s="44"/>
      <c r="CV354" s="44"/>
      <c r="CW354" s="44"/>
      <c r="CX354" s="44"/>
      <c r="CY354" s="44"/>
      <c r="CZ354" s="44"/>
      <c r="DA354" s="44"/>
      <c r="DB354" s="44"/>
      <c r="DC354" s="44"/>
      <c r="DD354" s="44"/>
      <c r="DE354" s="44"/>
      <c r="DF354" s="44"/>
      <c r="DG354" s="44"/>
      <c r="DH354" s="44"/>
      <c r="DI354" s="44"/>
      <c r="DJ354" s="44"/>
      <c r="DK354" s="44"/>
      <c r="DL354" s="44"/>
      <c r="DM354" s="44"/>
    </row>
    <row r="355" spans="1:241" hidden="1" outlineLevel="2">
      <c r="A355" s="49"/>
      <c r="B355" s="33"/>
      <c r="C355" s="50"/>
      <c r="D355" s="51"/>
      <c r="E355" s="34"/>
      <c r="F355" s="52"/>
      <c r="G355" s="34"/>
      <c r="H355" s="34"/>
      <c r="I355" s="34"/>
      <c r="J355" s="53"/>
      <c r="K355" s="34"/>
      <c r="L355" s="36"/>
      <c r="M355" s="36"/>
      <c r="N355" s="36"/>
      <c r="O355" s="36"/>
      <c r="P355" s="36"/>
      <c r="Q355" s="36"/>
      <c r="R355" s="33"/>
      <c r="S355" s="145"/>
      <c r="T355" s="145"/>
      <c r="U355" s="145"/>
      <c r="V355" s="154"/>
      <c r="W355" s="165"/>
      <c r="X355" s="36"/>
      <c r="Y355" s="36"/>
      <c r="Z355" s="154"/>
      <c r="AA355" s="210"/>
      <c r="AB355" s="36"/>
      <c r="AC355" s="36"/>
      <c r="AD355" s="221"/>
      <c r="AE355" s="210"/>
      <c r="AF355" s="36"/>
      <c r="AG355" s="36"/>
      <c r="AH355" s="221"/>
      <c r="AI355" s="210"/>
      <c r="AJ355" s="36"/>
      <c r="AK355" s="36"/>
      <c r="AL355" s="221"/>
      <c r="AM355" s="210"/>
      <c r="AN355" s="36"/>
      <c r="AO355" s="36"/>
      <c r="AP355" s="154"/>
      <c r="AQ355" s="165"/>
      <c r="AR355" s="36"/>
      <c r="AS355" s="36"/>
      <c r="AT355" s="36"/>
      <c r="AU355" s="36"/>
      <c r="AV355" s="36"/>
      <c r="AW355" s="154"/>
      <c r="AX355" s="235"/>
      <c r="AY355" s="54"/>
      <c r="AZ355" s="194"/>
      <c r="BA355" s="54"/>
      <c r="BB355" s="54"/>
      <c r="BC355" s="54"/>
      <c r="BD355" s="237"/>
      <c r="BE355" s="235"/>
      <c r="BF355" s="54"/>
      <c r="BG355" s="194"/>
      <c r="BH355" s="54"/>
      <c r="BI355" s="54"/>
      <c r="BJ355" s="54"/>
      <c r="BK355" s="237"/>
      <c r="BL355" s="236"/>
      <c r="BM355" s="54"/>
      <c r="BN355" s="54"/>
      <c r="BO355" s="54"/>
      <c r="BP355" s="54"/>
      <c r="BQ355" s="54"/>
      <c r="BR355" s="237"/>
      <c r="BS355" s="236"/>
      <c r="BT355" s="44"/>
      <c r="BU355" s="44"/>
      <c r="BV355" s="44"/>
      <c r="BW355" s="44"/>
      <c r="BX355" s="44"/>
      <c r="BY355" s="257"/>
      <c r="BZ355" s="252"/>
      <c r="CA355" s="159"/>
      <c r="CB355" s="44"/>
      <c r="CC355" s="44"/>
      <c r="CD355" s="44"/>
      <c r="CE355" s="44"/>
      <c r="CF355" s="44"/>
      <c r="CG355" s="44"/>
      <c r="CH355" s="44"/>
      <c r="CI355" s="44"/>
      <c r="CJ355" s="44"/>
      <c r="CK355" s="44"/>
      <c r="CL355" s="44"/>
      <c r="CM355" s="44"/>
      <c r="CN355" s="44"/>
      <c r="CO355" s="44"/>
      <c r="CP355" s="44"/>
      <c r="CQ355" s="44"/>
      <c r="CR355" s="44"/>
      <c r="CS355" s="44"/>
      <c r="CT355" s="44"/>
      <c r="CU355" s="44"/>
      <c r="CV355" s="44"/>
      <c r="CW355" s="44"/>
      <c r="CX355" s="44"/>
      <c r="CY355" s="44"/>
      <c r="CZ355" s="44"/>
      <c r="DA355" s="44"/>
      <c r="DB355" s="44"/>
      <c r="DC355" s="44"/>
      <c r="DD355" s="44"/>
      <c r="DE355" s="44"/>
      <c r="DF355" s="44"/>
      <c r="DG355" s="44"/>
      <c r="DH355" s="44"/>
      <c r="DI355" s="44"/>
      <c r="DJ355" s="44"/>
      <c r="DK355" s="44"/>
      <c r="DL355" s="44"/>
      <c r="DM355" s="44"/>
    </row>
    <row r="356" spans="1:241" s="48" customFormat="1" hidden="1" outlineLevel="1" collapsed="1">
      <c r="A356" s="176"/>
      <c r="B356" s="177"/>
      <c r="C356" s="178"/>
      <c r="D356" s="179"/>
      <c r="E356" s="180"/>
      <c r="F356" s="181"/>
      <c r="G356" s="182"/>
      <c r="H356" s="182"/>
      <c r="I356" s="182"/>
      <c r="J356" s="183"/>
      <c r="K356" s="181" t="str">
        <f>CONCATENATE(K357," ",S357,R357," ",K358," ",S358,R358," ",K359," ",S359,R359," ",K360," ",S360,R360," ",K361," ",S361,R361," "," ",K362," ",S362,R362," ",K363," ",S363,R363," ",K364," ",S364,R364," ")</f>
        <v xml:space="preserve">                 </v>
      </c>
      <c r="L356" s="181"/>
      <c r="M356" s="181"/>
      <c r="N356" s="181"/>
      <c r="O356" s="181"/>
      <c r="P356" s="181"/>
      <c r="Q356" s="181"/>
      <c r="R356" s="182"/>
      <c r="S356" s="182"/>
      <c r="T356" s="182"/>
      <c r="U356" s="184">
        <f>SUM(U357:U364)</f>
        <v>0</v>
      </c>
      <c r="V356" s="188">
        <f>IF(SUM(BT357:BY364,BM357:BR364,BF357:BK364,AY357:BD364,AN357:AP364,AJ357:AL364,AF357:AH364,AB357:AD364)=SUM(V357:V364),SUM(V357:V364),"ПРОВЕРЬ")</f>
        <v>0</v>
      </c>
      <c r="W356" s="189">
        <f>IF(SUM(AA356,AE356,AI356,AM356)=SUM(W357:W364),SUM(W357:W364),"ПРОВЕРЬ")</f>
        <v>0</v>
      </c>
      <c r="X356" s="188">
        <f>IF(SUM(AB356,AF356,AJ356,AN356)=SUM(X357:X364),SUM(X357:X364),"ПРОВЕРЬ")</f>
        <v>0</v>
      </c>
      <c r="Y356" s="188">
        <f t="shared" ref="Y356" si="1166">IF(SUM(AC356,AG356,AK356,AO356)=SUM(Y357:Y364),SUM(Y357:Y364),"ПРОВЕРЬ")</f>
        <v>0</v>
      </c>
      <c r="Z356" s="222">
        <f>IF(SUM(AD356,AH356,AL356,AP356)=SUM(Z357:Z364),SUM(Z357:Z364),"ПРОВЕРЬ")</f>
        <v>0</v>
      </c>
      <c r="AA356" s="190">
        <f t="shared" ref="AA356" si="1167">SUM(AA357:AA364)</f>
        <v>0</v>
      </c>
      <c r="AB356" s="184">
        <f t="shared" ref="AB356" si="1168">SUM(AB357:AB364)</f>
        <v>0</v>
      </c>
      <c r="AC356" s="184">
        <f>SUM(AC357:AC364)</f>
        <v>0</v>
      </c>
      <c r="AD356" s="222">
        <f>SUM(AD357:AD364)</f>
        <v>0</v>
      </c>
      <c r="AE356" s="184">
        <f>SUM(AE357:AE364)</f>
        <v>0</v>
      </c>
      <c r="AF356" s="184">
        <f t="shared" ref="AF356" si="1169">SUM(AF357:AF364)</f>
        <v>0</v>
      </c>
      <c r="AG356" s="184">
        <f>SUM(AG357:AG364)</f>
        <v>0</v>
      </c>
      <c r="AH356" s="222">
        <f>SUM(AH357:AH364)</f>
        <v>0</v>
      </c>
      <c r="AI356" s="184">
        <f t="shared" ref="AI356:AJ356" si="1170">SUM(AI357:AI364)</f>
        <v>0</v>
      </c>
      <c r="AJ356" s="184">
        <f t="shared" si="1170"/>
        <v>0</v>
      </c>
      <c r="AK356" s="184">
        <f>SUM(AK357:AK364)</f>
        <v>0</v>
      </c>
      <c r="AL356" s="222">
        <f>SUM(AL357:AL364)</f>
        <v>0</v>
      </c>
      <c r="AM356" s="184">
        <f>SUM(AM357:AM364)</f>
        <v>0</v>
      </c>
      <c r="AN356" s="184">
        <f t="shared" ref="AN356" si="1171">SUM(AN357:AN364)</f>
        <v>0</v>
      </c>
      <c r="AO356" s="184">
        <f>SUM(AO357:AO364)</f>
        <v>0</v>
      </c>
      <c r="AP356" s="188">
        <f>SUM(AP357:AP364)</f>
        <v>0</v>
      </c>
      <c r="AQ356" s="189">
        <f t="shared" ref="AQ356:AR356" si="1172">IF(SUM(AX356,BE356,BL356,BS356)=SUM(AQ357:AQ364),SUM(AQ357:AQ364),"ПРОВЕРЬ")</f>
        <v>0</v>
      </c>
      <c r="AR356" s="188">
        <f t="shared" si="1172"/>
        <v>0</v>
      </c>
      <c r="AS356" s="188">
        <f>IF(SUM(AZ356,BG356,BN356,BU356)=SUM(AS357:AS364),SUM(AS357:AS364),"ПРОВЕРЬ")</f>
        <v>0</v>
      </c>
      <c r="AT356" s="188">
        <f>IF(SUM(BA356,BH356,BO356,BV356)=SUM(AT357:AT364),SUM(AT357:AT364),"ПРОВЕРЬ")</f>
        <v>0</v>
      </c>
      <c r="AU356" s="188">
        <f>IF(SUM(BB356,BI356,BP356,BW356)=SUM(AU357:AU364),SUM(AU357:AU364),"ПРОВЕРЬ")</f>
        <v>0</v>
      </c>
      <c r="AV356" s="188">
        <f t="shared" ref="AV356" si="1173">IF(SUM(BC356,BJ356,BQ356,BX356)=SUM(AV357:AV364),SUM(AV357:AV364),"ПРОВЕРЬ")</f>
        <v>0</v>
      </c>
      <c r="AW356" s="188">
        <f>IF(SUM(BD356,BK356,BR356,BY356)=SUM(AW357:AW364),SUM(AW357:AW364),"ПРОВЕРЬ")</f>
        <v>0</v>
      </c>
      <c r="AX356" s="191">
        <f t="shared" ref="AX356" si="1174">SUM(AX357:AX364)</f>
        <v>0</v>
      </c>
      <c r="AY356" s="191">
        <f t="shared" ref="AY356:AZ356" si="1175">SUM(AY357:AY364)</f>
        <v>0</v>
      </c>
      <c r="AZ356" s="191">
        <f t="shared" si="1175"/>
        <v>0</v>
      </c>
      <c r="BA356" s="191">
        <f>SUM(BA357:BA364)</f>
        <v>0</v>
      </c>
      <c r="BB356" s="191">
        <f t="shared" ref="BB356" si="1176">SUM(BB357:BB364)</f>
        <v>0</v>
      </c>
      <c r="BC356" s="191">
        <f>SUM(BC357:BC364)</f>
        <v>0</v>
      </c>
      <c r="BD356" s="234">
        <f>SUM(BD357:BD364)</f>
        <v>0</v>
      </c>
      <c r="BE356" s="191">
        <f t="shared" ref="BE356:BF356" si="1177">SUM(BE357:BE364)</f>
        <v>0</v>
      </c>
      <c r="BF356" s="191">
        <f t="shared" si="1177"/>
        <v>0</v>
      </c>
      <c r="BG356" s="191">
        <f>SUM(BG357:BG364)</f>
        <v>0</v>
      </c>
      <c r="BH356" s="191">
        <f t="shared" ref="BH356:BI356" si="1178">SUM(BH357:BH364)</f>
        <v>0</v>
      </c>
      <c r="BI356" s="191">
        <f t="shared" si="1178"/>
        <v>0</v>
      </c>
      <c r="BJ356" s="191">
        <f>SUM(BJ357:BJ364)</f>
        <v>0</v>
      </c>
      <c r="BK356" s="234">
        <f>SUM(BK357:BK364)</f>
        <v>0</v>
      </c>
      <c r="BL356" s="184">
        <f t="shared" ref="BL356:BP356" si="1179">SUM(BL357:BL364)</f>
        <v>0</v>
      </c>
      <c r="BM356" s="184">
        <f t="shared" si="1179"/>
        <v>0</v>
      </c>
      <c r="BN356" s="184">
        <f t="shared" si="1179"/>
        <v>0</v>
      </c>
      <c r="BO356" s="184">
        <f t="shared" si="1179"/>
        <v>0</v>
      </c>
      <c r="BP356" s="184">
        <f t="shared" si="1179"/>
        <v>0</v>
      </c>
      <c r="BQ356" s="184">
        <f>SUM(BQ357:BQ364)</f>
        <v>0</v>
      </c>
      <c r="BR356" s="222">
        <f>SUM(BR357:BR364)</f>
        <v>0</v>
      </c>
      <c r="BS356" s="184">
        <f t="shared" ref="BS356:BW356" si="1180">SUM(BS357:BS364)</f>
        <v>0</v>
      </c>
      <c r="BT356" s="184">
        <f t="shared" si="1180"/>
        <v>0</v>
      </c>
      <c r="BU356" s="184">
        <f t="shared" si="1180"/>
        <v>0</v>
      </c>
      <c r="BV356" s="184">
        <f t="shared" si="1180"/>
        <v>0</v>
      </c>
      <c r="BW356" s="184">
        <f t="shared" si="1180"/>
        <v>0</v>
      </c>
      <c r="BX356" s="184">
        <f>SUM(BX357:BX364)</f>
        <v>0</v>
      </c>
      <c r="BY356" s="222">
        <f>SUM(BY357:BY364)</f>
        <v>0</v>
      </c>
      <c r="BZ356" s="266"/>
      <c r="CA356" s="160"/>
      <c r="CB356" s="46"/>
      <c r="CC356" s="46"/>
      <c r="CD356" s="46"/>
      <c r="CE356" s="46"/>
      <c r="CF356" s="46"/>
      <c r="CG356" s="46"/>
      <c r="CH356" s="46"/>
      <c r="CI356" s="46"/>
      <c r="CJ356" s="46"/>
      <c r="CK356" s="46"/>
      <c r="CL356" s="46"/>
      <c r="CM356" s="46"/>
      <c r="CN356" s="46"/>
      <c r="CO356" s="46"/>
      <c r="CP356" s="46"/>
      <c r="CQ356" s="46"/>
      <c r="CR356" s="46"/>
      <c r="CS356" s="46"/>
      <c r="CT356" s="46"/>
      <c r="CU356" s="46"/>
      <c r="CV356" s="46"/>
      <c r="CW356" s="46"/>
      <c r="CX356" s="46"/>
      <c r="CY356" s="46"/>
      <c r="CZ356" s="46"/>
      <c r="DA356" s="46"/>
      <c r="DB356" s="46"/>
      <c r="DC356" s="46"/>
      <c r="DD356" s="46"/>
      <c r="DE356" s="46"/>
      <c r="DF356" s="46"/>
      <c r="DG356" s="46"/>
      <c r="DH356" s="46"/>
      <c r="DI356" s="46"/>
      <c r="DJ356" s="46"/>
      <c r="DK356" s="46"/>
      <c r="DL356" s="46"/>
      <c r="DM356" s="46"/>
      <c r="DN356" s="47"/>
      <c r="DO356" s="47"/>
      <c r="DP356" s="47"/>
      <c r="DQ356" s="47"/>
      <c r="DR356" s="47"/>
      <c r="DS356" s="47"/>
      <c r="DT356" s="47"/>
      <c r="DU356" s="47"/>
      <c r="DV356" s="47"/>
      <c r="DW356" s="47"/>
      <c r="DX356" s="47"/>
      <c r="DY356" s="47"/>
      <c r="DZ356" s="47"/>
      <c r="EA356" s="47"/>
      <c r="EB356" s="47"/>
      <c r="EC356" s="47"/>
      <c r="ED356" s="47"/>
      <c r="EE356" s="47"/>
      <c r="EF356" s="47"/>
      <c r="EG356" s="47"/>
      <c r="EH356" s="47"/>
      <c r="EI356" s="47"/>
      <c r="EJ356" s="47"/>
      <c r="EK356" s="47"/>
      <c r="EL356" s="47"/>
      <c r="EM356" s="47"/>
      <c r="EN356" s="47"/>
      <c r="EO356" s="47"/>
      <c r="EP356" s="47"/>
      <c r="EQ356" s="47"/>
      <c r="ER356" s="47"/>
      <c r="ES356" s="47"/>
      <c r="ET356" s="47"/>
      <c r="EU356" s="47"/>
      <c r="EV356" s="47"/>
      <c r="EW356" s="47"/>
      <c r="EX356" s="47"/>
      <c r="EY356" s="47"/>
      <c r="EZ356" s="47"/>
      <c r="FA356" s="47"/>
      <c r="FB356" s="47"/>
      <c r="FC356" s="47"/>
      <c r="FD356" s="47"/>
      <c r="FE356" s="47"/>
      <c r="FF356" s="47"/>
      <c r="FG356" s="47"/>
      <c r="FH356" s="47"/>
      <c r="FI356" s="47"/>
      <c r="FJ356" s="47"/>
      <c r="FK356" s="47"/>
      <c r="FL356" s="47"/>
      <c r="FM356" s="47"/>
      <c r="FN356" s="47"/>
      <c r="FO356" s="47"/>
      <c r="FP356" s="47"/>
      <c r="FQ356" s="47"/>
      <c r="FR356" s="47"/>
      <c r="FS356" s="47"/>
      <c r="FT356" s="47"/>
      <c r="FU356" s="47"/>
      <c r="FV356" s="47"/>
      <c r="FW356" s="47"/>
      <c r="FX356" s="47"/>
      <c r="FY356" s="47"/>
      <c r="FZ356" s="47"/>
      <c r="GA356" s="47"/>
      <c r="GB356" s="47"/>
      <c r="GC356" s="47"/>
      <c r="GD356" s="47"/>
      <c r="GE356" s="47"/>
      <c r="GF356" s="47"/>
      <c r="GG356" s="47"/>
      <c r="GH356" s="47"/>
      <c r="GI356" s="47"/>
      <c r="GJ356" s="47"/>
      <c r="GK356" s="47"/>
      <c r="GL356" s="47"/>
      <c r="GM356" s="47"/>
      <c r="GN356" s="47"/>
      <c r="GO356" s="47"/>
      <c r="GP356" s="47"/>
      <c r="GQ356" s="47"/>
      <c r="GR356" s="47"/>
      <c r="GS356" s="47"/>
      <c r="GT356" s="47"/>
      <c r="GU356" s="47"/>
      <c r="GV356" s="47"/>
      <c r="GW356" s="47"/>
      <c r="GX356" s="47"/>
      <c r="GY356" s="47"/>
      <c r="GZ356" s="47"/>
      <c r="HA356" s="47"/>
      <c r="HB356" s="47"/>
      <c r="HC356" s="47"/>
      <c r="HD356" s="47"/>
      <c r="HE356" s="47"/>
      <c r="HF356" s="47"/>
      <c r="HG356" s="47"/>
      <c r="HH356" s="47"/>
      <c r="HI356" s="47"/>
      <c r="HJ356" s="47"/>
      <c r="HK356" s="47"/>
      <c r="HL356" s="47"/>
      <c r="HM356" s="47"/>
      <c r="HN356" s="47"/>
      <c r="HO356" s="47"/>
      <c r="HP356" s="47"/>
      <c r="HQ356" s="47"/>
      <c r="HR356" s="47"/>
      <c r="HS356" s="47"/>
      <c r="HT356" s="47"/>
      <c r="HU356" s="47"/>
      <c r="HV356" s="47"/>
      <c r="HW356" s="47"/>
      <c r="HX356" s="47"/>
      <c r="HY356" s="47"/>
      <c r="HZ356" s="47"/>
      <c r="IA356" s="47"/>
      <c r="IB356" s="47"/>
      <c r="IC356" s="47"/>
      <c r="ID356" s="47"/>
      <c r="IE356" s="47"/>
      <c r="IF356" s="47"/>
      <c r="IG356" s="47"/>
    </row>
    <row r="357" spans="1:241" hidden="1" outlineLevel="2">
      <c r="A357" s="145"/>
      <c r="B357" s="33"/>
      <c r="C357" s="50"/>
      <c r="D357" s="51"/>
      <c r="E357" s="34"/>
      <c r="F357" s="56"/>
      <c r="G357" s="34"/>
      <c r="H357" s="34"/>
      <c r="I357" s="34"/>
      <c r="J357" s="53"/>
      <c r="K357" s="34"/>
      <c r="L357" s="36"/>
      <c r="M357" s="36"/>
      <c r="N357" s="36"/>
      <c r="O357" s="49"/>
      <c r="P357" s="49"/>
      <c r="Q357" s="36">
        <f>_xlfn.DAYS(P357,O357)</f>
        <v>0</v>
      </c>
      <c r="R357" s="33"/>
      <c r="S357" s="33"/>
      <c r="T357" s="33"/>
      <c r="U357" s="145"/>
      <c r="V357" s="192">
        <f t="shared" ref="V357:V364" si="1181">SUM(W357,AQ357)</f>
        <v>0</v>
      </c>
      <c r="W357" s="193">
        <f>SUM(AA357,AE357,AI357,AM357)</f>
        <v>0</v>
      </c>
      <c r="X357" s="192">
        <f>SUM(AB357,AF357,AJ357,AN357)</f>
        <v>0</v>
      </c>
      <c r="Y357" s="192">
        <f>SUM(AC357,AG357,AK357,AO357)</f>
        <v>0</v>
      </c>
      <c r="Z357" s="192">
        <f>SUM(AD357,AH357,AL357,AP357)</f>
        <v>0</v>
      </c>
      <c r="AA357" s="211">
        <f>SUM(AB357:AD357)</f>
        <v>0</v>
      </c>
      <c r="AB357" s="205"/>
      <c r="AC357" s="205"/>
      <c r="AD357" s="229"/>
      <c r="AE357" s="211">
        <f>SUM(AF357:AH357)</f>
        <v>0</v>
      </c>
      <c r="AF357" s="205"/>
      <c r="AG357" s="205"/>
      <c r="AH357" s="229"/>
      <c r="AI357" s="211">
        <f>SUM(AJ357:AL357)</f>
        <v>0</v>
      </c>
      <c r="AJ357" s="205"/>
      <c r="AK357" s="205"/>
      <c r="AL357" s="229"/>
      <c r="AM357" s="211">
        <f>SUM(AN357:AP357)</f>
        <v>0</v>
      </c>
      <c r="AN357" s="205"/>
      <c r="AO357" s="205"/>
      <c r="AP357" s="231"/>
      <c r="AQ357" s="193">
        <f>SUM(BS357,BL357,BE357,AX357)</f>
        <v>0</v>
      </c>
      <c r="AR357" s="192">
        <f>SUM(BT357,BM357,BF357,AY357)</f>
        <v>0</v>
      </c>
      <c r="AS357" s="192">
        <f>IF(AR357*0.304=SUM(AZ357,BG357,BN357,BU357),AR357*0.304,"проверь ЕСН")</f>
        <v>0</v>
      </c>
      <c r="AT357" s="192">
        <f t="shared" ref="AT357:AW364" si="1182">SUM(BV357,BO357,BH357,BA357)</f>
        <v>0</v>
      </c>
      <c r="AU357" s="192">
        <f t="shared" si="1182"/>
        <v>0</v>
      </c>
      <c r="AV357" s="192">
        <f t="shared" si="1182"/>
        <v>0</v>
      </c>
      <c r="AW357" s="192">
        <f>SUM(BY357,BR357,BK357,BD357)</f>
        <v>0</v>
      </c>
      <c r="AX357" s="235">
        <f>SUM(AY357:BD357)</f>
        <v>0</v>
      </c>
      <c r="AY357" s="263"/>
      <c r="AZ357" s="194">
        <f>AY357*0.304</f>
        <v>0</v>
      </c>
      <c r="BA357" s="263"/>
      <c r="BB357" s="263"/>
      <c r="BC357" s="263"/>
      <c r="BD357" s="264"/>
      <c r="BE357" s="235">
        <f>SUM(BF357:BK357)</f>
        <v>0</v>
      </c>
      <c r="BF357" s="263"/>
      <c r="BG357" s="194">
        <f>BF357*0.304</f>
        <v>0</v>
      </c>
      <c r="BH357" s="263"/>
      <c r="BI357" s="263"/>
      <c r="BJ357" s="263"/>
      <c r="BK357" s="264"/>
      <c r="BL357" s="235">
        <f>SUM(BM357:BR357)</f>
        <v>0</v>
      </c>
      <c r="BM357" s="263"/>
      <c r="BN357" s="194">
        <f>BM357*0.304</f>
        <v>0</v>
      </c>
      <c r="BO357" s="263"/>
      <c r="BP357" s="263"/>
      <c r="BQ357" s="263"/>
      <c r="BR357" s="264"/>
      <c r="BS357" s="235">
        <f>SUM(BT357:BY357)</f>
        <v>0</v>
      </c>
      <c r="BT357" s="263"/>
      <c r="BU357" s="194">
        <f>BT357*0.304</f>
        <v>0</v>
      </c>
      <c r="BV357" s="263"/>
      <c r="BW357" s="263"/>
      <c r="BX357" s="263"/>
      <c r="BY357" s="264"/>
      <c r="BZ357" s="251"/>
      <c r="CA357" s="159"/>
      <c r="CB357" s="44"/>
      <c r="CC357" s="44"/>
      <c r="CD357" s="44"/>
      <c r="CE357" s="44"/>
      <c r="CF357" s="44"/>
      <c r="CG357" s="44"/>
      <c r="CH357" s="44"/>
      <c r="CI357" s="44"/>
      <c r="CJ357" s="44"/>
      <c r="CK357" s="44"/>
      <c r="CL357" s="44"/>
      <c r="CM357" s="44"/>
      <c r="CN357" s="44"/>
      <c r="CO357" s="44"/>
      <c r="CP357" s="44"/>
      <c r="CQ357" s="44"/>
      <c r="CR357" s="44"/>
      <c r="CS357" s="44"/>
      <c r="CT357" s="44"/>
      <c r="CU357" s="44"/>
      <c r="CV357" s="44"/>
      <c r="CW357" s="44"/>
      <c r="CX357" s="44"/>
      <c r="CY357" s="44"/>
      <c r="CZ357" s="44"/>
      <c r="DA357" s="44"/>
      <c r="DB357" s="44"/>
      <c r="DC357" s="44"/>
      <c r="DD357" s="44"/>
      <c r="DE357" s="44"/>
      <c r="DF357" s="44"/>
      <c r="DG357" s="44"/>
      <c r="DH357" s="44"/>
      <c r="DI357" s="44"/>
      <c r="DJ357" s="44"/>
      <c r="DK357" s="44"/>
      <c r="DL357" s="44"/>
      <c r="DM357" s="44"/>
    </row>
    <row r="358" spans="1:241" hidden="1" outlineLevel="2">
      <c r="A358" s="49"/>
      <c r="B358" s="33"/>
      <c r="C358" s="50"/>
      <c r="D358" s="51"/>
      <c r="E358" s="34"/>
      <c r="F358" s="56"/>
      <c r="G358" s="34"/>
      <c r="H358" s="34"/>
      <c r="I358" s="34"/>
      <c r="J358" s="53"/>
      <c r="K358" s="34"/>
      <c r="L358" s="36"/>
      <c r="M358" s="36"/>
      <c r="N358" s="36"/>
      <c r="O358" s="49"/>
      <c r="P358" s="49"/>
      <c r="Q358" s="36">
        <f>_xlfn.DAYS(P358,O358)</f>
        <v>0</v>
      </c>
      <c r="R358" s="33"/>
      <c r="S358" s="33"/>
      <c r="T358" s="33"/>
      <c r="U358" s="145"/>
      <c r="V358" s="192">
        <f t="shared" si="1181"/>
        <v>0</v>
      </c>
      <c r="W358" s="193">
        <f t="shared" ref="W358:Z364" si="1183">SUM(AA358,AE358,AI358,AM358)</f>
        <v>0</v>
      </c>
      <c r="X358" s="192">
        <f t="shared" si="1183"/>
        <v>0</v>
      </c>
      <c r="Y358" s="192">
        <f t="shared" si="1183"/>
        <v>0</v>
      </c>
      <c r="Z358" s="192">
        <f t="shared" si="1183"/>
        <v>0</v>
      </c>
      <c r="AA358" s="211">
        <f t="shared" ref="AA358:AA362" si="1184">SUM(AB358:AD358)</f>
        <v>0</v>
      </c>
      <c r="AB358" s="205"/>
      <c r="AC358" s="205"/>
      <c r="AD358" s="229"/>
      <c r="AE358" s="211">
        <f t="shared" ref="AE358" si="1185">SUM(AF358:AH358)</f>
        <v>0</v>
      </c>
      <c r="AF358" s="205"/>
      <c r="AG358" s="205"/>
      <c r="AH358" s="229"/>
      <c r="AI358" s="211">
        <f t="shared" ref="AI358:AI364" si="1186">SUM(AJ358:AL358)</f>
        <v>0</v>
      </c>
      <c r="AJ358" s="205"/>
      <c r="AK358" s="205"/>
      <c r="AL358" s="229"/>
      <c r="AM358" s="211">
        <f t="shared" ref="AM358:AM364" si="1187">SUM(AN358:AP358)</f>
        <v>0</v>
      </c>
      <c r="AN358" s="205"/>
      <c r="AO358" s="205"/>
      <c r="AP358" s="231"/>
      <c r="AQ358" s="193">
        <f t="shared" ref="AQ358:AR364" si="1188">SUM(BS358,BL358,BE358,AX358)</f>
        <v>0</v>
      </c>
      <c r="AR358" s="192">
        <f t="shared" si="1188"/>
        <v>0</v>
      </c>
      <c r="AS358" s="192">
        <f t="shared" ref="AS358:AS363" si="1189">IF(AR358*0.304=SUM(AZ358,BG358,BN358,BU358),AR358*0.304,"ЕСН")</f>
        <v>0</v>
      </c>
      <c r="AT358" s="192">
        <f t="shared" si="1182"/>
        <v>0</v>
      </c>
      <c r="AU358" s="192">
        <f t="shared" si="1182"/>
        <v>0</v>
      </c>
      <c r="AV358" s="192">
        <f t="shared" si="1182"/>
        <v>0</v>
      </c>
      <c r="AW358" s="192">
        <f t="shared" si="1182"/>
        <v>0</v>
      </c>
      <c r="AX358" s="235">
        <f t="shared" ref="AX358:AX361" si="1190">SUM(AY358:BD358)</f>
        <v>0</v>
      </c>
      <c r="AY358" s="263"/>
      <c r="AZ358" s="194">
        <f t="shared" ref="AZ358:AZ364" si="1191">AY358*0.304</f>
        <v>0</v>
      </c>
      <c r="BA358" s="263"/>
      <c r="BB358" s="263"/>
      <c r="BC358" s="263"/>
      <c r="BD358" s="264"/>
      <c r="BE358" s="235">
        <f t="shared" ref="BE358:BE361" si="1192">SUM(BF358:BK358)</f>
        <v>0</v>
      </c>
      <c r="BF358" s="263"/>
      <c r="BG358" s="194">
        <f t="shared" ref="BG358:BG364" si="1193">BF358*0.304</f>
        <v>0</v>
      </c>
      <c r="BH358" s="263"/>
      <c r="BI358" s="263"/>
      <c r="BJ358" s="263"/>
      <c r="BK358" s="264"/>
      <c r="BL358" s="235">
        <f t="shared" ref="BL358:BL361" si="1194">SUM(BM358:BR358)</f>
        <v>0</v>
      </c>
      <c r="BM358" s="263"/>
      <c r="BN358" s="194">
        <f t="shared" ref="BN358:BN364" si="1195">BM358*0.304</f>
        <v>0</v>
      </c>
      <c r="BO358" s="263"/>
      <c r="BP358" s="263"/>
      <c r="BQ358" s="263"/>
      <c r="BR358" s="264"/>
      <c r="BS358" s="235">
        <f t="shared" ref="BS358:BS361" si="1196">SUM(BT358:BY358)</f>
        <v>0</v>
      </c>
      <c r="BT358" s="263"/>
      <c r="BU358" s="194">
        <f t="shared" ref="BU358:BU364" si="1197">BT358*0.304</f>
        <v>0</v>
      </c>
      <c r="BV358" s="263"/>
      <c r="BW358" s="263"/>
      <c r="BX358" s="263"/>
      <c r="BY358" s="264"/>
      <c r="BZ358" s="251"/>
      <c r="CA358" s="159"/>
      <c r="CB358" s="44"/>
      <c r="CC358" s="44"/>
      <c r="CD358" s="44"/>
      <c r="CE358" s="44"/>
      <c r="CF358" s="44"/>
      <c r="CG358" s="44"/>
      <c r="CH358" s="44"/>
      <c r="CI358" s="44"/>
      <c r="CJ358" s="44"/>
      <c r="CK358" s="44"/>
      <c r="CL358" s="44"/>
      <c r="CM358" s="44"/>
      <c r="CN358" s="44"/>
      <c r="CO358" s="44"/>
      <c r="CP358" s="44"/>
      <c r="CQ358" s="44"/>
      <c r="CR358" s="44"/>
      <c r="CS358" s="44"/>
      <c r="CT358" s="44"/>
      <c r="CU358" s="44"/>
      <c r="CV358" s="44"/>
      <c r="CW358" s="44"/>
      <c r="CX358" s="44"/>
      <c r="CY358" s="44"/>
      <c r="CZ358" s="44"/>
      <c r="DA358" s="44"/>
      <c r="DB358" s="44"/>
      <c r="DC358" s="44"/>
      <c r="DD358" s="44"/>
      <c r="DE358" s="44"/>
      <c r="DF358" s="44"/>
      <c r="DG358" s="44"/>
      <c r="DH358" s="44"/>
      <c r="DI358" s="44"/>
      <c r="DJ358" s="44"/>
      <c r="DK358" s="44"/>
      <c r="DL358" s="44"/>
      <c r="DM358" s="44"/>
    </row>
    <row r="359" spans="1:241" hidden="1" outlineLevel="2">
      <c r="A359" s="187"/>
      <c r="B359" s="33"/>
      <c r="C359" s="50"/>
      <c r="D359" s="51"/>
      <c r="E359" s="34"/>
      <c r="F359" s="56"/>
      <c r="G359" s="34"/>
      <c r="H359" s="34"/>
      <c r="I359" s="34"/>
      <c r="J359" s="53"/>
      <c r="K359" s="34"/>
      <c r="L359" s="36"/>
      <c r="M359" s="36"/>
      <c r="N359" s="36"/>
      <c r="O359" s="49"/>
      <c r="P359" s="49"/>
      <c r="Q359" s="36">
        <f t="shared" ref="Q359:Q364" si="1198">_xlfn.DAYS(P359,O359)</f>
        <v>0</v>
      </c>
      <c r="R359" s="33"/>
      <c r="S359" s="33"/>
      <c r="T359" s="33"/>
      <c r="U359" s="145"/>
      <c r="V359" s="192">
        <f t="shared" si="1181"/>
        <v>0</v>
      </c>
      <c r="W359" s="193">
        <f t="shared" si="1183"/>
        <v>0</v>
      </c>
      <c r="X359" s="192">
        <f t="shared" si="1183"/>
        <v>0</v>
      </c>
      <c r="Y359" s="192">
        <f t="shared" si="1183"/>
        <v>0</v>
      </c>
      <c r="Z359" s="192">
        <f t="shared" si="1183"/>
        <v>0</v>
      </c>
      <c r="AA359" s="211">
        <f t="shared" si="1184"/>
        <v>0</v>
      </c>
      <c r="AB359" s="205"/>
      <c r="AC359" s="205"/>
      <c r="AD359" s="229"/>
      <c r="AE359" s="211">
        <f>SUM(AF359:AH359)</f>
        <v>0</v>
      </c>
      <c r="AF359" s="205"/>
      <c r="AG359" s="205"/>
      <c r="AH359" s="229"/>
      <c r="AI359" s="211">
        <f t="shared" si="1186"/>
        <v>0</v>
      </c>
      <c r="AJ359" s="205"/>
      <c r="AK359" s="205"/>
      <c r="AL359" s="229"/>
      <c r="AM359" s="211">
        <f t="shared" si="1187"/>
        <v>0</v>
      </c>
      <c r="AN359" s="205"/>
      <c r="AO359" s="205"/>
      <c r="AP359" s="231"/>
      <c r="AQ359" s="193">
        <f t="shared" si="1188"/>
        <v>0</v>
      </c>
      <c r="AR359" s="192">
        <f t="shared" si="1188"/>
        <v>0</v>
      </c>
      <c r="AS359" s="192">
        <f t="shared" si="1189"/>
        <v>0</v>
      </c>
      <c r="AT359" s="192">
        <f t="shared" si="1182"/>
        <v>0</v>
      </c>
      <c r="AU359" s="192">
        <f t="shared" si="1182"/>
        <v>0</v>
      </c>
      <c r="AV359" s="192">
        <f t="shared" si="1182"/>
        <v>0</v>
      </c>
      <c r="AW359" s="192">
        <f t="shared" si="1182"/>
        <v>0</v>
      </c>
      <c r="AX359" s="235">
        <f t="shared" si="1190"/>
        <v>0</v>
      </c>
      <c r="AY359" s="263"/>
      <c r="AZ359" s="194">
        <f t="shared" si="1191"/>
        <v>0</v>
      </c>
      <c r="BA359" s="263"/>
      <c r="BB359" s="263"/>
      <c r="BC359" s="263"/>
      <c r="BD359" s="264"/>
      <c r="BE359" s="235">
        <f t="shared" si="1192"/>
        <v>0</v>
      </c>
      <c r="BF359" s="263"/>
      <c r="BG359" s="194">
        <f t="shared" si="1193"/>
        <v>0</v>
      </c>
      <c r="BH359" s="263"/>
      <c r="BI359" s="263"/>
      <c r="BJ359" s="263"/>
      <c r="BK359" s="264"/>
      <c r="BL359" s="235">
        <f t="shared" si="1194"/>
        <v>0</v>
      </c>
      <c r="BM359" s="263"/>
      <c r="BN359" s="194">
        <f t="shared" si="1195"/>
        <v>0</v>
      </c>
      <c r="BO359" s="263"/>
      <c r="BP359" s="263"/>
      <c r="BQ359" s="263"/>
      <c r="BR359" s="264"/>
      <c r="BS359" s="235">
        <f t="shared" si="1196"/>
        <v>0</v>
      </c>
      <c r="BT359" s="263"/>
      <c r="BU359" s="194">
        <f t="shared" si="1197"/>
        <v>0</v>
      </c>
      <c r="BV359" s="263"/>
      <c r="BW359" s="263"/>
      <c r="BX359" s="263"/>
      <c r="BY359" s="264"/>
      <c r="BZ359" s="251"/>
      <c r="CA359" s="159"/>
      <c r="CB359" s="44"/>
      <c r="CC359" s="44"/>
      <c r="CD359" s="44"/>
      <c r="CE359" s="44"/>
      <c r="CF359" s="44"/>
      <c r="CG359" s="44"/>
      <c r="CH359" s="44"/>
      <c r="CI359" s="44"/>
      <c r="CJ359" s="44"/>
      <c r="CK359" s="44"/>
      <c r="CL359" s="44"/>
      <c r="CM359" s="44"/>
      <c r="CN359" s="44"/>
      <c r="CO359" s="44"/>
      <c r="CP359" s="44"/>
      <c r="CQ359" s="44"/>
      <c r="CR359" s="44"/>
      <c r="CS359" s="44"/>
      <c r="CT359" s="44"/>
      <c r="CU359" s="44"/>
      <c r="CV359" s="44"/>
      <c r="CW359" s="44"/>
      <c r="CX359" s="44"/>
      <c r="CY359" s="44"/>
      <c r="CZ359" s="44"/>
      <c r="DA359" s="44"/>
      <c r="DB359" s="44"/>
      <c r="DC359" s="44"/>
      <c r="DD359" s="44"/>
      <c r="DE359" s="44"/>
      <c r="DF359" s="44"/>
      <c r="DG359" s="44"/>
      <c r="DH359" s="44"/>
      <c r="DI359" s="44"/>
      <c r="DJ359" s="44"/>
      <c r="DK359" s="44"/>
      <c r="DL359" s="44"/>
      <c r="DM359" s="44"/>
    </row>
    <row r="360" spans="1:241" hidden="1" outlineLevel="2">
      <c r="A360" s="187"/>
      <c r="B360" s="33"/>
      <c r="C360" s="50"/>
      <c r="D360" s="51"/>
      <c r="E360" s="34"/>
      <c r="F360" s="56"/>
      <c r="G360" s="34"/>
      <c r="H360" s="34"/>
      <c r="I360" s="34"/>
      <c r="J360" s="53"/>
      <c r="K360" s="34"/>
      <c r="L360" s="36"/>
      <c r="M360" s="36"/>
      <c r="N360" s="36"/>
      <c r="O360" s="49"/>
      <c r="P360" s="49"/>
      <c r="Q360" s="36">
        <f t="shared" si="1198"/>
        <v>0</v>
      </c>
      <c r="R360" s="33"/>
      <c r="S360" s="33"/>
      <c r="T360" s="33"/>
      <c r="U360" s="145"/>
      <c r="V360" s="192">
        <f t="shared" si="1181"/>
        <v>0</v>
      </c>
      <c r="W360" s="193">
        <f t="shared" si="1183"/>
        <v>0</v>
      </c>
      <c r="X360" s="192">
        <f t="shared" si="1183"/>
        <v>0</v>
      </c>
      <c r="Y360" s="192">
        <f t="shared" si="1183"/>
        <v>0</v>
      </c>
      <c r="Z360" s="192">
        <f t="shared" si="1183"/>
        <v>0</v>
      </c>
      <c r="AA360" s="211">
        <f t="shared" si="1184"/>
        <v>0</v>
      </c>
      <c r="AB360" s="205"/>
      <c r="AC360" s="205"/>
      <c r="AD360" s="229"/>
      <c r="AE360" s="211">
        <f t="shared" ref="AE360:AE364" si="1199">SUM(AF360:AH360)</f>
        <v>0</v>
      </c>
      <c r="AF360" s="205"/>
      <c r="AG360" s="205"/>
      <c r="AH360" s="229"/>
      <c r="AI360" s="211">
        <f t="shared" si="1186"/>
        <v>0</v>
      </c>
      <c r="AJ360" s="205"/>
      <c r="AK360" s="205"/>
      <c r="AL360" s="229"/>
      <c r="AM360" s="211">
        <f t="shared" si="1187"/>
        <v>0</v>
      </c>
      <c r="AN360" s="205"/>
      <c r="AO360" s="205"/>
      <c r="AP360" s="231"/>
      <c r="AQ360" s="193">
        <f t="shared" si="1188"/>
        <v>0</v>
      </c>
      <c r="AR360" s="192">
        <f t="shared" si="1188"/>
        <v>0</v>
      </c>
      <c r="AS360" s="192">
        <f t="shared" si="1189"/>
        <v>0</v>
      </c>
      <c r="AT360" s="192">
        <f t="shared" si="1182"/>
        <v>0</v>
      </c>
      <c r="AU360" s="192">
        <f t="shared" si="1182"/>
        <v>0</v>
      </c>
      <c r="AV360" s="192">
        <f t="shared" si="1182"/>
        <v>0</v>
      </c>
      <c r="AW360" s="192">
        <f t="shared" si="1182"/>
        <v>0</v>
      </c>
      <c r="AX360" s="235">
        <f t="shared" si="1190"/>
        <v>0</v>
      </c>
      <c r="AY360" s="263"/>
      <c r="AZ360" s="194">
        <f t="shared" si="1191"/>
        <v>0</v>
      </c>
      <c r="BA360" s="263"/>
      <c r="BB360" s="263"/>
      <c r="BC360" s="263"/>
      <c r="BD360" s="264"/>
      <c r="BE360" s="235">
        <f t="shared" si="1192"/>
        <v>0</v>
      </c>
      <c r="BF360" s="263"/>
      <c r="BG360" s="194">
        <f t="shared" si="1193"/>
        <v>0</v>
      </c>
      <c r="BH360" s="263"/>
      <c r="BI360" s="263"/>
      <c r="BJ360" s="263"/>
      <c r="BK360" s="264"/>
      <c r="BL360" s="235">
        <f t="shared" si="1194"/>
        <v>0</v>
      </c>
      <c r="BM360" s="263"/>
      <c r="BN360" s="194">
        <f t="shared" si="1195"/>
        <v>0</v>
      </c>
      <c r="BO360" s="263"/>
      <c r="BP360" s="263"/>
      <c r="BQ360" s="263"/>
      <c r="BR360" s="264"/>
      <c r="BS360" s="235">
        <f t="shared" si="1196"/>
        <v>0</v>
      </c>
      <c r="BT360" s="263"/>
      <c r="BU360" s="194">
        <f t="shared" si="1197"/>
        <v>0</v>
      </c>
      <c r="BV360" s="263"/>
      <c r="BW360" s="263"/>
      <c r="BX360" s="263"/>
      <c r="BY360" s="264"/>
      <c r="BZ360" s="251"/>
      <c r="CA360" s="159"/>
      <c r="CB360" s="44"/>
      <c r="CC360" s="44"/>
      <c r="CD360" s="44"/>
      <c r="CE360" s="44"/>
      <c r="CF360" s="44"/>
      <c r="CG360" s="44"/>
      <c r="CH360" s="44"/>
      <c r="CI360" s="44"/>
      <c r="CJ360" s="44"/>
      <c r="CK360" s="44"/>
      <c r="CL360" s="44"/>
      <c r="CM360" s="44"/>
      <c r="CN360" s="44"/>
      <c r="CO360" s="44"/>
      <c r="CP360" s="44"/>
      <c r="CQ360" s="44"/>
      <c r="CR360" s="44"/>
      <c r="CS360" s="44"/>
      <c r="CT360" s="44"/>
      <c r="CU360" s="44"/>
      <c r="CV360" s="44"/>
      <c r="CW360" s="44"/>
      <c r="CX360" s="44"/>
      <c r="CY360" s="44"/>
      <c r="CZ360" s="44"/>
      <c r="DA360" s="44"/>
      <c r="DB360" s="44"/>
      <c r="DC360" s="44"/>
      <c r="DD360" s="44"/>
      <c r="DE360" s="44"/>
      <c r="DF360" s="44"/>
      <c r="DG360" s="44"/>
      <c r="DH360" s="44"/>
      <c r="DI360" s="44"/>
      <c r="DJ360" s="44"/>
      <c r="DK360" s="44"/>
      <c r="DL360" s="44"/>
      <c r="DM360" s="44"/>
    </row>
    <row r="361" spans="1:241" hidden="1" outlineLevel="2">
      <c r="A361" s="145"/>
      <c r="B361" s="33"/>
      <c r="C361" s="50"/>
      <c r="D361" s="51"/>
      <c r="E361" s="34"/>
      <c r="F361" s="56"/>
      <c r="G361" s="34"/>
      <c r="H361" s="34"/>
      <c r="I361" s="34"/>
      <c r="J361" s="53"/>
      <c r="K361" s="34"/>
      <c r="L361" s="36"/>
      <c r="M361" s="36"/>
      <c r="N361" s="36"/>
      <c r="O361" s="49"/>
      <c r="P361" s="49"/>
      <c r="Q361" s="36">
        <f t="shared" si="1198"/>
        <v>0</v>
      </c>
      <c r="R361" s="33"/>
      <c r="S361" s="33"/>
      <c r="T361" s="33"/>
      <c r="U361" s="145"/>
      <c r="V361" s="192">
        <f t="shared" si="1181"/>
        <v>0</v>
      </c>
      <c r="W361" s="193">
        <f t="shared" si="1183"/>
        <v>0</v>
      </c>
      <c r="X361" s="192">
        <f t="shared" si="1183"/>
        <v>0</v>
      </c>
      <c r="Y361" s="192">
        <f t="shared" si="1183"/>
        <v>0</v>
      </c>
      <c r="Z361" s="192">
        <f t="shared" si="1183"/>
        <v>0</v>
      </c>
      <c r="AA361" s="211">
        <f t="shared" si="1184"/>
        <v>0</v>
      </c>
      <c r="AB361" s="205"/>
      <c r="AC361" s="205"/>
      <c r="AD361" s="229"/>
      <c r="AE361" s="211">
        <f t="shared" si="1199"/>
        <v>0</v>
      </c>
      <c r="AF361" s="205"/>
      <c r="AG361" s="205"/>
      <c r="AH361" s="229"/>
      <c r="AI361" s="211">
        <f t="shared" si="1186"/>
        <v>0</v>
      </c>
      <c r="AJ361" s="205"/>
      <c r="AK361" s="205"/>
      <c r="AL361" s="229"/>
      <c r="AM361" s="211">
        <f t="shared" si="1187"/>
        <v>0</v>
      </c>
      <c r="AN361" s="205"/>
      <c r="AO361" s="205"/>
      <c r="AP361" s="231"/>
      <c r="AQ361" s="193">
        <f t="shared" si="1188"/>
        <v>0</v>
      </c>
      <c r="AR361" s="192">
        <f t="shared" si="1188"/>
        <v>0</v>
      </c>
      <c r="AS361" s="192">
        <f t="shared" si="1189"/>
        <v>0</v>
      </c>
      <c r="AT361" s="192">
        <f t="shared" si="1182"/>
        <v>0</v>
      </c>
      <c r="AU361" s="192">
        <f t="shared" si="1182"/>
        <v>0</v>
      </c>
      <c r="AV361" s="192">
        <f t="shared" si="1182"/>
        <v>0</v>
      </c>
      <c r="AW361" s="192">
        <f t="shared" si="1182"/>
        <v>0</v>
      </c>
      <c r="AX361" s="235">
        <f t="shared" si="1190"/>
        <v>0</v>
      </c>
      <c r="AY361" s="263"/>
      <c r="AZ361" s="194">
        <f t="shared" si="1191"/>
        <v>0</v>
      </c>
      <c r="BA361" s="263"/>
      <c r="BB361" s="263"/>
      <c r="BC361" s="263"/>
      <c r="BD361" s="264"/>
      <c r="BE361" s="235">
        <f t="shared" si="1192"/>
        <v>0</v>
      </c>
      <c r="BF361" s="263"/>
      <c r="BG361" s="194">
        <f t="shared" si="1193"/>
        <v>0</v>
      </c>
      <c r="BH361" s="263"/>
      <c r="BI361" s="263"/>
      <c r="BJ361" s="263"/>
      <c r="BK361" s="264"/>
      <c r="BL361" s="235">
        <f t="shared" si="1194"/>
        <v>0</v>
      </c>
      <c r="BM361" s="263"/>
      <c r="BN361" s="194">
        <f t="shared" si="1195"/>
        <v>0</v>
      </c>
      <c r="BO361" s="263"/>
      <c r="BP361" s="263"/>
      <c r="BQ361" s="263"/>
      <c r="BR361" s="264"/>
      <c r="BS361" s="235">
        <f t="shared" si="1196"/>
        <v>0</v>
      </c>
      <c r="BT361" s="263"/>
      <c r="BU361" s="194">
        <f t="shared" si="1197"/>
        <v>0</v>
      </c>
      <c r="BV361" s="263"/>
      <c r="BW361" s="263"/>
      <c r="BX361" s="263"/>
      <c r="BY361" s="264"/>
      <c r="BZ361" s="251"/>
      <c r="CA361" s="159"/>
      <c r="CB361" s="44"/>
      <c r="CC361" s="44"/>
      <c r="CD361" s="44"/>
      <c r="CE361" s="44"/>
      <c r="CF361" s="44"/>
      <c r="CG361" s="44"/>
      <c r="CH361" s="44"/>
      <c r="CI361" s="44"/>
      <c r="CJ361" s="44"/>
      <c r="CK361" s="44"/>
      <c r="CL361" s="44"/>
      <c r="CM361" s="44"/>
      <c r="CN361" s="44"/>
      <c r="CO361" s="44"/>
      <c r="CP361" s="44"/>
      <c r="CQ361" s="44"/>
      <c r="CR361" s="44"/>
      <c r="CS361" s="44"/>
      <c r="CT361" s="44"/>
      <c r="CU361" s="44"/>
      <c r="CV361" s="44"/>
      <c r="CW361" s="44"/>
      <c r="CX361" s="44"/>
      <c r="CY361" s="44"/>
      <c r="CZ361" s="44"/>
      <c r="DA361" s="44"/>
      <c r="DB361" s="44"/>
      <c r="DC361" s="44"/>
      <c r="DD361" s="44"/>
      <c r="DE361" s="44"/>
      <c r="DF361" s="44"/>
      <c r="DG361" s="44"/>
      <c r="DH361" s="44"/>
      <c r="DI361" s="44"/>
      <c r="DJ361" s="44"/>
      <c r="DK361" s="44"/>
      <c r="DL361" s="44"/>
      <c r="DM361" s="44"/>
    </row>
    <row r="362" spans="1:241" hidden="1" outlineLevel="2">
      <c r="A362" s="145"/>
      <c r="B362" s="33"/>
      <c r="C362" s="50"/>
      <c r="D362" s="51"/>
      <c r="E362" s="34"/>
      <c r="F362" s="56"/>
      <c r="G362" s="34"/>
      <c r="H362" s="34"/>
      <c r="I362" s="34"/>
      <c r="J362" s="53"/>
      <c r="K362" s="34"/>
      <c r="L362" s="36"/>
      <c r="M362" s="36"/>
      <c r="N362" s="36"/>
      <c r="O362" s="49"/>
      <c r="P362" s="49"/>
      <c r="Q362" s="36">
        <f t="shared" si="1198"/>
        <v>0</v>
      </c>
      <c r="R362" s="33"/>
      <c r="S362" s="33"/>
      <c r="T362" s="33"/>
      <c r="U362" s="145"/>
      <c r="V362" s="192">
        <f t="shared" si="1181"/>
        <v>0</v>
      </c>
      <c r="W362" s="193">
        <f t="shared" si="1183"/>
        <v>0</v>
      </c>
      <c r="X362" s="192">
        <f t="shared" si="1183"/>
        <v>0</v>
      </c>
      <c r="Y362" s="192">
        <f t="shared" si="1183"/>
        <v>0</v>
      </c>
      <c r="Z362" s="192">
        <f t="shared" si="1183"/>
        <v>0</v>
      </c>
      <c r="AA362" s="211">
        <f t="shared" si="1184"/>
        <v>0</v>
      </c>
      <c r="AB362" s="206"/>
      <c r="AC362" s="206"/>
      <c r="AD362" s="230"/>
      <c r="AE362" s="211">
        <f t="shared" si="1199"/>
        <v>0</v>
      </c>
      <c r="AF362" s="206"/>
      <c r="AG362" s="206"/>
      <c r="AH362" s="230"/>
      <c r="AI362" s="211">
        <f t="shared" si="1186"/>
        <v>0</v>
      </c>
      <c r="AJ362" s="206"/>
      <c r="AK362" s="206"/>
      <c r="AL362" s="230"/>
      <c r="AM362" s="211">
        <f t="shared" si="1187"/>
        <v>0</v>
      </c>
      <c r="AN362" s="206"/>
      <c r="AO362" s="206"/>
      <c r="AP362" s="232"/>
      <c r="AQ362" s="193">
        <f t="shared" si="1188"/>
        <v>0</v>
      </c>
      <c r="AR362" s="192">
        <f t="shared" si="1188"/>
        <v>0</v>
      </c>
      <c r="AS362" s="192">
        <f t="shared" si="1189"/>
        <v>0</v>
      </c>
      <c r="AT362" s="192">
        <f t="shared" si="1182"/>
        <v>0</v>
      </c>
      <c r="AU362" s="192">
        <f t="shared" si="1182"/>
        <v>0</v>
      </c>
      <c r="AV362" s="192">
        <f t="shared" si="1182"/>
        <v>0</v>
      </c>
      <c r="AW362" s="192">
        <f t="shared" si="1182"/>
        <v>0</v>
      </c>
      <c r="AX362" s="235">
        <f>SUM(AY362:BD362)</f>
        <v>0</v>
      </c>
      <c r="AY362" s="263"/>
      <c r="AZ362" s="194">
        <f t="shared" si="1191"/>
        <v>0</v>
      </c>
      <c r="BA362" s="263"/>
      <c r="BB362" s="263"/>
      <c r="BC362" s="263"/>
      <c r="BD362" s="264"/>
      <c r="BE362" s="235">
        <f>SUM(BF362:BK362)</f>
        <v>0</v>
      </c>
      <c r="BF362" s="263"/>
      <c r="BG362" s="194">
        <f t="shared" si="1193"/>
        <v>0</v>
      </c>
      <c r="BH362" s="263"/>
      <c r="BI362" s="263"/>
      <c r="BJ362" s="263"/>
      <c r="BK362" s="264"/>
      <c r="BL362" s="235">
        <f>SUM(BM362:BR362)</f>
        <v>0</v>
      </c>
      <c r="BM362" s="263"/>
      <c r="BN362" s="194">
        <f t="shared" si="1195"/>
        <v>0</v>
      </c>
      <c r="BO362" s="263"/>
      <c r="BP362" s="263"/>
      <c r="BQ362" s="263"/>
      <c r="BR362" s="264"/>
      <c r="BS362" s="235">
        <f>SUM(BT362:BY362)</f>
        <v>0</v>
      </c>
      <c r="BT362" s="263"/>
      <c r="BU362" s="194">
        <f t="shared" si="1197"/>
        <v>0</v>
      </c>
      <c r="BV362" s="263"/>
      <c r="BW362" s="263"/>
      <c r="BX362" s="263"/>
      <c r="BY362" s="264"/>
      <c r="BZ362" s="251"/>
      <c r="CA362" s="159"/>
      <c r="CB362" s="44"/>
      <c r="CC362" s="44"/>
      <c r="CD362" s="44"/>
      <c r="CE362" s="44"/>
      <c r="CF362" s="44"/>
      <c r="CG362" s="44"/>
      <c r="CH362" s="44"/>
      <c r="CI362" s="44"/>
      <c r="CJ362" s="44"/>
      <c r="CK362" s="44"/>
      <c r="CL362" s="44"/>
      <c r="CM362" s="44"/>
      <c r="CN362" s="44"/>
      <c r="CO362" s="44"/>
      <c r="CP362" s="44"/>
      <c r="CQ362" s="44"/>
      <c r="CR362" s="44"/>
      <c r="CS362" s="44"/>
      <c r="CT362" s="44"/>
      <c r="CU362" s="44"/>
      <c r="CV362" s="44"/>
      <c r="CW362" s="44"/>
      <c r="CX362" s="44"/>
      <c r="CY362" s="44"/>
      <c r="CZ362" s="44"/>
      <c r="DA362" s="44"/>
      <c r="DB362" s="44"/>
      <c r="DC362" s="44"/>
      <c r="DD362" s="44"/>
      <c r="DE362" s="44"/>
      <c r="DF362" s="44"/>
      <c r="DG362" s="44"/>
      <c r="DH362" s="44"/>
      <c r="DI362" s="44"/>
      <c r="DJ362" s="44"/>
      <c r="DK362" s="44"/>
      <c r="DL362" s="44"/>
      <c r="DM362" s="44"/>
    </row>
    <row r="363" spans="1:241" hidden="1" outlineLevel="2">
      <c r="A363" s="145"/>
      <c r="B363" s="33"/>
      <c r="C363" s="50"/>
      <c r="D363" s="51"/>
      <c r="E363" s="34"/>
      <c r="F363" s="56"/>
      <c r="G363" s="34"/>
      <c r="H363" s="34"/>
      <c r="I363" s="34"/>
      <c r="J363" s="53"/>
      <c r="K363" s="34"/>
      <c r="L363" s="36"/>
      <c r="M363" s="36"/>
      <c r="N363" s="36"/>
      <c r="O363" s="49"/>
      <c r="P363" s="49"/>
      <c r="Q363" s="36">
        <f t="shared" si="1198"/>
        <v>0</v>
      </c>
      <c r="R363" s="33"/>
      <c r="S363" s="33"/>
      <c r="T363" s="33"/>
      <c r="U363" s="145"/>
      <c r="V363" s="192">
        <f t="shared" si="1181"/>
        <v>0</v>
      </c>
      <c r="W363" s="193">
        <f t="shared" si="1183"/>
        <v>0</v>
      </c>
      <c r="X363" s="192">
        <f t="shared" si="1183"/>
        <v>0</v>
      </c>
      <c r="Y363" s="192">
        <f t="shared" si="1183"/>
        <v>0</v>
      </c>
      <c r="Z363" s="192">
        <f t="shared" si="1183"/>
        <v>0</v>
      </c>
      <c r="AA363" s="211">
        <f>SUM(AB363:AD363)</f>
        <v>0</v>
      </c>
      <c r="AB363" s="206"/>
      <c r="AC363" s="206"/>
      <c r="AD363" s="230"/>
      <c r="AE363" s="211">
        <f t="shared" si="1199"/>
        <v>0</v>
      </c>
      <c r="AF363" s="206"/>
      <c r="AG363" s="206"/>
      <c r="AH363" s="230"/>
      <c r="AI363" s="211">
        <f t="shared" si="1186"/>
        <v>0</v>
      </c>
      <c r="AJ363" s="206"/>
      <c r="AK363" s="206"/>
      <c r="AL363" s="230"/>
      <c r="AM363" s="211">
        <f t="shared" si="1187"/>
        <v>0</v>
      </c>
      <c r="AN363" s="206"/>
      <c r="AO363" s="206"/>
      <c r="AP363" s="232"/>
      <c r="AQ363" s="193">
        <f t="shared" si="1188"/>
        <v>0</v>
      </c>
      <c r="AR363" s="192">
        <f t="shared" si="1188"/>
        <v>0</v>
      </c>
      <c r="AS363" s="192">
        <f t="shared" si="1189"/>
        <v>0</v>
      </c>
      <c r="AT363" s="192">
        <f t="shared" si="1182"/>
        <v>0</v>
      </c>
      <c r="AU363" s="192">
        <f t="shared" si="1182"/>
        <v>0</v>
      </c>
      <c r="AV363" s="192">
        <f t="shared" si="1182"/>
        <v>0</v>
      </c>
      <c r="AW363" s="192">
        <f t="shared" si="1182"/>
        <v>0</v>
      </c>
      <c r="AX363" s="235">
        <f t="shared" ref="AX363:AX364" si="1200">SUM(AY363:BD363)</f>
        <v>0</v>
      </c>
      <c r="AY363" s="263"/>
      <c r="AZ363" s="194">
        <f t="shared" si="1191"/>
        <v>0</v>
      </c>
      <c r="BA363" s="263"/>
      <c r="BB363" s="263"/>
      <c r="BC363" s="263"/>
      <c r="BD363" s="264"/>
      <c r="BE363" s="235">
        <f t="shared" ref="BE363:BE364" si="1201">SUM(BF363:BK363)</f>
        <v>0</v>
      </c>
      <c r="BF363" s="263"/>
      <c r="BG363" s="194">
        <f t="shared" si="1193"/>
        <v>0</v>
      </c>
      <c r="BH363" s="263"/>
      <c r="BI363" s="263"/>
      <c r="BJ363" s="263"/>
      <c r="BK363" s="264"/>
      <c r="BL363" s="235">
        <f t="shared" ref="BL363:BL364" si="1202">SUM(BM363:BR363)</f>
        <v>0</v>
      </c>
      <c r="BM363" s="263"/>
      <c r="BN363" s="194">
        <f t="shared" si="1195"/>
        <v>0</v>
      </c>
      <c r="BO363" s="263"/>
      <c r="BP363" s="263"/>
      <c r="BQ363" s="263"/>
      <c r="BR363" s="264"/>
      <c r="BS363" s="235">
        <f t="shared" ref="BS363:BS364" si="1203">SUM(BT363:BY363)</f>
        <v>0</v>
      </c>
      <c r="BT363" s="263"/>
      <c r="BU363" s="194">
        <f t="shared" si="1197"/>
        <v>0</v>
      </c>
      <c r="BV363" s="263"/>
      <c r="BW363" s="263"/>
      <c r="BX363" s="263"/>
      <c r="BY363" s="264"/>
      <c r="BZ363" s="251"/>
      <c r="CA363" s="159"/>
      <c r="CB363" s="44"/>
      <c r="CC363" s="44"/>
      <c r="CD363" s="44"/>
      <c r="CE363" s="44"/>
      <c r="CF363" s="44"/>
      <c r="CG363" s="44"/>
      <c r="CH363" s="44"/>
      <c r="CI363" s="44"/>
      <c r="CJ363" s="44"/>
      <c r="CK363" s="44"/>
      <c r="CL363" s="44"/>
      <c r="CM363" s="44"/>
      <c r="CN363" s="44"/>
      <c r="CO363" s="44"/>
      <c r="CP363" s="44"/>
      <c r="CQ363" s="44"/>
      <c r="CR363" s="44"/>
      <c r="CS363" s="44"/>
      <c r="CT363" s="44"/>
      <c r="CU363" s="44"/>
      <c r="CV363" s="44"/>
      <c r="CW363" s="44"/>
      <c r="CX363" s="44"/>
      <c r="CY363" s="44"/>
      <c r="CZ363" s="44"/>
      <c r="DA363" s="44"/>
      <c r="DB363" s="44"/>
      <c r="DC363" s="44"/>
      <c r="DD363" s="44"/>
      <c r="DE363" s="44"/>
      <c r="DF363" s="44"/>
      <c r="DG363" s="44"/>
      <c r="DH363" s="44"/>
      <c r="DI363" s="44"/>
      <c r="DJ363" s="44"/>
      <c r="DK363" s="44"/>
      <c r="DL363" s="44"/>
      <c r="DM363" s="44"/>
    </row>
    <row r="364" spans="1:241" hidden="1" outlineLevel="2">
      <c r="A364" s="145"/>
      <c r="B364" s="33"/>
      <c r="C364" s="50"/>
      <c r="D364" s="51"/>
      <c r="E364" s="34"/>
      <c r="F364" s="56"/>
      <c r="G364" s="34"/>
      <c r="H364" s="34"/>
      <c r="I364" s="34"/>
      <c r="J364" s="53"/>
      <c r="K364" s="34"/>
      <c r="L364" s="36"/>
      <c r="M364" s="36"/>
      <c r="N364" s="36"/>
      <c r="O364" s="49"/>
      <c r="P364" s="49"/>
      <c r="Q364" s="36">
        <f t="shared" si="1198"/>
        <v>0</v>
      </c>
      <c r="R364" s="33"/>
      <c r="S364" s="33"/>
      <c r="T364" s="33"/>
      <c r="U364" s="145"/>
      <c r="V364" s="192">
        <f t="shared" si="1181"/>
        <v>0</v>
      </c>
      <c r="W364" s="193">
        <f t="shared" si="1183"/>
        <v>0</v>
      </c>
      <c r="X364" s="192">
        <f t="shared" si="1183"/>
        <v>0</v>
      </c>
      <c r="Y364" s="192">
        <f t="shared" si="1183"/>
        <v>0</v>
      </c>
      <c r="Z364" s="192">
        <f t="shared" si="1183"/>
        <v>0</v>
      </c>
      <c r="AA364" s="211">
        <f t="shared" ref="AA364" si="1204">SUM(AB364:AD364)</f>
        <v>0</v>
      </c>
      <c r="AB364" s="206"/>
      <c r="AC364" s="206"/>
      <c r="AD364" s="230"/>
      <c r="AE364" s="211">
        <f t="shared" si="1199"/>
        <v>0</v>
      </c>
      <c r="AF364" s="206"/>
      <c r="AG364" s="206"/>
      <c r="AH364" s="230"/>
      <c r="AI364" s="211">
        <f t="shared" si="1186"/>
        <v>0</v>
      </c>
      <c r="AJ364" s="206"/>
      <c r="AK364" s="206"/>
      <c r="AL364" s="230"/>
      <c r="AM364" s="211">
        <f t="shared" si="1187"/>
        <v>0</v>
      </c>
      <c r="AN364" s="206"/>
      <c r="AO364" s="206"/>
      <c r="AP364" s="232"/>
      <c r="AQ364" s="193">
        <f t="shared" si="1188"/>
        <v>0</v>
      </c>
      <c r="AR364" s="192">
        <f>SUM(BT364,BM364,BF364,AY364)</f>
        <v>0</v>
      </c>
      <c r="AS364" s="192">
        <f>IF(AR364*0.304=SUM(AZ364,BG364,BN364,BU364),AR364*0.304,"ЕСН")</f>
        <v>0</v>
      </c>
      <c r="AT364" s="192">
        <f t="shared" si="1182"/>
        <v>0</v>
      </c>
      <c r="AU364" s="192">
        <f t="shared" si="1182"/>
        <v>0</v>
      </c>
      <c r="AV364" s="192">
        <f t="shared" si="1182"/>
        <v>0</v>
      </c>
      <c r="AW364" s="192">
        <f t="shared" si="1182"/>
        <v>0</v>
      </c>
      <c r="AX364" s="235">
        <f t="shared" si="1200"/>
        <v>0</v>
      </c>
      <c r="AY364" s="263"/>
      <c r="AZ364" s="194">
        <f t="shared" si="1191"/>
        <v>0</v>
      </c>
      <c r="BA364" s="263"/>
      <c r="BB364" s="263"/>
      <c r="BC364" s="263"/>
      <c r="BD364" s="264"/>
      <c r="BE364" s="235">
        <f t="shared" si="1201"/>
        <v>0</v>
      </c>
      <c r="BF364" s="263"/>
      <c r="BG364" s="194">
        <f t="shared" si="1193"/>
        <v>0</v>
      </c>
      <c r="BH364" s="263"/>
      <c r="BI364" s="263"/>
      <c r="BJ364" s="263"/>
      <c r="BK364" s="264"/>
      <c r="BL364" s="235">
        <f t="shared" si="1202"/>
        <v>0</v>
      </c>
      <c r="BM364" s="263"/>
      <c r="BN364" s="194">
        <f t="shared" si="1195"/>
        <v>0</v>
      </c>
      <c r="BO364" s="263"/>
      <c r="BP364" s="263"/>
      <c r="BQ364" s="263"/>
      <c r="BR364" s="264"/>
      <c r="BS364" s="235">
        <f t="shared" si="1203"/>
        <v>0</v>
      </c>
      <c r="BT364" s="263"/>
      <c r="BU364" s="194">
        <f t="shared" si="1197"/>
        <v>0</v>
      </c>
      <c r="BV364" s="263"/>
      <c r="BW364" s="263"/>
      <c r="BX364" s="263"/>
      <c r="BY364" s="264"/>
      <c r="BZ364" s="251"/>
      <c r="CA364" s="159"/>
      <c r="CB364" s="44"/>
      <c r="CC364" s="44"/>
      <c r="CD364" s="44"/>
      <c r="CE364" s="44"/>
      <c r="CF364" s="44"/>
      <c r="CG364" s="44"/>
      <c r="CH364" s="44"/>
      <c r="CI364" s="44"/>
      <c r="CJ364" s="44"/>
      <c r="CK364" s="44"/>
      <c r="CL364" s="44"/>
      <c r="CM364" s="44"/>
      <c r="CN364" s="44"/>
      <c r="CO364" s="44"/>
      <c r="CP364" s="44"/>
      <c r="CQ364" s="44"/>
      <c r="CR364" s="44"/>
      <c r="CS364" s="44"/>
      <c r="CT364" s="44"/>
      <c r="CU364" s="44"/>
      <c r="CV364" s="44"/>
      <c r="CW364" s="44"/>
      <c r="CX364" s="44"/>
      <c r="CY364" s="44"/>
      <c r="CZ364" s="44"/>
      <c r="DA364" s="44"/>
      <c r="DB364" s="44"/>
      <c r="DC364" s="44"/>
      <c r="DD364" s="44"/>
      <c r="DE364" s="44"/>
      <c r="DF364" s="44"/>
      <c r="DG364" s="44"/>
      <c r="DH364" s="44"/>
      <c r="DI364" s="44"/>
      <c r="DJ364" s="44"/>
      <c r="DK364" s="44"/>
      <c r="DL364" s="44"/>
      <c r="DM364" s="44"/>
    </row>
    <row r="365" spans="1:241" hidden="1" outlineLevel="2">
      <c r="A365" s="49"/>
      <c r="B365" s="33"/>
      <c r="C365" s="50"/>
      <c r="D365" s="51"/>
      <c r="E365" s="34"/>
      <c r="F365" s="52"/>
      <c r="G365" s="34"/>
      <c r="H365" s="34"/>
      <c r="I365" s="34"/>
      <c r="J365" s="53"/>
      <c r="K365" s="34"/>
      <c r="L365" s="36"/>
      <c r="M365" s="36"/>
      <c r="N365" s="36"/>
      <c r="O365" s="36"/>
      <c r="P365" s="36"/>
      <c r="Q365" s="36"/>
      <c r="R365" s="33"/>
      <c r="S365" s="145"/>
      <c r="T365" s="145"/>
      <c r="U365" s="145"/>
      <c r="V365" s="154"/>
      <c r="W365" s="165"/>
      <c r="X365" s="36"/>
      <c r="Y365" s="36"/>
      <c r="Z365" s="154"/>
      <c r="AA365" s="210"/>
      <c r="AB365" s="36"/>
      <c r="AC365" s="36"/>
      <c r="AD365" s="221"/>
      <c r="AE365" s="210"/>
      <c r="AF365" s="36"/>
      <c r="AG365" s="36"/>
      <c r="AH365" s="221"/>
      <c r="AI365" s="210"/>
      <c r="AJ365" s="36"/>
      <c r="AK365" s="36"/>
      <c r="AL365" s="221"/>
      <c r="AM365" s="210"/>
      <c r="AN365" s="36"/>
      <c r="AO365" s="36"/>
      <c r="AP365" s="154"/>
      <c r="AQ365" s="165"/>
      <c r="AR365" s="36"/>
      <c r="AS365" s="36"/>
      <c r="AT365" s="36"/>
      <c r="AU365" s="36"/>
      <c r="AV365" s="36"/>
      <c r="AW365" s="154"/>
      <c r="AX365" s="235"/>
      <c r="AY365" s="54"/>
      <c r="AZ365" s="194"/>
      <c r="BA365" s="54"/>
      <c r="BB365" s="54"/>
      <c r="BC365" s="54"/>
      <c r="BD365" s="237"/>
      <c r="BE365" s="235"/>
      <c r="BF365" s="54"/>
      <c r="BG365" s="194"/>
      <c r="BH365" s="54"/>
      <c r="BI365" s="54"/>
      <c r="BJ365" s="54"/>
      <c r="BK365" s="237"/>
      <c r="BL365" s="236"/>
      <c r="BM365" s="54"/>
      <c r="BN365" s="54"/>
      <c r="BO365" s="54"/>
      <c r="BP365" s="54"/>
      <c r="BQ365" s="54"/>
      <c r="BR365" s="237"/>
      <c r="BS365" s="236"/>
      <c r="BT365" s="44"/>
      <c r="BU365" s="44"/>
      <c r="BV365" s="44"/>
      <c r="BW365" s="44"/>
      <c r="BX365" s="44"/>
      <c r="BY365" s="257"/>
      <c r="BZ365" s="252"/>
      <c r="CA365" s="159"/>
      <c r="CB365" s="44"/>
      <c r="CC365" s="44"/>
      <c r="CD365" s="44"/>
      <c r="CE365" s="44"/>
      <c r="CF365" s="44"/>
      <c r="CG365" s="44"/>
      <c r="CH365" s="44"/>
      <c r="CI365" s="44"/>
      <c r="CJ365" s="44"/>
      <c r="CK365" s="44"/>
      <c r="CL365" s="44"/>
      <c r="CM365" s="44"/>
      <c r="CN365" s="44"/>
      <c r="CO365" s="44"/>
      <c r="CP365" s="44"/>
      <c r="CQ365" s="44"/>
      <c r="CR365" s="44"/>
      <c r="CS365" s="44"/>
      <c r="CT365" s="44"/>
      <c r="CU365" s="44"/>
      <c r="CV365" s="44"/>
      <c r="CW365" s="44"/>
      <c r="CX365" s="44"/>
      <c r="CY365" s="44"/>
      <c r="CZ365" s="44"/>
      <c r="DA365" s="44"/>
      <c r="DB365" s="44"/>
      <c r="DC365" s="44"/>
      <c r="DD365" s="44"/>
      <c r="DE365" s="44"/>
      <c r="DF365" s="44"/>
      <c r="DG365" s="44"/>
      <c r="DH365" s="44"/>
      <c r="DI365" s="44"/>
      <c r="DJ365" s="44"/>
      <c r="DK365" s="44"/>
      <c r="DL365" s="44"/>
      <c r="DM365" s="44"/>
    </row>
    <row r="366" spans="1:241" s="48" customFormat="1" hidden="1" outlineLevel="1" collapsed="1">
      <c r="A366" s="176"/>
      <c r="B366" s="177"/>
      <c r="C366" s="178"/>
      <c r="D366" s="179"/>
      <c r="E366" s="180"/>
      <c r="F366" s="181"/>
      <c r="G366" s="182"/>
      <c r="H366" s="182"/>
      <c r="I366" s="182"/>
      <c r="J366" s="183"/>
      <c r="K366" s="181" t="str">
        <f>CONCATENATE(K367," ",S367,R367," ",K368," ",S368,R368," ",K369," ",S369,R369," ",K370," ",S370,R370," ",K371," ",S371,R371," "," ",K372," ",S372,R372," ",K373," ",S373,R373," ",K374," ",S374,R374," ")</f>
        <v xml:space="preserve">                 </v>
      </c>
      <c r="L366" s="181"/>
      <c r="M366" s="181"/>
      <c r="N366" s="181"/>
      <c r="O366" s="181"/>
      <c r="P366" s="181"/>
      <c r="Q366" s="181"/>
      <c r="R366" s="182"/>
      <c r="S366" s="182"/>
      <c r="T366" s="182"/>
      <c r="U366" s="184">
        <f>SUM(U367:U374)</f>
        <v>0</v>
      </c>
      <c r="V366" s="188">
        <f>IF(SUM(BT367:BY374,BM367:BR374,BF367:BK374,AY367:BD374,AN367:AP374,AJ367:AL374,AF367:AH374,AB367:AD374)=SUM(V367:V374),SUM(V367:V374),"ПРОВЕРЬ")</f>
        <v>0</v>
      </c>
      <c r="W366" s="189">
        <f>IF(SUM(AA366,AE366,AI366,AM366)=SUM(W367:W374),SUM(W367:W374),"ПРОВЕРЬ")</f>
        <v>0</v>
      </c>
      <c r="X366" s="188">
        <f>IF(SUM(AB366,AF366,AJ366,AN366)=SUM(X367:X374),SUM(X367:X374),"ПРОВЕРЬ")</f>
        <v>0</v>
      </c>
      <c r="Y366" s="188">
        <f t="shared" ref="Y366" si="1205">IF(SUM(AC366,AG366,AK366,AO366)=SUM(Y367:Y374),SUM(Y367:Y374),"ПРОВЕРЬ")</f>
        <v>0</v>
      </c>
      <c r="Z366" s="222">
        <f>IF(SUM(AD366,AH366,AL366,AP366)=SUM(Z367:Z374),SUM(Z367:Z374),"ПРОВЕРЬ")</f>
        <v>0</v>
      </c>
      <c r="AA366" s="190">
        <f t="shared" ref="AA366" si="1206">SUM(AA367:AA374)</f>
        <v>0</v>
      </c>
      <c r="AB366" s="184">
        <f t="shared" ref="AB366" si="1207">SUM(AB367:AB374)</f>
        <v>0</v>
      </c>
      <c r="AC366" s="184">
        <f>SUM(AC367:AC374)</f>
        <v>0</v>
      </c>
      <c r="AD366" s="222">
        <f>SUM(AD367:AD374)</f>
        <v>0</v>
      </c>
      <c r="AE366" s="184">
        <f>SUM(AE367:AE374)</f>
        <v>0</v>
      </c>
      <c r="AF366" s="184">
        <f t="shared" ref="AF366" si="1208">SUM(AF367:AF374)</f>
        <v>0</v>
      </c>
      <c r="AG366" s="184">
        <f>SUM(AG367:AG374)</f>
        <v>0</v>
      </c>
      <c r="AH366" s="222">
        <f>SUM(AH367:AH374)</f>
        <v>0</v>
      </c>
      <c r="AI366" s="184">
        <f t="shared" ref="AI366:AJ366" si="1209">SUM(AI367:AI374)</f>
        <v>0</v>
      </c>
      <c r="AJ366" s="184">
        <f t="shared" si="1209"/>
        <v>0</v>
      </c>
      <c r="AK366" s="184">
        <f>SUM(AK367:AK374)</f>
        <v>0</v>
      </c>
      <c r="AL366" s="222">
        <f>SUM(AL367:AL374)</f>
        <v>0</v>
      </c>
      <c r="AM366" s="184">
        <f>SUM(AM367:AM374)</f>
        <v>0</v>
      </c>
      <c r="AN366" s="184">
        <f t="shared" ref="AN366" si="1210">SUM(AN367:AN374)</f>
        <v>0</v>
      </c>
      <c r="AO366" s="184">
        <f>SUM(AO367:AO374)</f>
        <v>0</v>
      </c>
      <c r="AP366" s="188">
        <f>SUM(AP367:AP374)</f>
        <v>0</v>
      </c>
      <c r="AQ366" s="189">
        <f t="shared" ref="AQ366:AR366" si="1211">IF(SUM(AX366,BE366,BL366,BS366)=SUM(AQ367:AQ374),SUM(AQ367:AQ374),"ПРОВЕРЬ")</f>
        <v>0</v>
      </c>
      <c r="AR366" s="188">
        <f t="shared" si="1211"/>
        <v>0</v>
      </c>
      <c r="AS366" s="188">
        <f>IF(SUM(AZ366,BG366,BN366,BU366)=SUM(AS367:AS374),SUM(AS367:AS374),"ПРОВЕРЬ")</f>
        <v>0</v>
      </c>
      <c r="AT366" s="188">
        <f>IF(SUM(BA366,BH366,BO366,BV366)=SUM(AT367:AT374),SUM(AT367:AT374),"ПРОВЕРЬ")</f>
        <v>0</v>
      </c>
      <c r="AU366" s="188">
        <f>IF(SUM(BB366,BI366,BP366,BW366)=SUM(AU367:AU374),SUM(AU367:AU374),"ПРОВЕРЬ")</f>
        <v>0</v>
      </c>
      <c r="AV366" s="188">
        <f t="shared" ref="AV366" si="1212">IF(SUM(BC366,BJ366,BQ366,BX366)=SUM(AV367:AV374),SUM(AV367:AV374),"ПРОВЕРЬ")</f>
        <v>0</v>
      </c>
      <c r="AW366" s="188">
        <f>IF(SUM(BD366,BK366,BR366,BY366)=SUM(AW367:AW374),SUM(AW367:AW374),"ПРОВЕРЬ")</f>
        <v>0</v>
      </c>
      <c r="AX366" s="191">
        <f t="shared" ref="AX366" si="1213">SUM(AX367:AX374)</f>
        <v>0</v>
      </c>
      <c r="AY366" s="191">
        <f t="shared" ref="AY366:AZ366" si="1214">SUM(AY367:AY374)</f>
        <v>0</v>
      </c>
      <c r="AZ366" s="191">
        <f t="shared" si="1214"/>
        <v>0</v>
      </c>
      <c r="BA366" s="191">
        <f>SUM(BA367:BA374)</f>
        <v>0</v>
      </c>
      <c r="BB366" s="191">
        <f t="shared" ref="BB366" si="1215">SUM(BB367:BB374)</f>
        <v>0</v>
      </c>
      <c r="BC366" s="191">
        <f>SUM(BC367:BC374)</f>
        <v>0</v>
      </c>
      <c r="BD366" s="234">
        <f>SUM(BD367:BD374)</f>
        <v>0</v>
      </c>
      <c r="BE366" s="191">
        <f t="shared" ref="BE366:BF366" si="1216">SUM(BE367:BE374)</f>
        <v>0</v>
      </c>
      <c r="BF366" s="191">
        <f t="shared" si="1216"/>
        <v>0</v>
      </c>
      <c r="BG366" s="191">
        <f>SUM(BG367:BG374)</f>
        <v>0</v>
      </c>
      <c r="BH366" s="191">
        <f t="shared" ref="BH366:BI366" si="1217">SUM(BH367:BH374)</f>
        <v>0</v>
      </c>
      <c r="BI366" s="191">
        <f t="shared" si="1217"/>
        <v>0</v>
      </c>
      <c r="BJ366" s="191">
        <f>SUM(BJ367:BJ374)</f>
        <v>0</v>
      </c>
      <c r="BK366" s="234">
        <f>SUM(BK367:BK374)</f>
        <v>0</v>
      </c>
      <c r="BL366" s="184">
        <f t="shared" ref="BL366:BP366" si="1218">SUM(BL367:BL374)</f>
        <v>0</v>
      </c>
      <c r="BM366" s="184">
        <f t="shared" si="1218"/>
        <v>0</v>
      </c>
      <c r="BN366" s="184">
        <f t="shared" si="1218"/>
        <v>0</v>
      </c>
      <c r="BO366" s="184">
        <f t="shared" si="1218"/>
        <v>0</v>
      </c>
      <c r="BP366" s="184">
        <f t="shared" si="1218"/>
        <v>0</v>
      </c>
      <c r="BQ366" s="184">
        <f>SUM(BQ367:BQ374)</f>
        <v>0</v>
      </c>
      <c r="BR366" s="222">
        <f>SUM(BR367:BR374)</f>
        <v>0</v>
      </c>
      <c r="BS366" s="184">
        <f t="shared" ref="BS366:BW366" si="1219">SUM(BS367:BS374)</f>
        <v>0</v>
      </c>
      <c r="BT366" s="184">
        <f t="shared" si="1219"/>
        <v>0</v>
      </c>
      <c r="BU366" s="184">
        <f t="shared" si="1219"/>
        <v>0</v>
      </c>
      <c r="BV366" s="184">
        <f t="shared" si="1219"/>
        <v>0</v>
      </c>
      <c r="BW366" s="184">
        <f t="shared" si="1219"/>
        <v>0</v>
      </c>
      <c r="BX366" s="184">
        <f>SUM(BX367:BX374)</f>
        <v>0</v>
      </c>
      <c r="BY366" s="222">
        <f>SUM(BY367:BY374)</f>
        <v>0</v>
      </c>
      <c r="BZ366" s="266"/>
      <c r="CA366" s="160"/>
      <c r="CB366" s="46"/>
      <c r="CC366" s="46"/>
      <c r="CD366" s="46"/>
      <c r="CE366" s="46"/>
      <c r="CF366" s="46"/>
      <c r="CG366" s="46"/>
      <c r="CH366" s="46"/>
      <c r="CI366" s="46"/>
      <c r="CJ366" s="46"/>
      <c r="CK366" s="46"/>
      <c r="CL366" s="46"/>
      <c r="CM366" s="46"/>
      <c r="CN366" s="46"/>
      <c r="CO366" s="46"/>
      <c r="CP366" s="46"/>
      <c r="CQ366" s="46"/>
      <c r="CR366" s="46"/>
      <c r="CS366" s="46"/>
      <c r="CT366" s="46"/>
      <c r="CU366" s="46"/>
      <c r="CV366" s="46"/>
      <c r="CW366" s="46"/>
      <c r="CX366" s="46"/>
      <c r="CY366" s="46"/>
      <c r="CZ366" s="46"/>
      <c r="DA366" s="46"/>
      <c r="DB366" s="46"/>
      <c r="DC366" s="46"/>
      <c r="DD366" s="46"/>
      <c r="DE366" s="46"/>
      <c r="DF366" s="46"/>
      <c r="DG366" s="46"/>
      <c r="DH366" s="46"/>
      <c r="DI366" s="46"/>
      <c r="DJ366" s="46"/>
      <c r="DK366" s="46"/>
      <c r="DL366" s="46"/>
      <c r="DM366" s="46"/>
      <c r="DN366" s="47"/>
      <c r="DO366" s="47"/>
      <c r="DP366" s="47"/>
      <c r="DQ366" s="47"/>
      <c r="DR366" s="47"/>
      <c r="DS366" s="47"/>
      <c r="DT366" s="47"/>
      <c r="DU366" s="47"/>
      <c r="DV366" s="47"/>
      <c r="DW366" s="47"/>
      <c r="DX366" s="47"/>
      <c r="DY366" s="47"/>
      <c r="DZ366" s="47"/>
      <c r="EA366" s="47"/>
      <c r="EB366" s="47"/>
      <c r="EC366" s="47"/>
      <c r="ED366" s="47"/>
      <c r="EE366" s="47"/>
      <c r="EF366" s="47"/>
      <c r="EG366" s="47"/>
      <c r="EH366" s="47"/>
      <c r="EI366" s="47"/>
      <c r="EJ366" s="47"/>
      <c r="EK366" s="47"/>
      <c r="EL366" s="47"/>
      <c r="EM366" s="47"/>
      <c r="EN366" s="47"/>
      <c r="EO366" s="47"/>
      <c r="EP366" s="47"/>
      <c r="EQ366" s="47"/>
      <c r="ER366" s="47"/>
      <c r="ES366" s="47"/>
      <c r="ET366" s="47"/>
      <c r="EU366" s="47"/>
      <c r="EV366" s="47"/>
      <c r="EW366" s="47"/>
      <c r="EX366" s="47"/>
      <c r="EY366" s="47"/>
      <c r="EZ366" s="47"/>
      <c r="FA366" s="47"/>
      <c r="FB366" s="47"/>
      <c r="FC366" s="47"/>
      <c r="FD366" s="47"/>
      <c r="FE366" s="47"/>
      <c r="FF366" s="47"/>
      <c r="FG366" s="47"/>
      <c r="FH366" s="47"/>
      <c r="FI366" s="47"/>
      <c r="FJ366" s="47"/>
      <c r="FK366" s="47"/>
      <c r="FL366" s="47"/>
      <c r="FM366" s="47"/>
      <c r="FN366" s="47"/>
      <c r="FO366" s="47"/>
      <c r="FP366" s="47"/>
      <c r="FQ366" s="47"/>
      <c r="FR366" s="47"/>
      <c r="FS366" s="47"/>
      <c r="FT366" s="47"/>
      <c r="FU366" s="47"/>
      <c r="FV366" s="47"/>
      <c r="FW366" s="47"/>
      <c r="FX366" s="47"/>
      <c r="FY366" s="47"/>
      <c r="FZ366" s="47"/>
      <c r="GA366" s="47"/>
      <c r="GB366" s="47"/>
      <c r="GC366" s="47"/>
      <c r="GD366" s="47"/>
      <c r="GE366" s="47"/>
      <c r="GF366" s="47"/>
      <c r="GG366" s="47"/>
      <c r="GH366" s="47"/>
      <c r="GI366" s="47"/>
      <c r="GJ366" s="47"/>
      <c r="GK366" s="47"/>
      <c r="GL366" s="47"/>
      <c r="GM366" s="47"/>
      <c r="GN366" s="47"/>
      <c r="GO366" s="47"/>
      <c r="GP366" s="47"/>
      <c r="GQ366" s="47"/>
      <c r="GR366" s="47"/>
      <c r="GS366" s="47"/>
      <c r="GT366" s="47"/>
      <c r="GU366" s="47"/>
      <c r="GV366" s="47"/>
      <c r="GW366" s="47"/>
      <c r="GX366" s="47"/>
      <c r="GY366" s="47"/>
      <c r="GZ366" s="47"/>
      <c r="HA366" s="47"/>
      <c r="HB366" s="47"/>
      <c r="HC366" s="47"/>
      <c r="HD366" s="47"/>
      <c r="HE366" s="47"/>
      <c r="HF366" s="47"/>
      <c r="HG366" s="47"/>
      <c r="HH366" s="47"/>
      <c r="HI366" s="47"/>
      <c r="HJ366" s="47"/>
      <c r="HK366" s="47"/>
      <c r="HL366" s="47"/>
      <c r="HM366" s="47"/>
      <c r="HN366" s="47"/>
      <c r="HO366" s="47"/>
      <c r="HP366" s="47"/>
      <c r="HQ366" s="47"/>
      <c r="HR366" s="47"/>
      <c r="HS366" s="47"/>
      <c r="HT366" s="47"/>
      <c r="HU366" s="47"/>
      <c r="HV366" s="47"/>
      <c r="HW366" s="47"/>
      <c r="HX366" s="47"/>
      <c r="HY366" s="47"/>
      <c r="HZ366" s="47"/>
      <c r="IA366" s="47"/>
      <c r="IB366" s="47"/>
      <c r="IC366" s="47"/>
      <c r="ID366" s="47"/>
      <c r="IE366" s="47"/>
      <c r="IF366" s="47"/>
      <c r="IG366" s="47"/>
    </row>
    <row r="367" spans="1:241" hidden="1" outlineLevel="2">
      <c r="A367" s="145"/>
      <c r="B367" s="33"/>
      <c r="C367" s="50"/>
      <c r="D367" s="51"/>
      <c r="E367" s="34"/>
      <c r="F367" s="56"/>
      <c r="G367" s="34"/>
      <c r="H367" s="34"/>
      <c r="I367" s="34"/>
      <c r="J367" s="53"/>
      <c r="K367" s="34"/>
      <c r="L367" s="36"/>
      <c r="M367" s="36"/>
      <c r="N367" s="36"/>
      <c r="O367" s="49"/>
      <c r="P367" s="49"/>
      <c r="Q367" s="36">
        <f>_xlfn.DAYS(P367,O367)</f>
        <v>0</v>
      </c>
      <c r="R367" s="33"/>
      <c r="S367" s="33"/>
      <c r="T367" s="33"/>
      <c r="U367" s="145"/>
      <c r="V367" s="192">
        <f t="shared" ref="V367:V374" si="1220">SUM(W367,AQ367)</f>
        <v>0</v>
      </c>
      <c r="W367" s="193">
        <f>SUM(AA367,AE367,AI367,AM367)</f>
        <v>0</v>
      </c>
      <c r="X367" s="192">
        <f>SUM(AB367,AF367,AJ367,AN367)</f>
        <v>0</v>
      </c>
      <c r="Y367" s="192">
        <f>SUM(AC367,AG367,AK367,AO367)</f>
        <v>0</v>
      </c>
      <c r="Z367" s="192">
        <f>SUM(AD367,AH367,AL367,AP367)</f>
        <v>0</v>
      </c>
      <c r="AA367" s="211">
        <f>SUM(AB367:AD367)</f>
        <v>0</v>
      </c>
      <c r="AB367" s="205"/>
      <c r="AC367" s="205"/>
      <c r="AD367" s="229"/>
      <c r="AE367" s="211">
        <f>SUM(AF367:AH367)</f>
        <v>0</v>
      </c>
      <c r="AF367" s="205"/>
      <c r="AG367" s="205"/>
      <c r="AH367" s="229"/>
      <c r="AI367" s="211">
        <f>SUM(AJ367:AL367)</f>
        <v>0</v>
      </c>
      <c r="AJ367" s="205"/>
      <c r="AK367" s="205"/>
      <c r="AL367" s="229"/>
      <c r="AM367" s="211">
        <f>SUM(AN367:AP367)</f>
        <v>0</v>
      </c>
      <c r="AN367" s="205"/>
      <c r="AO367" s="205"/>
      <c r="AP367" s="231"/>
      <c r="AQ367" s="193">
        <f>SUM(BS367,BL367,BE367,AX367)</f>
        <v>0</v>
      </c>
      <c r="AR367" s="192">
        <f>SUM(BT367,BM367,BF367,AY367)</f>
        <v>0</v>
      </c>
      <c r="AS367" s="192">
        <f>IF(AR367*0.304=SUM(AZ367,BG367,BN367,BU367),AR367*0.304,"проверь ЕСН")</f>
        <v>0</v>
      </c>
      <c r="AT367" s="192">
        <f t="shared" ref="AT367:AW374" si="1221">SUM(BV367,BO367,BH367,BA367)</f>
        <v>0</v>
      </c>
      <c r="AU367" s="192">
        <f t="shared" si="1221"/>
        <v>0</v>
      </c>
      <c r="AV367" s="192">
        <f t="shared" si="1221"/>
        <v>0</v>
      </c>
      <c r="AW367" s="192">
        <f>SUM(BY367,BR367,BK367,BD367)</f>
        <v>0</v>
      </c>
      <c r="AX367" s="235">
        <f>SUM(AY367:BD367)</f>
        <v>0</v>
      </c>
      <c r="AY367" s="263"/>
      <c r="AZ367" s="194">
        <f>AY367*0.304</f>
        <v>0</v>
      </c>
      <c r="BA367" s="263"/>
      <c r="BB367" s="263"/>
      <c r="BC367" s="263"/>
      <c r="BD367" s="264"/>
      <c r="BE367" s="235">
        <f>SUM(BF367:BK367)</f>
        <v>0</v>
      </c>
      <c r="BF367" s="263"/>
      <c r="BG367" s="194">
        <f>BF367*0.304</f>
        <v>0</v>
      </c>
      <c r="BH367" s="263"/>
      <c r="BI367" s="263"/>
      <c r="BJ367" s="263"/>
      <c r="BK367" s="264"/>
      <c r="BL367" s="235">
        <f>SUM(BM367:BR367)</f>
        <v>0</v>
      </c>
      <c r="BM367" s="263"/>
      <c r="BN367" s="194">
        <f>BM367*0.304</f>
        <v>0</v>
      </c>
      <c r="BO367" s="263"/>
      <c r="BP367" s="263"/>
      <c r="BQ367" s="263"/>
      <c r="BR367" s="264"/>
      <c r="BS367" s="235">
        <f>SUM(BT367:BY367)</f>
        <v>0</v>
      </c>
      <c r="BT367" s="263"/>
      <c r="BU367" s="194">
        <f>BT367*0.304</f>
        <v>0</v>
      </c>
      <c r="BV367" s="263"/>
      <c r="BW367" s="263"/>
      <c r="BX367" s="263"/>
      <c r="BY367" s="264"/>
      <c r="BZ367" s="251"/>
      <c r="CA367" s="159"/>
      <c r="CB367" s="44"/>
      <c r="CC367" s="44"/>
      <c r="CD367" s="44"/>
      <c r="CE367" s="44"/>
      <c r="CF367" s="44"/>
      <c r="CG367" s="44"/>
      <c r="CH367" s="44"/>
      <c r="CI367" s="44"/>
      <c r="CJ367" s="44"/>
      <c r="CK367" s="44"/>
      <c r="CL367" s="44"/>
      <c r="CM367" s="44"/>
      <c r="CN367" s="44"/>
      <c r="CO367" s="44"/>
      <c r="CP367" s="44"/>
      <c r="CQ367" s="44"/>
      <c r="CR367" s="44"/>
      <c r="CS367" s="44"/>
      <c r="CT367" s="44"/>
      <c r="CU367" s="44"/>
      <c r="CV367" s="44"/>
      <c r="CW367" s="44"/>
      <c r="CX367" s="44"/>
      <c r="CY367" s="44"/>
      <c r="CZ367" s="44"/>
      <c r="DA367" s="44"/>
      <c r="DB367" s="44"/>
      <c r="DC367" s="44"/>
      <c r="DD367" s="44"/>
      <c r="DE367" s="44"/>
      <c r="DF367" s="44"/>
      <c r="DG367" s="44"/>
      <c r="DH367" s="44"/>
      <c r="DI367" s="44"/>
      <c r="DJ367" s="44"/>
      <c r="DK367" s="44"/>
      <c r="DL367" s="44"/>
      <c r="DM367" s="44"/>
    </row>
    <row r="368" spans="1:241" hidden="1" outlineLevel="2">
      <c r="A368" s="49"/>
      <c r="B368" s="33"/>
      <c r="C368" s="50"/>
      <c r="D368" s="51"/>
      <c r="E368" s="34"/>
      <c r="F368" s="56"/>
      <c r="G368" s="34"/>
      <c r="H368" s="34"/>
      <c r="I368" s="34"/>
      <c r="J368" s="53"/>
      <c r="K368" s="34"/>
      <c r="L368" s="36"/>
      <c r="M368" s="36"/>
      <c r="N368" s="36"/>
      <c r="O368" s="49"/>
      <c r="P368" s="49"/>
      <c r="Q368" s="36">
        <f>_xlfn.DAYS(P368,O368)</f>
        <v>0</v>
      </c>
      <c r="R368" s="33"/>
      <c r="S368" s="33"/>
      <c r="T368" s="33"/>
      <c r="U368" s="145"/>
      <c r="V368" s="192">
        <f t="shared" si="1220"/>
        <v>0</v>
      </c>
      <c r="W368" s="193">
        <f t="shared" ref="W368:Z374" si="1222">SUM(AA368,AE368,AI368,AM368)</f>
        <v>0</v>
      </c>
      <c r="X368" s="192">
        <f t="shared" si="1222"/>
        <v>0</v>
      </c>
      <c r="Y368" s="192">
        <f t="shared" si="1222"/>
        <v>0</v>
      </c>
      <c r="Z368" s="192">
        <f t="shared" si="1222"/>
        <v>0</v>
      </c>
      <c r="AA368" s="211">
        <f t="shared" ref="AA368:AA372" si="1223">SUM(AB368:AD368)</f>
        <v>0</v>
      </c>
      <c r="AB368" s="205"/>
      <c r="AC368" s="205"/>
      <c r="AD368" s="229"/>
      <c r="AE368" s="211">
        <f t="shared" ref="AE368" si="1224">SUM(AF368:AH368)</f>
        <v>0</v>
      </c>
      <c r="AF368" s="205"/>
      <c r="AG368" s="205"/>
      <c r="AH368" s="229"/>
      <c r="AI368" s="211">
        <f t="shared" ref="AI368:AI374" si="1225">SUM(AJ368:AL368)</f>
        <v>0</v>
      </c>
      <c r="AJ368" s="205"/>
      <c r="AK368" s="205"/>
      <c r="AL368" s="229"/>
      <c r="AM368" s="211">
        <f t="shared" ref="AM368:AM374" si="1226">SUM(AN368:AP368)</f>
        <v>0</v>
      </c>
      <c r="AN368" s="205"/>
      <c r="AO368" s="205"/>
      <c r="AP368" s="231"/>
      <c r="AQ368" s="193">
        <f t="shared" ref="AQ368:AR374" si="1227">SUM(BS368,BL368,BE368,AX368)</f>
        <v>0</v>
      </c>
      <c r="AR368" s="192">
        <f t="shared" si="1227"/>
        <v>0</v>
      </c>
      <c r="AS368" s="192">
        <f t="shared" ref="AS368:AS373" si="1228">IF(AR368*0.304=SUM(AZ368,BG368,BN368,BU368),AR368*0.304,"ЕСН")</f>
        <v>0</v>
      </c>
      <c r="AT368" s="192">
        <f t="shared" si="1221"/>
        <v>0</v>
      </c>
      <c r="AU368" s="192">
        <f t="shared" si="1221"/>
        <v>0</v>
      </c>
      <c r="AV368" s="192">
        <f t="shared" si="1221"/>
        <v>0</v>
      </c>
      <c r="AW368" s="192">
        <f t="shared" si="1221"/>
        <v>0</v>
      </c>
      <c r="AX368" s="235">
        <f t="shared" ref="AX368:AX371" si="1229">SUM(AY368:BD368)</f>
        <v>0</v>
      </c>
      <c r="AY368" s="263"/>
      <c r="AZ368" s="194">
        <f t="shared" ref="AZ368:AZ374" si="1230">AY368*0.304</f>
        <v>0</v>
      </c>
      <c r="BA368" s="263"/>
      <c r="BB368" s="263"/>
      <c r="BC368" s="263"/>
      <c r="BD368" s="264"/>
      <c r="BE368" s="235">
        <f t="shared" ref="BE368:BE371" si="1231">SUM(BF368:BK368)</f>
        <v>0</v>
      </c>
      <c r="BF368" s="263"/>
      <c r="BG368" s="194">
        <f t="shared" ref="BG368:BG374" si="1232">BF368*0.304</f>
        <v>0</v>
      </c>
      <c r="BH368" s="263"/>
      <c r="BI368" s="263"/>
      <c r="BJ368" s="263"/>
      <c r="BK368" s="264"/>
      <c r="BL368" s="235">
        <f t="shared" ref="BL368:BL371" si="1233">SUM(BM368:BR368)</f>
        <v>0</v>
      </c>
      <c r="BM368" s="263"/>
      <c r="BN368" s="194">
        <f t="shared" ref="BN368:BN374" si="1234">BM368*0.304</f>
        <v>0</v>
      </c>
      <c r="BO368" s="263"/>
      <c r="BP368" s="263"/>
      <c r="BQ368" s="263"/>
      <c r="BR368" s="264"/>
      <c r="BS368" s="235">
        <f t="shared" ref="BS368:BS371" si="1235">SUM(BT368:BY368)</f>
        <v>0</v>
      </c>
      <c r="BT368" s="263"/>
      <c r="BU368" s="194">
        <f t="shared" ref="BU368:BU374" si="1236">BT368*0.304</f>
        <v>0</v>
      </c>
      <c r="BV368" s="263"/>
      <c r="BW368" s="263"/>
      <c r="BX368" s="263"/>
      <c r="BY368" s="264"/>
      <c r="BZ368" s="251"/>
      <c r="CA368" s="159"/>
      <c r="CB368" s="44"/>
      <c r="CC368" s="44"/>
      <c r="CD368" s="44"/>
      <c r="CE368" s="44"/>
      <c r="CF368" s="44"/>
      <c r="CG368" s="44"/>
      <c r="CH368" s="44"/>
      <c r="CI368" s="44"/>
      <c r="CJ368" s="44"/>
      <c r="CK368" s="44"/>
      <c r="CL368" s="44"/>
      <c r="CM368" s="44"/>
      <c r="CN368" s="44"/>
      <c r="CO368" s="44"/>
      <c r="CP368" s="44"/>
      <c r="CQ368" s="44"/>
      <c r="CR368" s="44"/>
      <c r="CS368" s="44"/>
      <c r="CT368" s="44"/>
      <c r="CU368" s="44"/>
      <c r="CV368" s="44"/>
      <c r="CW368" s="44"/>
      <c r="CX368" s="44"/>
      <c r="CY368" s="44"/>
      <c r="CZ368" s="44"/>
      <c r="DA368" s="44"/>
      <c r="DB368" s="44"/>
      <c r="DC368" s="44"/>
      <c r="DD368" s="44"/>
      <c r="DE368" s="44"/>
      <c r="DF368" s="44"/>
      <c r="DG368" s="44"/>
      <c r="DH368" s="44"/>
      <c r="DI368" s="44"/>
      <c r="DJ368" s="44"/>
      <c r="DK368" s="44"/>
      <c r="DL368" s="44"/>
      <c r="DM368" s="44"/>
    </row>
    <row r="369" spans="1:241" hidden="1" outlineLevel="2">
      <c r="A369" s="187"/>
      <c r="B369" s="33"/>
      <c r="C369" s="50"/>
      <c r="D369" s="51"/>
      <c r="E369" s="34"/>
      <c r="F369" s="56"/>
      <c r="G369" s="34"/>
      <c r="H369" s="34"/>
      <c r="I369" s="34"/>
      <c r="J369" s="53"/>
      <c r="K369" s="34"/>
      <c r="L369" s="36"/>
      <c r="M369" s="36"/>
      <c r="N369" s="36"/>
      <c r="O369" s="49"/>
      <c r="P369" s="49"/>
      <c r="Q369" s="36">
        <f t="shared" ref="Q369:Q374" si="1237">_xlfn.DAYS(P369,O369)</f>
        <v>0</v>
      </c>
      <c r="R369" s="33"/>
      <c r="S369" s="33"/>
      <c r="T369" s="33"/>
      <c r="U369" s="145"/>
      <c r="V369" s="192">
        <f t="shared" si="1220"/>
        <v>0</v>
      </c>
      <c r="W369" s="193">
        <f t="shared" si="1222"/>
        <v>0</v>
      </c>
      <c r="X369" s="192">
        <f t="shared" si="1222"/>
        <v>0</v>
      </c>
      <c r="Y369" s="192">
        <f t="shared" si="1222"/>
        <v>0</v>
      </c>
      <c r="Z369" s="192">
        <f t="shared" si="1222"/>
        <v>0</v>
      </c>
      <c r="AA369" s="211">
        <f t="shared" si="1223"/>
        <v>0</v>
      </c>
      <c r="AB369" s="205"/>
      <c r="AC369" s="205"/>
      <c r="AD369" s="229"/>
      <c r="AE369" s="211">
        <f>SUM(AF369:AH369)</f>
        <v>0</v>
      </c>
      <c r="AF369" s="205"/>
      <c r="AG369" s="205"/>
      <c r="AH369" s="229"/>
      <c r="AI369" s="211">
        <f t="shared" si="1225"/>
        <v>0</v>
      </c>
      <c r="AJ369" s="205"/>
      <c r="AK369" s="205"/>
      <c r="AL369" s="229"/>
      <c r="AM369" s="211">
        <f t="shared" si="1226"/>
        <v>0</v>
      </c>
      <c r="AN369" s="205"/>
      <c r="AO369" s="205"/>
      <c r="AP369" s="231"/>
      <c r="AQ369" s="193">
        <f t="shared" si="1227"/>
        <v>0</v>
      </c>
      <c r="AR369" s="192">
        <f t="shared" si="1227"/>
        <v>0</v>
      </c>
      <c r="AS369" s="192">
        <f t="shared" si="1228"/>
        <v>0</v>
      </c>
      <c r="AT369" s="192">
        <f t="shared" si="1221"/>
        <v>0</v>
      </c>
      <c r="AU369" s="192">
        <f t="shared" si="1221"/>
        <v>0</v>
      </c>
      <c r="AV369" s="192">
        <f t="shared" si="1221"/>
        <v>0</v>
      </c>
      <c r="AW369" s="192">
        <f t="shared" si="1221"/>
        <v>0</v>
      </c>
      <c r="AX369" s="235">
        <f t="shared" si="1229"/>
        <v>0</v>
      </c>
      <c r="AY369" s="263"/>
      <c r="AZ369" s="194">
        <f t="shared" si="1230"/>
        <v>0</v>
      </c>
      <c r="BA369" s="263"/>
      <c r="BB369" s="263"/>
      <c r="BC369" s="263"/>
      <c r="BD369" s="264"/>
      <c r="BE369" s="235">
        <f t="shared" si="1231"/>
        <v>0</v>
      </c>
      <c r="BF369" s="263"/>
      <c r="BG369" s="194">
        <f t="shared" si="1232"/>
        <v>0</v>
      </c>
      <c r="BH369" s="263"/>
      <c r="BI369" s="263"/>
      <c r="BJ369" s="263"/>
      <c r="BK369" s="264"/>
      <c r="BL369" s="235">
        <f t="shared" si="1233"/>
        <v>0</v>
      </c>
      <c r="BM369" s="263"/>
      <c r="BN369" s="194">
        <f t="shared" si="1234"/>
        <v>0</v>
      </c>
      <c r="BO369" s="263"/>
      <c r="BP369" s="263"/>
      <c r="BQ369" s="263"/>
      <c r="BR369" s="264"/>
      <c r="BS369" s="235">
        <f t="shared" si="1235"/>
        <v>0</v>
      </c>
      <c r="BT369" s="263"/>
      <c r="BU369" s="194">
        <f t="shared" si="1236"/>
        <v>0</v>
      </c>
      <c r="BV369" s="263"/>
      <c r="BW369" s="263"/>
      <c r="BX369" s="263"/>
      <c r="BY369" s="264"/>
      <c r="BZ369" s="251"/>
      <c r="CA369" s="159"/>
      <c r="CB369" s="44"/>
      <c r="CC369" s="44"/>
      <c r="CD369" s="44"/>
      <c r="CE369" s="44"/>
      <c r="CF369" s="44"/>
      <c r="CG369" s="44"/>
      <c r="CH369" s="44"/>
      <c r="CI369" s="44"/>
      <c r="CJ369" s="44"/>
      <c r="CK369" s="44"/>
      <c r="CL369" s="44"/>
      <c r="CM369" s="44"/>
      <c r="CN369" s="44"/>
      <c r="CO369" s="44"/>
      <c r="CP369" s="44"/>
      <c r="CQ369" s="44"/>
      <c r="CR369" s="44"/>
      <c r="CS369" s="44"/>
      <c r="CT369" s="44"/>
      <c r="CU369" s="44"/>
      <c r="CV369" s="44"/>
      <c r="CW369" s="44"/>
      <c r="CX369" s="44"/>
      <c r="CY369" s="44"/>
      <c r="CZ369" s="44"/>
      <c r="DA369" s="44"/>
      <c r="DB369" s="44"/>
      <c r="DC369" s="44"/>
      <c r="DD369" s="44"/>
      <c r="DE369" s="44"/>
      <c r="DF369" s="44"/>
      <c r="DG369" s="44"/>
      <c r="DH369" s="44"/>
      <c r="DI369" s="44"/>
      <c r="DJ369" s="44"/>
      <c r="DK369" s="44"/>
      <c r="DL369" s="44"/>
      <c r="DM369" s="44"/>
    </row>
    <row r="370" spans="1:241" hidden="1" outlineLevel="2">
      <c r="A370" s="187"/>
      <c r="B370" s="33"/>
      <c r="C370" s="50"/>
      <c r="D370" s="51"/>
      <c r="E370" s="34"/>
      <c r="F370" s="56"/>
      <c r="G370" s="34"/>
      <c r="H370" s="34"/>
      <c r="I370" s="34"/>
      <c r="J370" s="53"/>
      <c r="K370" s="34"/>
      <c r="L370" s="36"/>
      <c r="M370" s="36"/>
      <c r="N370" s="36"/>
      <c r="O370" s="49"/>
      <c r="P370" s="49"/>
      <c r="Q370" s="36">
        <f t="shared" si="1237"/>
        <v>0</v>
      </c>
      <c r="R370" s="33"/>
      <c r="S370" s="33"/>
      <c r="T370" s="33"/>
      <c r="U370" s="145"/>
      <c r="V370" s="192">
        <f t="shared" si="1220"/>
        <v>0</v>
      </c>
      <c r="W370" s="193">
        <f t="shared" si="1222"/>
        <v>0</v>
      </c>
      <c r="X370" s="192">
        <f t="shared" si="1222"/>
        <v>0</v>
      </c>
      <c r="Y370" s="192">
        <f t="shared" si="1222"/>
        <v>0</v>
      </c>
      <c r="Z370" s="192">
        <f t="shared" si="1222"/>
        <v>0</v>
      </c>
      <c r="AA370" s="211">
        <f t="shared" si="1223"/>
        <v>0</v>
      </c>
      <c r="AB370" s="205"/>
      <c r="AC370" s="205"/>
      <c r="AD370" s="229"/>
      <c r="AE370" s="211">
        <f t="shared" ref="AE370:AE374" si="1238">SUM(AF370:AH370)</f>
        <v>0</v>
      </c>
      <c r="AF370" s="205"/>
      <c r="AG370" s="205"/>
      <c r="AH370" s="229"/>
      <c r="AI370" s="211">
        <f t="shared" si="1225"/>
        <v>0</v>
      </c>
      <c r="AJ370" s="205"/>
      <c r="AK370" s="205"/>
      <c r="AL370" s="229"/>
      <c r="AM370" s="211">
        <f t="shared" si="1226"/>
        <v>0</v>
      </c>
      <c r="AN370" s="205"/>
      <c r="AO370" s="205"/>
      <c r="AP370" s="231"/>
      <c r="AQ370" s="193">
        <f t="shared" si="1227"/>
        <v>0</v>
      </c>
      <c r="AR370" s="192">
        <f t="shared" si="1227"/>
        <v>0</v>
      </c>
      <c r="AS370" s="192">
        <f t="shared" si="1228"/>
        <v>0</v>
      </c>
      <c r="AT370" s="192">
        <f t="shared" si="1221"/>
        <v>0</v>
      </c>
      <c r="AU370" s="192">
        <f t="shared" si="1221"/>
        <v>0</v>
      </c>
      <c r="AV370" s="192">
        <f t="shared" si="1221"/>
        <v>0</v>
      </c>
      <c r="AW370" s="192">
        <f t="shared" si="1221"/>
        <v>0</v>
      </c>
      <c r="AX370" s="235">
        <f t="shared" si="1229"/>
        <v>0</v>
      </c>
      <c r="AY370" s="263"/>
      <c r="AZ370" s="194">
        <f t="shared" si="1230"/>
        <v>0</v>
      </c>
      <c r="BA370" s="263"/>
      <c r="BB370" s="263"/>
      <c r="BC370" s="263"/>
      <c r="BD370" s="264"/>
      <c r="BE370" s="235">
        <f t="shared" si="1231"/>
        <v>0</v>
      </c>
      <c r="BF370" s="263"/>
      <c r="BG370" s="194">
        <f t="shared" si="1232"/>
        <v>0</v>
      </c>
      <c r="BH370" s="263"/>
      <c r="BI370" s="263"/>
      <c r="BJ370" s="263"/>
      <c r="BK370" s="264"/>
      <c r="BL370" s="235">
        <f t="shared" si="1233"/>
        <v>0</v>
      </c>
      <c r="BM370" s="263"/>
      <c r="BN370" s="194">
        <f t="shared" si="1234"/>
        <v>0</v>
      </c>
      <c r="BO370" s="263"/>
      <c r="BP370" s="263"/>
      <c r="BQ370" s="263"/>
      <c r="BR370" s="264"/>
      <c r="BS370" s="235">
        <f t="shared" si="1235"/>
        <v>0</v>
      </c>
      <c r="BT370" s="263"/>
      <c r="BU370" s="194">
        <f t="shared" si="1236"/>
        <v>0</v>
      </c>
      <c r="BV370" s="263"/>
      <c r="BW370" s="263"/>
      <c r="BX370" s="263"/>
      <c r="BY370" s="264"/>
      <c r="BZ370" s="251"/>
      <c r="CA370" s="159"/>
      <c r="CB370" s="44"/>
      <c r="CC370" s="44"/>
      <c r="CD370" s="44"/>
      <c r="CE370" s="44"/>
      <c r="CF370" s="44"/>
      <c r="CG370" s="44"/>
      <c r="CH370" s="44"/>
      <c r="CI370" s="44"/>
      <c r="CJ370" s="44"/>
      <c r="CK370" s="44"/>
      <c r="CL370" s="44"/>
      <c r="CM370" s="44"/>
      <c r="CN370" s="44"/>
      <c r="CO370" s="44"/>
      <c r="CP370" s="44"/>
      <c r="CQ370" s="44"/>
      <c r="CR370" s="44"/>
      <c r="CS370" s="44"/>
      <c r="CT370" s="44"/>
      <c r="CU370" s="44"/>
      <c r="CV370" s="44"/>
      <c r="CW370" s="44"/>
      <c r="CX370" s="44"/>
      <c r="CY370" s="44"/>
      <c r="CZ370" s="44"/>
      <c r="DA370" s="44"/>
      <c r="DB370" s="44"/>
      <c r="DC370" s="44"/>
      <c r="DD370" s="44"/>
      <c r="DE370" s="44"/>
      <c r="DF370" s="44"/>
      <c r="DG370" s="44"/>
      <c r="DH370" s="44"/>
      <c r="DI370" s="44"/>
      <c r="DJ370" s="44"/>
      <c r="DK370" s="44"/>
      <c r="DL370" s="44"/>
      <c r="DM370" s="44"/>
    </row>
    <row r="371" spans="1:241" hidden="1" outlineLevel="2">
      <c r="A371" s="145"/>
      <c r="B371" s="33"/>
      <c r="C371" s="50"/>
      <c r="D371" s="51"/>
      <c r="E371" s="34"/>
      <c r="F371" s="56"/>
      <c r="G371" s="34"/>
      <c r="H371" s="34"/>
      <c r="I371" s="34"/>
      <c r="J371" s="53"/>
      <c r="K371" s="34"/>
      <c r="L371" s="36"/>
      <c r="M371" s="36"/>
      <c r="N371" s="36"/>
      <c r="O371" s="49"/>
      <c r="P371" s="49"/>
      <c r="Q371" s="36">
        <f t="shared" si="1237"/>
        <v>0</v>
      </c>
      <c r="R371" s="33"/>
      <c r="S371" s="33"/>
      <c r="T371" s="33"/>
      <c r="U371" s="145"/>
      <c r="V371" s="192">
        <f t="shared" si="1220"/>
        <v>0</v>
      </c>
      <c r="W371" s="193">
        <f t="shared" si="1222"/>
        <v>0</v>
      </c>
      <c r="X371" s="192">
        <f t="shared" si="1222"/>
        <v>0</v>
      </c>
      <c r="Y371" s="192">
        <f t="shared" si="1222"/>
        <v>0</v>
      </c>
      <c r="Z371" s="192">
        <f t="shared" si="1222"/>
        <v>0</v>
      </c>
      <c r="AA371" s="211">
        <f t="shared" si="1223"/>
        <v>0</v>
      </c>
      <c r="AB371" s="205"/>
      <c r="AC371" s="205"/>
      <c r="AD371" s="229"/>
      <c r="AE371" s="211">
        <f t="shared" si="1238"/>
        <v>0</v>
      </c>
      <c r="AF371" s="205"/>
      <c r="AG371" s="205"/>
      <c r="AH371" s="229"/>
      <c r="AI371" s="211">
        <f t="shared" si="1225"/>
        <v>0</v>
      </c>
      <c r="AJ371" s="205"/>
      <c r="AK371" s="205"/>
      <c r="AL371" s="229"/>
      <c r="AM371" s="211">
        <f t="shared" si="1226"/>
        <v>0</v>
      </c>
      <c r="AN371" s="205"/>
      <c r="AO371" s="205"/>
      <c r="AP371" s="231"/>
      <c r="AQ371" s="193">
        <f t="shared" si="1227"/>
        <v>0</v>
      </c>
      <c r="AR371" s="192">
        <f t="shared" si="1227"/>
        <v>0</v>
      </c>
      <c r="AS371" s="192">
        <f t="shared" si="1228"/>
        <v>0</v>
      </c>
      <c r="AT371" s="192">
        <f t="shared" si="1221"/>
        <v>0</v>
      </c>
      <c r="AU371" s="192">
        <f t="shared" si="1221"/>
        <v>0</v>
      </c>
      <c r="AV371" s="192">
        <f t="shared" si="1221"/>
        <v>0</v>
      </c>
      <c r="AW371" s="192">
        <f t="shared" si="1221"/>
        <v>0</v>
      </c>
      <c r="AX371" s="235">
        <f t="shared" si="1229"/>
        <v>0</v>
      </c>
      <c r="AY371" s="263"/>
      <c r="AZ371" s="194">
        <f t="shared" si="1230"/>
        <v>0</v>
      </c>
      <c r="BA371" s="263"/>
      <c r="BB371" s="263"/>
      <c r="BC371" s="263"/>
      <c r="BD371" s="264"/>
      <c r="BE371" s="235">
        <f t="shared" si="1231"/>
        <v>0</v>
      </c>
      <c r="BF371" s="263"/>
      <c r="BG371" s="194">
        <f t="shared" si="1232"/>
        <v>0</v>
      </c>
      <c r="BH371" s="263"/>
      <c r="BI371" s="263"/>
      <c r="BJ371" s="263"/>
      <c r="BK371" s="264"/>
      <c r="BL371" s="235">
        <f t="shared" si="1233"/>
        <v>0</v>
      </c>
      <c r="BM371" s="263"/>
      <c r="BN371" s="194">
        <f t="shared" si="1234"/>
        <v>0</v>
      </c>
      <c r="BO371" s="263"/>
      <c r="BP371" s="263"/>
      <c r="BQ371" s="263"/>
      <c r="BR371" s="264"/>
      <c r="BS371" s="235">
        <f t="shared" si="1235"/>
        <v>0</v>
      </c>
      <c r="BT371" s="263"/>
      <c r="BU371" s="194">
        <f t="shared" si="1236"/>
        <v>0</v>
      </c>
      <c r="BV371" s="263"/>
      <c r="BW371" s="263"/>
      <c r="BX371" s="263"/>
      <c r="BY371" s="264"/>
      <c r="BZ371" s="251"/>
      <c r="CA371" s="159"/>
      <c r="CB371" s="44"/>
      <c r="CC371" s="44"/>
      <c r="CD371" s="44"/>
      <c r="CE371" s="44"/>
      <c r="CF371" s="44"/>
      <c r="CG371" s="44"/>
      <c r="CH371" s="44"/>
      <c r="CI371" s="44"/>
      <c r="CJ371" s="44"/>
      <c r="CK371" s="44"/>
      <c r="CL371" s="44"/>
      <c r="CM371" s="44"/>
      <c r="CN371" s="44"/>
      <c r="CO371" s="44"/>
      <c r="CP371" s="44"/>
      <c r="CQ371" s="44"/>
      <c r="CR371" s="44"/>
      <c r="CS371" s="44"/>
      <c r="CT371" s="44"/>
      <c r="CU371" s="44"/>
      <c r="CV371" s="44"/>
      <c r="CW371" s="44"/>
      <c r="CX371" s="44"/>
      <c r="CY371" s="44"/>
      <c r="CZ371" s="44"/>
      <c r="DA371" s="44"/>
      <c r="DB371" s="44"/>
      <c r="DC371" s="44"/>
      <c r="DD371" s="44"/>
      <c r="DE371" s="44"/>
      <c r="DF371" s="44"/>
      <c r="DG371" s="44"/>
      <c r="DH371" s="44"/>
      <c r="DI371" s="44"/>
      <c r="DJ371" s="44"/>
      <c r="DK371" s="44"/>
      <c r="DL371" s="44"/>
      <c r="DM371" s="44"/>
    </row>
    <row r="372" spans="1:241" hidden="1" outlineLevel="2">
      <c r="A372" s="145"/>
      <c r="B372" s="33"/>
      <c r="C372" s="50"/>
      <c r="D372" s="51"/>
      <c r="E372" s="34"/>
      <c r="F372" s="56"/>
      <c r="G372" s="34"/>
      <c r="H372" s="34"/>
      <c r="I372" s="34"/>
      <c r="J372" s="53"/>
      <c r="K372" s="34"/>
      <c r="L372" s="36"/>
      <c r="M372" s="36"/>
      <c r="N372" s="36"/>
      <c r="O372" s="49"/>
      <c r="P372" s="49"/>
      <c r="Q372" s="36">
        <f t="shared" si="1237"/>
        <v>0</v>
      </c>
      <c r="R372" s="33"/>
      <c r="S372" s="33"/>
      <c r="T372" s="33"/>
      <c r="U372" s="145"/>
      <c r="V372" s="192">
        <f t="shared" si="1220"/>
        <v>0</v>
      </c>
      <c r="W372" s="193">
        <f t="shared" si="1222"/>
        <v>0</v>
      </c>
      <c r="X372" s="192">
        <f t="shared" si="1222"/>
        <v>0</v>
      </c>
      <c r="Y372" s="192">
        <f t="shared" si="1222"/>
        <v>0</v>
      </c>
      <c r="Z372" s="192">
        <f t="shared" si="1222"/>
        <v>0</v>
      </c>
      <c r="AA372" s="211">
        <f t="shared" si="1223"/>
        <v>0</v>
      </c>
      <c r="AB372" s="206"/>
      <c r="AC372" s="206"/>
      <c r="AD372" s="230"/>
      <c r="AE372" s="211">
        <f t="shared" si="1238"/>
        <v>0</v>
      </c>
      <c r="AF372" s="206"/>
      <c r="AG372" s="206"/>
      <c r="AH372" s="230"/>
      <c r="AI372" s="211">
        <f t="shared" si="1225"/>
        <v>0</v>
      </c>
      <c r="AJ372" s="206"/>
      <c r="AK372" s="206"/>
      <c r="AL372" s="230"/>
      <c r="AM372" s="211">
        <f t="shared" si="1226"/>
        <v>0</v>
      </c>
      <c r="AN372" s="206"/>
      <c r="AO372" s="206"/>
      <c r="AP372" s="232"/>
      <c r="AQ372" s="193">
        <f t="shared" si="1227"/>
        <v>0</v>
      </c>
      <c r="AR372" s="192">
        <f t="shared" si="1227"/>
        <v>0</v>
      </c>
      <c r="AS372" s="192">
        <f t="shared" si="1228"/>
        <v>0</v>
      </c>
      <c r="AT372" s="192">
        <f t="shared" si="1221"/>
        <v>0</v>
      </c>
      <c r="AU372" s="192">
        <f t="shared" si="1221"/>
        <v>0</v>
      </c>
      <c r="AV372" s="192">
        <f t="shared" si="1221"/>
        <v>0</v>
      </c>
      <c r="AW372" s="192">
        <f t="shared" si="1221"/>
        <v>0</v>
      </c>
      <c r="AX372" s="235">
        <f>SUM(AY372:BD372)</f>
        <v>0</v>
      </c>
      <c r="AY372" s="263"/>
      <c r="AZ372" s="194">
        <f t="shared" si="1230"/>
        <v>0</v>
      </c>
      <c r="BA372" s="263"/>
      <c r="BB372" s="263"/>
      <c r="BC372" s="263"/>
      <c r="BD372" s="264"/>
      <c r="BE372" s="235">
        <f>SUM(BF372:BK372)</f>
        <v>0</v>
      </c>
      <c r="BF372" s="263"/>
      <c r="BG372" s="194">
        <f t="shared" si="1232"/>
        <v>0</v>
      </c>
      <c r="BH372" s="263"/>
      <c r="BI372" s="263"/>
      <c r="BJ372" s="263"/>
      <c r="BK372" s="264"/>
      <c r="BL372" s="235">
        <f>SUM(BM372:BR372)</f>
        <v>0</v>
      </c>
      <c r="BM372" s="263"/>
      <c r="BN372" s="194">
        <f t="shared" si="1234"/>
        <v>0</v>
      </c>
      <c r="BO372" s="263"/>
      <c r="BP372" s="263"/>
      <c r="BQ372" s="263"/>
      <c r="BR372" s="264"/>
      <c r="BS372" s="235">
        <f>SUM(BT372:BY372)</f>
        <v>0</v>
      </c>
      <c r="BT372" s="263"/>
      <c r="BU372" s="194">
        <f t="shared" si="1236"/>
        <v>0</v>
      </c>
      <c r="BV372" s="263"/>
      <c r="BW372" s="263"/>
      <c r="BX372" s="263"/>
      <c r="BY372" s="264"/>
      <c r="BZ372" s="251"/>
      <c r="CA372" s="159"/>
      <c r="CB372" s="44"/>
      <c r="CC372" s="44"/>
      <c r="CD372" s="44"/>
      <c r="CE372" s="44"/>
      <c r="CF372" s="44"/>
      <c r="CG372" s="44"/>
      <c r="CH372" s="44"/>
      <c r="CI372" s="44"/>
      <c r="CJ372" s="44"/>
      <c r="CK372" s="44"/>
      <c r="CL372" s="44"/>
      <c r="CM372" s="44"/>
      <c r="CN372" s="44"/>
      <c r="CO372" s="44"/>
      <c r="CP372" s="44"/>
      <c r="CQ372" s="44"/>
      <c r="CR372" s="44"/>
      <c r="CS372" s="44"/>
      <c r="CT372" s="44"/>
      <c r="CU372" s="44"/>
      <c r="CV372" s="44"/>
      <c r="CW372" s="44"/>
      <c r="CX372" s="44"/>
      <c r="CY372" s="44"/>
      <c r="CZ372" s="44"/>
      <c r="DA372" s="44"/>
      <c r="DB372" s="44"/>
      <c r="DC372" s="44"/>
      <c r="DD372" s="44"/>
      <c r="DE372" s="44"/>
      <c r="DF372" s="44"/>
      <c r="DG372" s="44"/>
      <c r="DH372" s="44"/>
      <c r="DI372" s="44"/>
      <c r="DJ372" s="44"/>
      <c r="DK372" s="44"/>
      <c r="DL372" s="44"/>
      <c r="DM372" s="44"/>
    </row>
    <row r="373" spans="1:241" hidden="1" outlineLevel="2">
      <c r="A373" s="145"/>
      <c r="B373" s="33"/>
      <c r="C373" s="50"/>
      <c r="D373" s="51"/>
      <c r="E373" s="34"/>
      <c r="F373" s="56"/>
      <c r="G373" s="34"/>
      <c r="H373" s="34"/>
      <c r="I373" s="34"/>
      <c r="J373" s="53"/>
      <c r="K373" s="34"/>
      <c r="L373" s="36"/>
      <c r="M373" s="36"/>
      <c r="N373" s="36"/>
      <c r="O373" s="49"/>
      <c r="P373" s="49"/>
      <c r="Q373" s="36">
        <f t="shared" si="1237"/>
        <v>0</v>
      </c>
      <c r="R373" s="33"/>
      <c r="S373" s="33"/>
      <c r="T373" s="33"/>
      <c r="U373" s="145"/>
      <c r="V373" s="192">
        <f t="shared" si="1220"/>
        <v>0</v>
      </c>
      <c r="W373" s="193">
        <f t="shared" si="1222"/>
        <v>0</v>
      </c>
      <c r="X373" s="192">
        <f t="shared" si="1222"/>
        <v>0</v>
      </c>
      <c r="Y373" s="192">
        <f t="shared" si="1222"/>
        <v>0</v>
      </c>
      <c r="Z373" s="192">
        <f t="shared" si="1222"/>
        <v>0</v>
      </c>
      <c r="AA373" s="211">
        <f>SUM(AB373:AD373)</f>
        <v>0</v>
      </c>
      <c r="AB373" s="206"/>
      <c r="AC373" s="206"/>
      <c r="AD373" s="230"/>
      <c r="AE373" s="211">
        <f t="shared" si="1238"/>
        <v>0</v>
      </c>
      <c r="AF373" s="206"/>
      <c r="AG373" s="206"/>
      <c r="AH373" s="230"/>
      <c r="AI373" s="211">
        <f t="shared" si="1225"/>
        <v>0</v>
      </c>
      <c r="AJ373" s="206"/>
      <c r="AK373" s="206"/>
      <c r="AL373" s="230"/>
      <c r="AM373" s="211">
        <f t="shared" si="1226"/>
        <v>0</v>
      </c>
      <c r="AN373" s="206"/>
      <c r="AO373" s="206"/>
      <c r="AP373" s="232"/>
      <c r="AQ373" s="193">
        <f t="shared" si="1227"/>
        <v>0</v>
      </c>
      <c r="AR373" s="192">
        <f t="shared" si="1227"/>
        <v>0</v>
      </c>
      <c r="AS373" s="192">
        <f t="shared" si="1228"/>
        <v>0</v>
      </c>
      <c r="AT373" s="192">
        <f t="shared" si="1221"/>
        <v>0</v>
      </c>
      <c r="AU373" s="192">
        <f t="shared" si="1221"/>
        <v>0</v>
      </c>
      <c r="AV373" s="192">
        <f t="shared" si="1221"/>
        <v>0</v>
      </c>
      <c r="AW373" s="192">
        <f t="shared" si="1221"/>
        <v>0</v>
      </c>
      <c r="AX373" s="235">
        <f t="shared" ref="AX373:AX374" si="1239">SUM(AY373:BD373)</f>
        <v>0</v>
      </c>
      <c r="AY373" s="263"/>
      <c r="AZ373" s="194">
        <f t="shared" si="1230"/>
        <v>0</v>
      </c>
      <c r="BA373" s="263"/>
      <c r="BB373" s="263"/>
      <c r="BC373" s="263"/>
      <c r="BD373" s="264"/>
      <c r="BE373" s="235">
        <f t="shared" ref="BE373:BE374" si="1240">SUM(BF373:BK373)</f>
        <v>0</v>
      </c>
      <c r="BF373" s="263"/>
      <c r="BG373" s="194">
        <f t="shared" si="1232"/>
        <v>0</v>
      </c>
      <c r="BH373" s="263"/>
      <c r="BI373" s="263"/>
      <c r="BJ373" s="263"/>
      <c r="BK373" s="264"/>
      <c r="BL373" s="235">
        <f t="shared" ref="BL373:BL374" si="1241">SUM(BM373:BR373)</f>
        <v>0</v>
      </c>
      <c r="BM373" s="263"/>
      <c r="BN373" s="194">
        <f t="shared" si="1234"/>
        <v>0</v>
      </c>
      <c r="BO373" s="263"/>
      <c r="BP373" s="263"/>
      <c r="BQ373" s="263"/>
      <c r="BR373" s="264"/>
      <c r="BS373" s="235">
        <f t="shared" ref="BS373:BS374" si="1242">SUM(BT373:BY373)</f>
        <v>0</v>
      </c>
      <c r="BT373" s="263"/>
      <c r="BU373" s="194">
        <f t="shared" si="1236"/>
        <v>0</v>
      </c>
      <c r="BV373" s="263"/>
      <c r="BW373" s="263"/>
      <c r="BX373" s="263"/>
      <c r="BY373" s="264"/>
      <c r="BZ373" s="251"/>
      <c r="CA373" s="159"/>
      <c r="CB373" s="44"/>
      <c r="CC373" s="44"/>
      <c r="CD373" s="44"/>
      <c r="CE373" s="44"/>
      <c r="CF373" s="44"/>
      <c r="CG373" s="44"/>
      <c r="CH373" s="44"/>
      <c r="CI373" s="44"/>
      <c r="CJ373" s="44"/>
      <c r="CK373" s="44"/>
      <c r="CL373" s="44"/>
      <c r="CM373" s="44"/>
      <c r="CN373" s="44"/>
      <c r="CO373" s="44"/>
      <c r="CP373" s="44"/>
      <c r="CQ373" s="44"/>
      <c r="CR373" s="44"/>
      <c r="CS373" s="44"/>
      <c r="CT373" s="44"/>
      <c r="CU373" s="44"/>
      <c r="CV373" s="44"/>
      <c r="CW373" s="44"/>
      <c r="CX373" s="44"/>
      <c r="CY373" s="44"/>
      <c r="CZ373" s="44"/>
      <c r="DA373" s="44"/>
      <c r="DB373" s="44"/>
      <c r="DC373" s="44"/>
      <c r="DD373" s="44"/>
      <c r="DE373" s="44"/>
      <c r="DF373" s="44"/>
      <c r="DG373" s="44"/>
      <c r="DH373" s="44"/>
      <c r="DI373" s="44"/>
      <c r="DJ373" s="44"/>
      <c r="DK373" s="44"/>
      <c r="DL373" s="44"/>
      <c r="DM373" s="44"/>
    </row>
    <row r="374" spans="1:241" hidden="1" outlineLevel="2">
      <c r="A374" s="145"/>
      <c r="B374" s="33"/>
      <c r="C374" s="50"/>
      <c r="D374" s="51"/>
      <c r="E374" s="34"/>
      <c r="F374" s="56"/>
      <c r="G374" s="34"/>
      <c r="H374" s="34"/>
      <c r="I374" s="34"/>
      <c r="J374" s="53"/>
      <c r="K374" s="34"/>
      <c r="L374" s="36"/>
      <c r="M374" s="36"/>
      <c r="N374" s="36"/>
      <c r="O374" s="49"/>
      <c r="P374" s="49"/>
      <c r="Q374" s="36">
        <f t="shared" si="1237"/>
        <v>0</v>
      </c>
      <c r="R374" s="33"/>
      <c r="S374" s="33"/>
      <c r="T374" s="33"/>
      <c r="U374" s="145"/>
      <c r="V374" s="192">
        <f t="shared" si="1220"/>
        <v>0</v>
      </c>
      <c r="W374" s="193">
        <f t="shared" si="1222"/>
        <v>0</v>
      </c>
      <c r="X374" s="192">
        <f t="shared" si="1222"/>
        <v>0</v>
      </c>
      <c r="Y374" s="192">
        <f t="shared" si="1222"/>
        <v>0</v>
      </c>
      <c r="Z374" s="192">
        <f t="shared" si="1222"/>
        <v>0</v>
      </c>
      <c r="AA374" s="211">
        <f t="shared" ref="AA374" si="1243">SUM(AB374:AD374)</f>
        <v>0</v>
      </c>
      <c r="AB374" s="206"/>
      <c r="AC374" s="206"/>
      <c r="AD374" s="230"/>
      <c r="AE374" s="211">
        <f t="shared" si="1238"/>
        <v>0</v>
      </c>
      <c r="AF374" s="206"/>
      <c r="AG374" s="206"/>
      <c r="AH374" s="230"/>
      <c r="AI374" s="211">
        <f t="shared" si="1225"/>
        <v>0</v>
      </c>
      <c r="AJ374" s="206"/>
      <c r="AK374" s="206"/>
      <c r="AL374" s="230"/>
      <c r="AM374" s="211">
        <f t="shared" si="1226"/>
        <v>0</v>
      </c>
      <c r="AN374" s="206"/>
      <c r="AO374" s="206"/>
      <c r="AP374" s="232"/>
      <c r="AQ374" s="193">
        <f t="shared" si="1227"/>
        <v>0</v>
      </c>
      <c r="AR374" s="192">
        <f>SUM(BT374,BM374,BF374,AY374)</f>
        <v>0</v>
      </c>
      <c r="AS374" s="192">
        <f>IF(AR374*0.304=SUM(AZ374,BG374,BN374,BU374),AR374*0.304,"ЕСН")</f>
        <v>0</v>
      </c>
      <c r="AT374" s="192">
        <f t="shared" si="1221"/>
        <v>0</v>
      </c>
      <c r="AU374" s="192">
        <f t="shared" si="1221"/>
        <v>0</v>
      </c>
      <c r="AV374" s="192">
        <f t="shared" si="1221"/>
        <v>0</v>
      </c>
      <c r="AW374" s="192">
        <f t="shared" si="1221"/>
        <v>0</v>
      </c>
      <c r="AX374" s="235">
        <f t="shared" si="1239"/>
        <v>0</v>
      </c>
      <c r="AY374" s="263"/>
      <c r="AZ374" s="194">
        <f t="shared" si="1230"/>
        <v>0</v>
      </c>
      <c r="BA374" s="263"/>
      <c r="BB374" s="263"/>
      <c r="BC374" s="263"/>
      <c r="BD374" s="264"/>
      <c r="BE374" s="235">
        <f t="shared" si="1240"/>
        <v>0</v>
      </c>
      <c r="BF374" s="263"/>
      <c r="BG374" s="194">
        <f t="shared" si="1232"/>
        <v>0</v>
      </c>
      <c r="BH374" s="263"/>
      <c r="BI374" s="263"/>
      <c r="BJ374" s="263"/>
      <c r="BK374" s="264"/>
      <c r="BL374" s="235">
        <f t="shared" si="1241"/>
        <v>0</v>
      </c>
      <c r="BM374" s="263"/>
      <c r="BN374" s="194">
        <f t="shared" si="1234"/>
        <v>0</v>
      </c>
      <c r="BO374" s="263"/>
      <c r="BP374" s="263"/>
      <c r="BQ374" s="263"/>
      <c r="BR374" s="264"/>
      <c r="BS374" s="235">
        <f t="shared" si="1242"/>
        <v>0</v>
      </c>
      <c r="BT374" s="263"/>
      <c r="BU374" s="194">
        <f t="shared" si="1236"/>
        <v>0</v>
      </c>
      <c r="BV374" s="263"/>
      <c r="BW374" s="263"/>
      <c r="BX374" s="263"/>
      <c r="BY374" s="264"/>
      <c r="BZ374" s="251"/>
      <c r="CA374" s="159"/>
      <c r="CB374" s="44"/>
      <c r="CC374" s="44"/>
      <c r="CD374" s="44"/>
      <c r="CE374" s="44"/>
      <c r="CF374" s="44"/>
      <c r="CG374" s="44"/>
      <c r="CH374" s="44"/>
      <c r="CI374" s="44"/>
      <c r="CJ374" s="44"/>
      <c r="CK374" s="44"/>
      <c r="CL374" s="44"/>
      <c r="CM374" s="44"/>
      <c r="CN374" s="44"/>
      <c r="CO374" s="44"/>
      <c r="CP374" s="44"/>
      <c r="CQ374" s="44"/>
      <c r="CR374" s="44"/>
      <c r="CS374" s="44"/>
      <c r="CT374" s="44"/>
      <c r="CU374" s="44"/>
      <c r="CV374" s="44"/>
      <c r="CW374" s="44"/>
      <c r="CX374" s="44"/>
      <c r="CY374" s="44"/>
      <c r="CZ374" s="44"/>
      <c r="DA374" s="44"/>
      <c r="DB374" s="44"/>
      <c r="DC374" s="44"/>
      <c r="DD374" s="44"/>
      <c r="DE374" s="44"/>
      <c r="DF374" s="44"/>
      <c r="DG374" s="44"/>
      <c r="DH374" s="44"/>
      <c r="DI374" s="44"/>
      <c r="DJ374" s="44"/>
      <c r="DK374" s="44"/>
      <c r="DL374" s="44"/>
      <c r="DM374" s="44"/>
    </row>
    <row r="375" spans="1:241" hidden="1" outlineLevel="2">
      <c r="A375" s="49"/>
      <c r="B375" s="33"/>
      <c r="C375" s="50"/>
      <c r="D375" s="51"/>
      <c r="E375" s="34"/>
      <c r="F375" s="52"/>
      <c r="G375" s="34"/>
      <c r="H375" s="34"/>
      <c r="I375" s="34"/>
      <c r="J375" s="53"/>
      <c r="K375" s="34"/>
      <c r="L375" s="36"/>
      <c r="M375" s="36"/>
      <c r="N375" s="36"/>
      <c r="O375" s="36"/>
      <c r="P375" s="36"/>
      <c r="Q375" s="36"/>
      <c r="R375" s="33"/>
      <c r="S375" s="145"/>
      <c r="T375" s="145"/>
      <c r="U375" s="145"/>
      <c r="V375" s="154"/>
      <c r="W375" s="165"/>
      <c r="X375" s="36"/>
      <c r="Y375" s="36"/>
      <c r="Z375" s="154"/>
      <c r="AA375" s="210"/>
      <c r="AB375" s="36"/>
      <c r="AC375" s="36"/>
      <c r="AD375" s="221"/>
      <c r="AE375" s="210"/>
      <c r="AF375" s="36"/>
      <c r="AG375" s="36"/>
      <c r="AH375" s="221"/>
      <c r="AI375" s="210"/>
      <c r="AJ375" s="36"/>
      <c r="AK375" s="36"/>
      <c r="AL375" s="221"/>
      <c r="AM375" s="210"/>
      <c r="AN375" s="36"/>
      <c r="AO375" s="36"/>
      <c r="AP375" s="154"/>
      <c r="AQ375" s="165"/>
      <c r="AR375" s="36"/>
      <c r="AS375" s="36"/>
      <c r="AT375" s="36"/>
      <c r="AU375" s="36"/>
      <c r="AV375" s="36"/>
      <c r="AW375" s="154"/>
      <c r="AX375" s="235"/>
      <c r="AY375" s="54"/>
      <c r="AZ375" s="194"/>
      <c r="BA375" s="54"/>
      <c r="BB375" s="54"/>
      <c r="BC375" s="54"/>
      <c r="BD375" s="237"/>
      <c r="BE375" s="235"/>
      <c r="BF375" s="54"/>
      <c r="BG375" s="194"/>
      <c r="BH375" s="54"/>
      <c r="BI375" s="54"/>
      <c r="BJ375" s="54"/>
      <c r="BK375" s="237"/>
      <c r="BL375" s="236"/>
      <c r="BM375" s="54"/>
      <c r="BN375" s="54"/>
      <c r="BO375" s="54"/>
      <c r="BP375" s="54"/>
      <c r="BQ375" s="54"/>
      <c r="BR375" s="237"/>
      <c r="BS375" s="236"/>
      <c r="BT375" s="44"/>
      <c r="BU375" s="44"/>
      <c r="BV375" s="44"/>
      <c r="BW375" s="44"/>
      <c r="BX375" s="44"/>
      <c r="BY375" s="257"/>
      <c r="BZ375" s="252"/>
      <c r="CA375" s="159"/>
      <c r="CB375" s="44"/>
      <c r="CC375" s="44"/>
      <c r="CD375" s="44"/>
      <c r="CE375" s="44"/>
      <c r="CF375" s="44"/>
      <c r="CG375" s="44"/>
      <c r="CH375" s="44"/>
      <c r="CI375" s="44"/>
      <c r="CJ375" s="44"/>
      <c r="CK375" s="44"/>
      <c r="CL375" s="44"/>
      <c r="CM375" s="44"/>
      <c r="CN375" s="44"/>
      <c r="CO375" s="44"/>
      <c r="CP375" s="44"/>
      <c r="CQ375" s="44"/>
      <c r="CR375" s="44"/>
      <c r="CS375" s="44"/>
      <c r="CT375" s="44"/>
      <c r="CU375" s="44"/>
      <c r="CV375" s="44"/>
      <c r="CW375" s="44"/>
      <c r="CX375" s="44"/>
      <c r="CY375" s="44"/>
      <c r="CZ375" s="44"/>
      <c r="DA375" s="44"/>
      <c r="DB375" s="44"/>
      <c r="DC375" s="44"/>
      <c r="DD375" s="44"/>
      <c r="DE375" s="44"/>
      <c r="DF375" s="44"/>
      <c r="DG375" s="44"/>
      <c r="DH375" s="44"/>
      <c r="DI375" s="44"/>
      <c r="DJ375" s="44"/>
      <c r="DK375" s="44"/>
      <c r="DL375" s="44"/>
      <c r="DM375" s="44"/>
    </row>
    <row r="376" spans="1:241" s="48" customFormat="1" hidden="1" outlineLevel="1" collapsed="1">
      <c r="A376" s="176"/>
      <c r="B376" s="177"/>
      <c r="C376" s="178"/>
      <c r="D376" s="179"/>
      <c r="E376" s="180"/>
      <c r="F376" s="181"/>
      <c r="G376" s="182"/>
      <c r="H376" s="182"/>
      <c r="I376" s="182"/>
      <c r="J376" s="183"/>
      <c r="K376" s="181" t="str">
        <f>CONCATENATE(K377," ",S377,R377," ",K378," ",S378,R378," ",K379," ",S379,R379," ",K380," ",S380,R380," ",K381," ",S381,R381," "," ",K382," ",S382,R382," ",K383," ",S383,R383," ",K384," ",S384,R384," ")</f>
        <v xml:space="preserve">                 </v>
      </c>
      <c r="L376" s="181"/>
      <c r="M376" s="181"/>
      <c r="N376" s="181"/>
      <c r="O376" s="181"/>
      <c r="P376" s="181"/>
      <c r="Q376" s="181"/>
      <c r="R376" s="182"/>
      <c r="S376" s="182"/>
      <c r="T376" s="182"/>
      <c r="U376" s="184">
        <f>SUM(U377:U384)</f>
        <v>0</v>
      </c>
      <c r="V376" s="188">
        <f>IF(SUM(BT377:BY384,BM377:BR384,BF377:BK384,AY377:BD384,AN377:AP384,AJ377:AL384,AF377:AH384,AB377:AD384)=SUM(V377:V384),SUM(V377:V384),"ПРОВЕРЬ")</f>
        <v>0</v>
      </c>
      <c r="W376" s="189">
        <f>IF(SUM(AA376,AE376,AI376,AM376)=SUM(W377:W384),SUM(W377:W384),"ПРОВЕРЬ")</f>
        <v>0</v>
      </c>
      <c r="X376" s="188">
        <f>IF(SUM(AB376,AF376,AJ376,AN376)=SUM(X377:X384),SUM(X377:X384),"ПРОВЕРЬ")</f>
        <v>0</v>
      </c>
      <c r="Y376" s="188">
        <f t="shared" ref="Y376" si="1244">IF(SUM(AC376,AG376,AK376,AO376)=SUM(Y377:Y384),SUM(Y377:Y384),"ПРОВЕРЬ")</f>
        <v>0</v>
      </c>
      <c r="Z376" s="222">
        <f>IF(SUM(AD376,AH376,AL376,AP376)=SUM(Z377:Z384),SUM(Z377:Z384),"ПРОВЕРЬ")</f>
        <v>0</v>
      </c>
      <c r="AA376" s="190">
        <f t="shared" ref="AA376" si="1245">SUM(AA377:AA384)</f>
        <v>0</v>
      </c>
      <c r="AB376" s="184">
        <f t="shared" ref="AB376" si="1246">SUM(AB377:AB384)</f>
        <v>0</v>
      </c>
      <c r="AC376" s="184">
        <f>SUM(AC377:AC384)</f>
        <v>0</v>
      </c>
      <c r="AD376" s="222">
        <f>SUM(AD377:AD384)</f>
        <v>0</v>
      </c>
      <c r="AE376" s="184">
        <f>SUM(AE377:AE384)</f>
        <v>0</v>
      </c>
      <c r="AF376" s="184">
        <f t="shared" ref="AF376" si="1247">SUM(AF377:AF384)</f>
        <v>0</v>
      </c>
      <c r="AG376" s="184">
        <f>SUM(AG377:AG384)</f>
        <v>0</v>
      </c>
      <c r="AH376" s="222">
        <f>SUM(AH377:AH384)</f>
        <v>0</v>
      </c>
      <c r="AI376" s="184">
        <f t="shared" ref="AI376:AJ376" si="1248">SUM(AI377:AI384)</f>
        <v>0</v>
      </c>
      <c r="AJ376" s="184">
        <f t="shared" si="1248"/>
        <v>0</v>
      </c>
      <c r="AK376" s="184">
        <f>SUM(AK377:AK384)</f>
        <v>0</v>
      </c>
      <c r="AL376" s="222">
        <f>SUM(AL377:AL384)</f>
        <v>0</v>
      </c>
      <c r="AM376" s="184">
        <f>SUM(AM377:AM384)</f>
        <v>0</v>
      </c>
      <c r="AN376" s="184">
        <f t="shared" ref="AN376" si="1249">SUM(AN377:AN384)</f>
        <v>0</v>
      </c>
      <c r="AO376" s="184">
        <f>SUM(AO377:AO384)</f>
        <v>0</v>
      </c>
      <c r="AP376" s="188">
        <f>SUM(AP377:AP384)</f>
        <v>0</v>
      </c>
      <c r="AQ376" s="189">
        <f t="shared" ref="AQ376:AR376" si="1250">IF(SUM(AX376,BE376,BL376,BS376)=SUM(AQ377:AQ384),SUM(AQ377:AQ384),"ПРОВЕРЬ")</f>
        <v>0</v>
      </c>
      <c r="AR376" s="188">
        <f t="shared" si="1250"/>
        <v>0</v>
      </c>
      <c r="AS376" s="188">
        <f>IF(SUM(AZ376,BG376,BN376,BU376)=SUM(AS377:AS384),SUM(AS377:AS384),"ПРОВЕРЬ")</f>
        <v>0</v>
      </c>
      <c r="AT376" s="188">
        <f>IF(SUM(BA376,BH376,BO376,BV376)=SUM(AT377:AT384),SUM(AT377:AT384),"ПРОВЕРЬ")</f>
        <v>0</v>
      </c>
      <c r="AU376" s="188">
        <f>IF(SUM(BB376,BI376,BP376,BW376)=SUM(AU377:AU384),SUM(AU377:AU384),"ПРОВЕРЬ")</f>
        <v>0</v>
      </c>
      <c r="AV376" s="188">
        <f t="shared" ref="AV376" si="1251">IF(SUM(BC376,BJ376,BQ376,BX376)=SUM(AV377:AV384),SUM(AV377:AV384),"ПРОВЕРЬ")</f>
        <v>0</v>
      </c>
      <c r="AW376" s="188">
        <f>IF(SUM(BD376,BK376,BR376,BY376)=SUM(AW377:AW384),SUM(AW377:AW384),"ПРОВЕРЬ")</f>
        <v>0</v>
      </c>
      <c r="AX376" s="191">
        <f t="shared" ref="AX376" si="1252">SUM(AX377:AX384)</f>
        <v>0</v>
      </c>
      <c r="AY376" s="191">
        <f t="shared" ref="AY376:AZ376" si="1253">SUM(AY377:AY384)</f>
        <v>0</v>
      </c>
      <c r="AZ376" s="191">
        <f t="shared" si="1253"/>
        <v>0</v>
      </c>
      <c r="BA376" s="191">
        <f>SUM(BA377:BA384)</f>
        <v>0</v>
      </c>
      <c r="BB376" s="191">
        <f t="shared" ref="BB376" si="1254">SUM(BB377:BB384)</f>
        <v>0</v>
      </c>
      <c r="BC376" s="191">
        <f>SUM(BC377:BC384)</f>
        <v>0</v>
      </c>
      <c r="BD376" s="234">
        <f>SUM(BD377:BD384)</f>
        <v>0</v>
      </c>
      <c r="BE376" s="191">
        <f t="shared" ref="BE376:BF376" si="1255">SUM(BE377:BE384)</f>
        <v>0</v>
      </c>
      <c r="BF376" s="191">
        <f t="shared" si="1255"/>
        <v>0</v>
      </c>
      <c r="BG376" s="191">
        <f>SUM(BG377:BG384)</f>
        <v>0</v>
      </c>
      <c r="BH376" s="191">
        <f t="shared" ref="BH376:BI376" si="1256">SUM(BH377:BH384)</f>
        <v>0</v>
      </c>
      <c r="BI376" s="191">
        <f t="shared" si="1256"/>
        <v>0</v>
      </c>
      <c r="BJ376" s="191">
        <f>SUM(BJ377:BJ384)</f>
        <v>0</v>
      </c>
      <c r="BK376" s="234">
        <f>SUM(BK377:BK384)</f>
        <v>0</v>
      </c>
      <c r="BL376" s="184">
        <f t="shared" ref="BL376:BP376" si="1257">SUM(BL377:BL384)</f>
        <v>0</v>
      </c>
      <c r="BM376" s="184">
        <f t="shared" si="1257"/>
        <v>0</v>
      </c>
      <c r="BN376" s="184">
        <f t="shared" si="1257"/>
        <v>0</v>
      </c>
      <c r="BO376" s="184">
        <f t="shared" si="1257"/>
        <v>0</v>
      </c>
      <c r="BP376" s="184">
        <f t="shared" si="1257"/>
        <v>0</v>
      </c>
      <c r="BQ376" s="184">
        <f>SUM(BQ377:BQ384)</f>
        <v>0</v>
      </c>
      <c r="BR376" s="222">
        <f>SUM(BR377:BR384)</f>
        <v>0</v>
      </c>
      <c r="BS376" s="184">
        <f t="shared" ref="BS376:BW376" si="1258">SUM(BS377:BS384)</f>
        <v>0</v>
      </c>
      <c r="BT376" s="184">
        <f t="shared" si="1258"/>
        <v>0</v>
      </c>
      <c r="BU376" s="184">
        <f t="shared" si="1258"/>
        <v>0</v>
      </c>
      <c r="BV376" s="184">
        <f t="shared" si="1258"/>
        <v>0</v>
      </c>
      <c r="BW376" s="184">
        <f t="shared" si="1258"/>
        <v>0</v>
      </c>
      <c r="BX376" s="184">
        <f>SUM(BX377:BX384)</f>
        <v>0</v>
      </c>
      <c r="BY376" s="222">
        <f>SUM(BY377:BY384)</f>
        <v>0</v>
      </c>
      <c r="BZ376" s="266"/>
      <c r="CA376" s="160"/>
      <c r="CB376" s="46"/>
      <c r="CC376" s="46"/>
      <c r="CD376" s="46"/>
      <c r="CE376" s="46"/>
      <c r="CF376" s="46"/>
      <c r="CG376" s="46"/>
      <c r="CH376" s="46"/>
      <c r="CI376" s="46"/>
      <c r="CJ376" s="46"/>
      <c r="CK376" s="46"/>
      <c r="CL376" s="46"/>
      <c r="CM376" s="46"/>
      <c r="CN376" s="46"/>
      <c r="CO376" s="46"/>
      <c r="CP376" s="46"/>
      <c r="CQ376" s="46"/>
      <c r="CR376" s="46"/>
      <c r="CS376" s="46"/>
      <c r="CT376" s="46"/>
      <c r="CU376" s="46"/>
      <c r="CV376" s="46"/>
      <c r="CW376" s="46"/>
      <c r="CX376" s="46"/>
      <c r="CY376" s="46"/>
      <c r="CZ376" s="46"/>
      <c r="DA376" s="46"/>
      <c r="DB376" s="46"/>
      <c r="DC376" s="46"/>
      <c r="DD376" s="46"/>
      <c r="DE376" s="46"/>
      <c r="DF376" s="46"/>
      <c r="DG376" s="46"/>
      <c r="DH376" s="46"/>
      <c r="DI376" s="46"/>
      <c r="DJ376" s="46"/>
      <c r="DK376" s="46"/>
      <c r="DL376" s="46"/>
      <c r="DM376" s="46"/>
      <c r="DN376" s="47"/>
      <c r="DO376" s="47"/>
      <c r="DP376" s="47"/>
      <c r="DQ376" s="47"/>
      <c r="DR376" s="47"/>
      <c r="DS376" s="47"/>
      <c r="DT376" s="47"/>
      <c r="DU376" s="47"/>
      <c r="DV376" s="47"/>
      <c r="DW376" s="47"/>
      <c r="DX376" s="47"/>
      <c r="DY376" s="47"/>
      <c r="DZ376" s="47"/>
      <c r="EA376" s="47"/>
      <c r="EB376" s="47"/>
      <c r="EC376" s="47"/>
      <c r="ED376" s="47"/>
      <c r="EE376" s="47"/>
      <c r="EF376" s="47"/>
      <c r="EG376" s="47"/>
      <c r="EH376" s="47"/>
      <c r="EI376" s="47"/>
      <c r="EJ376" s="47"/>
      <c r="EK376" s="47"/>
      <c r="EL376" s="47"/>
      <c r="EM376" s="47"/>
      <c r="EN376" s="47"/>
      <c r="EO376" s="47"/>
      <c r="EP376" s="47"/>
      <c r="EQ376" s="47"/>
      <c r="ER376" s="47"/>
      <c r="ES376" s="47"/>
      <c r="ET376" s="47"/>
      <c r="EU376" s="47"/>
      <c r="EV376" s="47"/>
      <c r="EW376" s="47"/>
      <c r="EX376" s="47"/>
      <c r="EY376" s="47"/>
      <c r="EZ376" s="47"/>
      <c r="FA376" s="47"/>
      <c r="FB376" s="47"/>
      <c r="FC376" s="47"/>
      <c r="FD376" s="47"/>
      <c r="FE376" s="47"/>
      <c r="FF376" s="47"/>
      <c r="FG376" s="47"/>
      <c r="FH376" s="47"/>
      <c r="FI376" s="47"/>
      <c r="FJ376" s="47"/>
      <c r="FK376" s="47"/>
      <c r="FL376" s="47"/>
      <c r="FM376" s="47"/>
      <c r="FN376" s="47"/>
      <c r="FO376" s="47"/>
      <c r="FP376" s="47"/>
      <c r="FQ376" s="47"/>
      <c r="FR376" s="47"/>
      <c r="FS376" s="47"/>
      <c r="FT376" s="47"/>
      <c r="FU376" s="47"/>
      <c r="FV376" s="47"/>
      <c r="FW376" s="47"/>
      <c r="FX376" s="47"/>
      <c r="FY376" s="47"/>
      <c r="FZ376" s="47"/>
      <c r="GA376" s="47"/>
      <c r="GB376" s="47"/>
      <c r="GC376" s="47"/>
      <c r="GD376" s="47"/>
      <c r="GE376" s="47"/>
      <c r="GF376" s="47"/>
      <c r="GG376" s="47"/>
      <c r="GH376" s="47"/>
      <c r="GI376" s="47"/>
      <c r="GJ376" s="47"/>
      <c r="GK376" s="47"/>
      <c r="GL376" s="47"/>
      <c r="GM376" s="47"/>
      <c r="GN376" s="47"/>
      <c r="GO376" s="47"/>
      <c r="GP376" s="47"/>
      <c r="GQ376" s="47"/>
      <c r="GR376" s="47"/>
      <c r="GS376" s="47"/>
      <c r="GT376" s="47"/>
      <c r="GU376" s="47"/>
      <c r="GV376" s="47"/>
      <c r="GW376" s="47"/>
      <c r="GX376" s="47"/>
      <c r="GY376" s="47"/>
      <c r="GZ376" s="47"/>
      <c r="HA376" s="47"/>
      <c r="HB376" s="47"/>
      <c r="HC376" s="47"/>
      <c r="HD376" s="47"/>
      <c r="HE376" s="47"/>
      <c r="HF376" s="47"/>
      <c r="HG376" s="47"/>
      <c r="HH376" s="47"/>
      <c r="HI376" s="47"/>
      <c r="HJ376" s="47"/>
      <c r="HK376" s="47"/>
      <c r="HL376" s="47"/>
      <c r="HM376" s="47"/>
      <c r="HN376" s="47"/>
      <c r="HO376" s="47"/>
      <c r="HP376" s="47"/>
      <c r="HQ376" s="47"/>
      <c r="HR376" s="47"/>
      <c r="HS376" s="47"/>
      <c r="HT376" s="47"/>
      <c r="HU376" s="47"/>
      <c r="HV376" s="47"/>
      <c r="HW376" s="47"/>
      <c r="HX376" s="47"/>
      <c r="HY376" s="47"/>
      <c r="HZ376" s="47"/>
      <c r="IA376" s="47"/>
      <c r="IB376" s="47"/>
      <c r="IC376" s="47"/>
      <c r="ID376" s="47"/>
      <c r="IE376" s="47"/>
      <c r="IF376" s="47"/>
      <c r="IG376" s="47"/>
    </row>
    <row r="377" spans="1:241" hidden="1" outlineLevel="2">
      <c r="A377" s="145"/>
      <c r="B377" s="33"/>
      <c r="C377" s="50"/>
      <c r="D377" s="51"/>
      <c r="E377" s="34"/>
      <c r="F377" s="56"/>
      <c r="G377" s="34"/>
      <c r="H377" s="34"/>
      <c r="I377" s="34"/>
      <c r="J377" s="53"/>
      <c r="K377" s="34"/>
      <c r="L377" s="36"/>
      <c r="M377" s="36"/>
      <c r="N377" s="36"/>
      <c r="O377" s="49"/>
      <c r="P377" s="49"/>
      <c r="Q377" s="36">
        <f>_xlfn.DAYS(P377,O377)</f>
        <v>0</v>
      </c>
      <c r="R377" s="33"/>
      <c r="S377" s="33"/>
      <c r="T377" s="33"/>
      <c r="U377" s="145"/>
      <c r="V377" s="192">
        <f t="shared" ref="V377:V384" si="1259">SUM(W377,AQ377)</f>
        <v>0</v>
      </c>
      <c r="W377" s="193">
        <f>SUM(AA377,AE377,AI377,AM377)</f>
        <v>0</v>
      </c>
      <c r="X377" s="192">
        <f>SUM(AB377,AF377,AJ377,AN377)</f>
        <v>0</v>
      </c>
      <c r="Y377" s="192">
        <f>SUM(AC377,AG377,AK377,AO377)</f>
        <v>0</v>
      </c>
      <c r="Z377" s="192">
        <f>SUM(AD377,AH377,AL377,AP377)</f>
        <v>0</v>
      </c>
      <c r="AA377" s="211">
        <f>SUM(AB377:AD377)</f>
        <v>0</v>
      </c>
      <c r="AB377" s="205"/>
      <c r="AC377" s="205"/>
      <c r="AD377" s="229"/>
      <c r="AE377" s="211">
        <f>SUM(AF377:AH377)</f>
        <v>0</v>
      </c>
      <c r="AF377" s="205"/>
      <c r="AG377" s="205"/>
      <c r="AH377" s="229"/>
      <c r="AI377" s="211">
        <f>SUM(AJ377:AL377)</f>
        <v>0</v>
      </c>
      <c r="AJ377" s="205"/>
      <c r="AK377" s="205"/>
      <c r="AL377" s="229"/>
      <c r="AM377" s="211">
        <f>SUM(AN377:AP377)</f>
        <v>0</v>
      </c>
      <c r="AN377" s="205"/>
      <c r="AO377" s="205"/>
      <c r="AP377" s="231"/>
      <c r="AQ377" s="193">
        <f>SUM(BS377,BL377,BE377,AX377)</f>
        <v>0</v>
      </c>
      <c r="AR377" s="192">
        <f>SUM(BT377,BM377,BF377,AY377)</f>
        <v>0</v>
      </c>
      <c r="AS377" s="192">
        <f>IF(AR377*0.304=SUM(AZ377,BG377,BN377,BU377),AR377*0.304,"проверь ЕСН")</f>
        <v>0</v>
      </c>
      <c r="AT377" s="192">
        <f t="shared" ref="AT377:AW384" si="1260">SUM(BV377,BO377,BH377,BA377)</f>
        <v>0</v>
      </c>
      <c r="AU377" s="192">
        <f t="shared" si="1260"/>
        <v>0</v>
      </c>
      <c r="AV377" s="192">
        <f t="shared" si="1260"/>
        <v>0</v>
      </c>
      <c r="AW377" s="192">
        <f>SUM(BY377,BR377,BK377,BD377)</f>
        <v>0</v>
      </c>
      <c r="AX377" s="235">
        <f>SUM(AY377:BD377)</f>
        <v>0</v>
      </c>
      <c r="AY377" s="263"/>
      <c r="AZ377" s="194">
        <f>AY377*0.304</f>
        <v>0</v>
      </c>
      <c r="BA377" s="263"/>
      <c r="BB377" s="263"/>
      <c r="BC377" s="263"/>
      <c r="BD377" s="264"/>
      <c r="BE377" s="235">
        <f>SUM(BF377:BK377)</f>
        <v>0</v>
      </c>
      <c r="BF377" s="263"/>
      <c r="BG377" s="194">
        <f>BF377*0.304</f>
        <v>0</v>
      </c>
      <c r="BH377" s="263"/>
      <c r="BI377" s="263"/>
      <c r="BJ377" s="263"/>
      <c r="BK377" s="264"/>
      <c r="BL377" s="235">
        <f>SUM(BM377:BR377)</f>
        <v>0</v>
      </c>
      <c r="BM377" s="263"/>
      <c r="BN377" s="194">
        <f>BM377*0.304</f>
        <v>0</v>
      </c>
      <c r="BO377" s="263"/>
      <c r="BP377" s="263"/>
      <c r="BQ377" s="263"/>
      <c r="BR377" s="264"/>
      <c r="BS377" s="235">
        <f>SUM(BT377:BY377)</f>
        <v>0</v>
      </c>
      <c r="BT377" s="263"/>
      <c r="BU377" s="194">
        <f>BT377*0.304</f>
        <v>0</v>
      </c>
      <c r="BV377" s="263"/>
      <c r="BW377" s="263"/>
      <c r="BX377" s="263"/>
      <c r="BY377" s="264"/>
      <c r="BZ377" s="251"/>
      <c r="CA377" s="159"/>
      <c r="CB377" s="44"/>
      <c r="CC377" s="44"/>
      <c r="CD377" s="44"/>
      <c r="CE377" s="44"/>
      <c r="CF377" s="44"/>
      <c r="CG377" s="44"/>
      <c r="CH377" s="44"/>
      <c r="CI377" s="44"/>
      <c r="CJ377" s="44"/>
      <c r="CK377" s="44"/>
      <c r="CL377" s="44"/>
      <c r="CM377" s="44"/>
      <c r="CN377" s="44"/>
      <c r="CO377" s="44"/>
      <c r="CP377" s="44"/>
      <c r="CQ377" s="44"/>
      <c r="CR377" s="44"/>
      <c r="CS377" s="44"/>
      <c r="CT377" s="44"/>
      <c r="CU377" s="44"/>
      <c r="CV377" s="44"/>
      <c r="CW377" s="44"/>
      <c r="CX377" s="44"/>
      <c r="CY377" s="44"/>
      <c r="CZ377" s="44"/>
      <c r="DA377" s="44"/>
      <c r="DB377" s="44"/>
      <c r="DC377" s="44"/>
      <c r="DD377" s="44"/>
      <c r="DE377" s="44"/>
      <c r="DF377" s="44"/>
      <c r="DG377" s="44"/>
      <c r="DH377" s="44"/>
      <c r="DI377" s="44"/>
      <c r="DJ377" s="44"/>
      <c r="DK377" s="44"/>
      <c r="DL377" s="44"/>
      <c r="DM377" s="44"/>
    </row>
    <row r="378" spans="1:241" hidden="1" outlineLevel="2">
      <c r="A378" s="49"/>
      <c r="B378" s="33"/>
      <c r="C378" s="50"/>
      <c r="D378" s="51"/>
      <c r="E378" s="34"/>
      <c r="F378" s="56"/>
      <c r="G378" s="34"/>
      <c r="H378" s="34"/>
      <c r="I378" s="34"/>
      <c r="J378" s="53"/>
      <c r="K378" s="34"/>
      <c r="L378" s="36"/>
      <c r="M378" s="36"/>
      <c r="N378" s="36"/>
      <c r="O378" s="49"/>
      <c r="P378" s="49"/>
      <c r="Q378" s="36">
        <f>_xlfn.DAYS(P378,O378)</f>
        <v>0</v>
      </c>
      <c r="R378" s="33"/>
      <c r="S378" s="33"/>
      <c r="T378" s="33"/>
      <c r="U378" s="145"/>
      <c r="V378" s="192">
        <f t="shared" si="1259"/>
        <v>0</v>
      </c>
      <c r="W378" s="193">
        <f t="shared" ref="W378:Z384" si="1261">SUM(AA378,AE378,AI378,AM378)</f>
        <v>0</v>
      </c>
      <c r="X378" s="192">
        <f t="shared" si="1261"/>
        <v>0</v>
      </c>
      <c r="Y378" s="192">
        <f t="shared" si="1261"/>
        <v>0</v>
      </c>
      <c r="Z378" s="192">
        <f t="shared" si="1261"/>
        <v>0</v>
      </c>
      <c r="AA378" s="211">
        <f t="shared" ref="AA378:AA382" si="1262">SUM(AB378:AD378)</f>
        <v>0</v>
      </c>
      <c r="AB378" s="205"/>
      <c r="AC378" s="205"/>
      <c r="AD378" s="229"/>
      <c r="AE378" s="211">
        <f t="shared" ref="AE378" si="1263">SUM(AF378:AH378)</f>
        <v>0</v>
      </c>
      <c r="AF378" s="205"/>
      <c r="AG378" s="205"/>
      <c r="AH378" s="229"/>
      <c r="AI378" s="211">
        <f t="shared" ref="AI378:AI384" si="1264">SUM(AJ378:AL378)</f>
        <v>0</v>
      </c>
      <c r="AJ378" s="205"/>
      <c r="AK378" s="205"/>
      <c r="AL378" s="229"/>
      <c r="AM378" s="211">
        <f t="shared" ref="AM378:AM384" si="1265">SUM(AN378:AP378)</f>
        <v>0</v>
      </c>
      <c r="AN378" s="205"/>
      <c r="AO378" s="205"/>
      <c r="AP378" s="231"/>
      <c r="AQ378" s="193">
        <f t="shared" ref="AQ378:AR384" si="1266">SUM(BS378,BL378,BE378,AX378)</f>
        <v>0</v>
      </c>
      <c r="AR378" s="192">
        <f t="shared" si="1266"/>
        <v>0</v>
      </c>
      <c r="AS378" s="192">
        <f t="shared" ref="AS378:AS383" si="1267">IF(AR378*0.304=SUM(AZ378,BG378,BN378,BU378),AR378*0.304,"ЕСН")</f>
        <v>0</v>
      </c>
      <c r="AT378" s="192">
        <f t="shared" si="1260"/>
        <v>0</v>
      </c>
      <c r="AU378" s="192">
        <f t="shared" si="1260"/>
        <v>0</v>
      </c>
      <c r="AV378" s="192">
        <f t="shared" si="1260"/>
        <v>0</v>
      </c>
      <c r="AW378" s="192">
        <f t="shared" si="1260"/>
        <v>0</v>
      </c>
      <c r="AX378" s="235">
        <f t="shared" ref="AX378:AX381" si="1268">SUM(AY378:BD378)</f>
        <v>0</v>
      </c>
      <c r="AY378" s="263"/>
      <c r="AZ378" s="194">
        <f t="shared" ref="AZ378:AZ384" si="1269">AY378*0.304</f>
        <v>0</v>
      </c>
      <c r="BA378" s="263"/>
      <c r="BB378" s="263"/>
      <c r="BC378" s="263"/>
      <c r="BD378" s="264"/>
      <c r="BE378" s="235">
        <f t="shared" ref="BE378:BE381" si="1270">SUM(BF378:BK378)</f>
        <v>0</v>
      </c>
      <c r="BF378" s="263"/>
      <c r="BG378" s="194">
        <f t="shared" ref="BG378:BG384" si="1271">BF378*0.304</f>
        <v>0</v>
      </c>
      <c r="BH378" s="263"/>
      <c r="BI378" s="263"/>
      <c r="BJ378" s="263"/>
      <c r="BK378" s="264"/>
      <c r="BL378" s="235">
        <f t="shared" ref="BL378:BL381" si="1272">SUM(BM378:BR378)</f>
        <v>0</v>
      </c>
      <c r="BM378" s="263"/>
      <c r="BN378" s="194">
        <f t="shared" ref="BN378:BN384" si="1273">BM378*0.304</f>
        <v>0</v>
      </c>
      <c r="BO378" s="263"/>
      <c r="BP378" s="263"/>
      <c r="BQ378" s="263"/>
      <c r="BR378" s="264"/>
      <c r="BS378" s="235">
        <f t="shared" ref="BS378:BS381" si="1274">SUM(BT378:BY378)</f>
        <v>0</v>
      </c>
      <c r="BT378" s="263"/>
      <c r="BU378" s="194">
        <f t="shared" ref="BU378:BU384" si="1275">BT378*0.304</f>
        <v>0</v>
      </c>
      <c r="BV378" s="263"/>
      <c r="BW378" s="263"/>
      <c r="BX378" s="263"/>
      <c r="BY378" s="264"/>
      <c r="BZ378" s="251"/>
      <c r="CA378" s="159"/>
      <c r="CB378" s="44"/>
      <c r="CC378" s="44"/>
      <c r="CD378" s="44"/>
      <c r="CE378" s="44"/>
      <c r="CF378" s="44"/>
      <c r="CG378" s="44"/>
      <c r="CH378" s="44"/>
      <c r="CI378" s="44"/>
      <c r="CJ378" s="44"/>
      <c r="CK378" s="44"/>
      <c r="CL378" s="44"/>
      <c r="CM378" s="44"/>
      <c r="CN378" s="44"/>
      <c r="CO378" s="44"/>
      <c r="CP378" s="44"/>
      <c r="CQ378" s="44"/>
      <c r="CR378" s="44"/>
      <c r="CS378" s="44"/>
      <c r="CT378" s="44"/>
      <c r="CU378" s="44"/>
      <c r="CV378" s="44"/>
      <c r="CW378" s="44"/>
      <c r="CX378" s="44"/>
      <c r="CY378" s="44"/>
      <c r="CZ378" s="44"/>
      <c r="DA378" s="44"/>
      <c r="DB378" s="44"/>
      <c r="DC378" s="44"/>
      <c r="DD378" s="44"/>
      <c r="DE378" s="44"/>
      <c r="DF378" s="44"/>
      <c r="DG378" s="44"/>
      <c r="DH378" s="44"/>
      <c r="DI378" s="44"/>
      <c r="DJ378" s="44"/>
      <c r="DK378" s="44"/>
      <c r="DL378" s="44"/>
      <c r="DM378" s="44"/>
    </row>
    <row r="379" spans="1:241" hidden="1" outlineLevel="2">
      <c r="A379" s="187"/>
      <c r="B379" s="33"/>
      <c r="C379" s="50"/>
      <c r="D379" s="51"/>
      <c r="E379" s="34"/>
      <c r="F379" s="56"/>
      <c r="G379" s="34"/>
      <c r="H379" s="34"/>
      <c r="I379" s="34"/>
      <c r="J379" s="53"/>
      <c r="K379" s="34"/>
      <c r="L379" s="36"/>
      <c r="M379" s="36"/>
      <c r="N379" s="36"/>
      <c r="O379" s="49"/>
      <c r="P379" s="49"/>
      <c r="Q379" s="36">
        <f t="shared" ref="Q379:Q384" si="1276">_xlfn.DAYS(P379,O379)</f>
        <v>0</v>
      </c>
      <c r="R379" s="33"/>
      <c r="S379" s="33"/>
      <c r="T379" s="33"/>
      <c r="U379" s="145"/>
      <c r="V379" s="192">
        <f t="shared" si="1259"/>
        <v>0</v>
      </c>
      <c r="W379" s="193">
        <f t="shared" si="1261"/>
        <v>0</v>
      </c>
      <c r="X379" s="192">
        <f t="shared" si="1261"/>
        <v>0</v>
      </c>
      <c r="Y379" s="192">
        <f t="shared" si="1261"/>
        <v>0</v>
      </c>
      <c r="Z379" s="192">
        <f t="shared" si="1261"/>
        <v>0</v>
      </c>
      <c r="AA379" s="211">
        <f t="shared" si="1262"/>
        <v>0</v>
      </c>
      <c r="AB379" s="205"/>
      <c r="AC379" s="205"/>
      <c r="AD379" s="229"/>
      <c r="AE379" s="211">
        <f>SUM(AF379:AH379)</f>
        <v>0</v>
      </c>
      <c r="AF379" s="205"/>
      <c r="AG379" s="205"/>
      <c r="AH379" s="229"/>
      <c r="AI379" s="211">
        <f t="shared" si="1264"/>
        <v>0</v>
      </c>
      <c r="AJ379" s="205"/>
      <c r="AK379" s="205"/>
      <c r="AL379" s="229"/>
      <c r="AM379" s="211">
        <f t="shared" si="1265"/>
        <v>0</v>
      </c>
      <c r="AN379" s="205"/>
      <c r="AO379" s="205"/>
      <c r="AP379" s="231"/>
      <c r="AQ379" s="193">
        <f t="shared" si="1266"/>
        <v>0</v>
      </c>
      <c r="AR379" s="192">
        <f t="shared" si="1266"/>
        <v>0</v>
      </c>
      <c r="AS379" s="192">
        <f t="shared" si="1267"/>
        <v>0</v>
      </c>
      <c r="AT379" s="192">
        <f t="shared" si="1260"/>
        <v>0</v>
      </c>
      <c r="AU379" s="192">
        <f t="shared" si="1260"/>
        <v>0</v>
      </c>
      <c r="AV379" s="192">
        <f t="shared" si="1260"/>
        <v>0</v>
      </c>
      <c r="AW379" s="192">
        <f t="shared" si="1260"/>
        <v>0</v>
      </c>
      <c r="AX379" s="235">
        <f t="shared" si="1268"/>
        <v>0</v>
      </c>
      <c r="AY379" s="263"/>
      <c r="AZ379" s="194">
        <f t="shared" si="1269"/>
        <v>0</v>
      </c>
      <c r="BA379" s="263"/>
      <c r="BB379" s="263"/>
      <c r="BC379" s="263"/>
      <c r="BD379" s="264"/>
      <c r="BE379" s="235">
        <f t="shared" si="1270"/>
        <v>0</v>
      </c>
      <c r="BF379" s="263"/>
      <c r="BG379" s="194">
        <f t="shared" si="1271"/>
        <v>0</v>
      </c>
      <c r="BH379" s="263"/>
      <c r="BI379" s="263"/>
      <c r="BJ379" s="263"/>
      <c r="BK379" s="264"/>
      <c r="BL379" s="235">
        <f t="shared" si="1272"/>
        <v>0</v>
      </c>
      <c r="BM379" s="263"/>
      <c r="BN379" s="194">
        <f t="shared" si="1273"/>
        <v>0</v>
      </c>
      <c r="BO379" s="263"/>
      <c r="BP379" s="263"/>
      <c r="BQ379" s="263"/>
      <c r="BR379" s="264"/>
      <c r="BS379" s="235">
        <f t="shared" si="1274"/>
        <v>0</v>
      </c>
      <c r="BT379" s="263"/>
      <c r="BU379" s="194">
        <f t="shared" si="1275"/>
        <v>0</v>
      </c>
      <c r="BV379" s="263"/>
      <c r="BW379" s="263"/>
      <c r="BX379" s="263"/>
      <c r="BY379" s="264"/>
      <c r="BZ379" s="251"/>
      <c r="CA379" s="159"/>
      <c r="CB379" s="44"/>
      <c r="CC379" s="44"/>
      <c r="CD379" s="44"/>
      <c r="CE379" s="44"/>
      <c r="CF379" s="44"/>
      <c r="CG379" s="44"/>
      <c r="CH379" s="44"/>
      <c r="CI379" s="44"/>
      <c r="CJ379" s="44"/>
      <c r="CK379" s="44"/>
      <c r="CL379" s="44"/>
      <c r="CM379" s="44"/>
      <c r="CN379" s="44"/>
      <c r="CO379" s="44"/>
      <c r="CP379" s="44"/>
      <c r="CQ379" s="44"/>
      <c r="CR379" s="44"/>
      <c r="CS379" s="44"/>
      <c r="CT379" s="44"/>
      <c r="CU379" s="44"/>
      <c r="CV379" s="44"/>
      <c r="CW379" s="44"/>
      <c r="CX379" s="44"/>
      <c r="CY379" s="44"/>
      <c r="CZ379" s="44"/>
      <c r="DA379" s="44"/>
      <c r="DB379" s="44"/>
      <c r="DC379" s="44"/>
      <c r="DD379" s="44"/>
      <c r="DE379" s="44"/>
      <c r="DF379" s="44"/>
      <c r="DG379" s="44"/>
      <c r="DH379" s="44"/>
      <c r="DI379" s="44"/>
      <c r="DJ379" s="44"/>
      <c r="DK379" s="44"/>
      <c r="DL379" s="44"/>
      <c r="DM379" s="44"/>
    </row>
    <row r="380" spans="1:241" hidden="1" outlineLevel="2">
      <c r="A380" s="187"/>
      <c r="B380" s="33"/>
      <c r="C380" s="50"/>
      <c r="D380" s="51"/>
      <c r="E380" s="34"/>
      <c r="F380" s="56"/>
      <c r="G380" s="34"/>
      <c r="H380" s="34"/>
      <c r="I380" s="34"/>
      <c r="J380" s="53"/>
      <c r="K380" s="34"/>
      <c r="L380" s="36"/>
      <c r="M380" s="36"/>
      <c r="N380" s="36"/>
      <c r="O380" s="49"/>
      <c r="P380" s="49"/>
      <c r="Q380" s="36">
        <f t="shared" si="1276"/>
        <v>0</v>
      </c>
      <c r="R380" s="33"/>
      <c r="S380" s="33"/>
      <c r="T380" s="33"/>
      <c r="U380" s="145"/>
      <c r="V380" s="192">
        <f t="shared" si="1259"/>
        <v>0</v>
      </c>
      <c r="W380" s="193">
        <f t="shared" si="1261"/>
        <v>0</v>
      </c>
      <c r="X380" s="192">
        <f t="shared" si="1261"/>
        <v>0</v>
      </c>
      <c r="Y380" s="192">
        <f t="shared" si="1261"/>
        <v>0</v>
      </c>
      <c r="Z380" s="192">
        <f t="shared" si="1261"/>
        <v>0</v>
      </c>
      <c r="AA380" s="211">
        <f t="shared" si="1262"/>
        <v>0</v>
      </c>
      <c r="AB380" s="205"/>
      <c r="AC380" s="205"/>
      <c r="AD380" s="229"/>
      <c r="AE380" s="211">
        <f t="shared" ref="AE380:AE384" si="1277">SUM(AF380:AH380)</f>
        <v>0</v>
      </c>
      <c r="AF380" s="205"/>
      <c r="AG380" s="205"/>
      <c r="AH380" s="229"/>
      <c r="AI380" s="211">
        <f t="shared" si="1264"/>
        <v>0</v>
      </c>
      <c r="AJ380" s="205"/>
      <c r="AK380" s="205"/>
      <c r="AL380" s="229"/>
      <c r="AM380" s="211">
        <f t="shared" si="1265"/>
        <v>0</v>
      </c>
      <c r="AN380" s="205"/>
      <c r="AO380" s="205"/>
      <c r="AP380" s="231"/>
      <c r="AQ380" s="193">
        <f t="shared" si="1266"/>
        <v>0</v>
      </c>
      <c r="AR380" s="192">
        <f t="shared" si="1266"/>
        <v>0</v>
      </c>
      <c r="AS380" s="192">
        <f t="shared" si="1267"/>
        <v>0</v>
      </c>
      <c r="AT380" s="192">
        <f t="shared" si="1260"/>
        <v>0</v>
      </c>
      <c r="AU380" s="192">
        <f t="shared" si="1260"/>
        <v>0</v>
      </c>
      <c r="AV380" s="192">
        <f t="shared" si="1260"/>
        <v>0</v>
      </c>
      <c r="AW380" s="192">
        <f t="shared" si="1260"/>
        <v>0</v>
      </c>
      <c r="AX380" s="235">
        <f t="shared" si="1268"/>
        <v>0</v>
      </c>
      <c r="AY380" s="263"/>
      <c r="AZ380" s="194">
        <f t="shared" si="1269"/>
        <v>0</v>
      </c>
      <c r="BA380" s="263"/>
      <c r="BB380" s="263"/>
      <c r="BC380" s="263"/>
      <c r="BD380" s="264"/>
      <c r="BE380" s="235">
        <f t="shared" si="1270"/>
        <v>0</v>
      </c>
      <c r="BF380" s="263"/>
      <c r="BG380" s="194">
        <f t="shared" si="1271"/>
        <v>0</v>
      </c>
      <c r="BH380" s="263"/>
      <c r="BI380" s="263"/>
      <c r="BJ380" s="263"/>
      <c r="BK380" s="264"/>
      <c r="BL380" s="235">
        <f t="shared" si="1272"/>
        <v>0</v>
      </c>
      <c r="BM380" s="263"/>
      <c r="BN380" s="194">
        <f t="shared" si="1273"/>
        <v>0</v>
      </c>
      <c r="BO380" s="263"/>
      <c r="BP380" s="263"/>
      <c r="BQ380" s="263"/>
      <c r="BR380" s="264"/>
      <c r="BS380" s="235">
        <f t="shared" si="1274"/>
        <v>0</v>
      </c>
      <c r="BT380" s="263"/>
      <c r="BU380" s="194">
        <f t="shared" si="1275"/>
        <v>0</v>
      </c>
      <c r="BV380" s="263"/>
      <c r="BW380" s="263"/>
      <c r="BX380" s="263"/>
      <c r="BY380" s="264"/>
      <c r="BZ380" s="251"/>
      <c r="CA380" s="159"/>
      <c r="CB380" s="44"/>
      <c r="CC380" s="44"/>
      <c r="CD380" s="44"/>
      <c r="CE380" s="44"/>
      <c r="CF380" s="44"/>
      <c r="CG380" s="44"/>
      <c r="CH380" s="44"/>
      <c r="CI380" s="44"/>
      <c r="CJ380" s="44"/>
      <c r="CK380" s="44"/>
      <c r="CL380" s="44"/>
      <c r="CM380" s="44"/>
      <c r="CN380" s="44"/>
      <c r="CO380" s="44"/>
      <c r="CP380" s="44"/>
      <c r="CQ380" s="44"/>
      <c r="CR380" s="44"/>
      <c r="CS380" s="44"/>
      <c r="CT380" s="44"/>
      <c r="CU380" s="44"/>
      <c r="CV380" s="44"/>
      <c r="CW380" s="44"/>
      <c r="CX380" s="44"/>
      <c r="CY380" s="44"/>
      <c r="CZ380" s="44"/>
      <c r="DA380" s="44"/>
      <c r="DB380" s="44"/>
      <c r="DC380" s="44"/>
      <c r="DD380" s="44"/>
      <c r="DE380" s="44"/>
      <c r="DF380" s="44"/>
      <c r="DG380" s="44"/>
      <c r="DH380" s="44"/>
      <c r="DI380" s="44"/>
      <c r="DJ380" s="44"/>
      <c r="DK380" s="44"/>
      <c r="DL380" s="44"/>
      <c r="DM380" s="44"/>
    </row>
    <row r="381" spans="1:241" hidden="1" outlineLevel="2">
      <c r="A381" s="145"/>
      <c r="B381" s="33"/>
      <c r="C381" s="50"/>
      <c r="D381" s="51"/>
      <c r="E381" s="34"/>
      <c r="F381" s="56"/>
      <c r="G381" s="34"/>
      <c r="H381" s="34"/>
      <c r="I381" s="34"/>
      <c r="J381" s="53"/>
      <c r="K381" s="34"/>
      <c r="L381" s="36"/>
      <c r="M381" s="36"/>
      <c r="N381" s="36"/>
      <c r="O381" s="49"/>
      <c r="P381" s="49"/>
      <c r="Q381" s="36">
        <f t="shared" si="1276"/>
        <v>0</v>
      </c>
      <c r="R381" s="33"/>
      <c r="S381" s="33"/>
      <c r="T381" s="33"/>
      <c r="U381" s="145"/>
      <c r="V381" s="192">
        <f t="shared" si="1259"/>
        <v>0</v>
      </c>
      <c r="W381" s="193">
        <f t="shared" si="1261"/>
        <v>0</v>
      </c>
      <c r="X381" s="192">
        <f t="shared" si="1261"/>
        <v>0</v>
      </c>
      <c r="Y381" s="192">
        <f t="shared" si="1261"/>
        <v>0</v>
      </c>
      <c r="Z381" s="192">
        <f t="shared" si="1261"/>
        <v>0</v>
      </c>
      <c r="AA381" s="211">
        <f t="shared" si="1262"/>
        <v>0</v>
      </c>
      <c r="AB381" s="205"/>
      <c r="AC381" s="205"/>
      <c r="AD381" s="229"/>
      <c r="AE381" s="211">
        <f t="shared" si="1277"/>
        <v>0</v>
      </c>
      <c r="AF381" s="205"/>
      <c r="AG381" s="205"/>
      <c r="AH381" s="229"/>
      <c r="AI381" s="211">
        <f t="shared" si="1264"/>
        <v>0</v>
      </c>
      <c r="AJ381" s="205"/>
      <c r="AK381" s="205"/>
      <c r="AL381" s="229"/>
      <c r="AM381" s="211">
        <f t="shared" si="1265"/>
        <v>0</v>
      </c>
      <c r="AN381" s="205"/>
      <c r="AO381" s="205"/>
      <c r="AP381" s="231"/>
      <c r="AQ381" s="193">
        <f t="shared" si="1266"/>
        <v>0</v>
      </c>
      <c r="AR381" s="192">
        <f t="shared" si="1266"/>
        <v>0</v>
      </c>
      <c r="AS381" s="192">
        <f t="shared" si="1267"/>
        <v>0</v>
      </c>
      <c r="AT381" s="192">
        <f t="shared" si="1260"/>
        <v>0</v>
      </c>
      <c r="AU381" s="192">
        <f t="shared" si="1260"/>
        <v>0</v>
      </c>
      <c r="AV381" s="192">
        <f t="shared" si="1260"/>
        <v>0</v>
      </c>
      <c r="AW381" s="192">
        <f t="shared" si="1260"/>
        <v>0</v>
      </c>
      <c r="AX381" s="235">
        <f t="shared" si="1268"/>
        <v>0</v>
      </c>
      <c r="AY381" s="263"/>
      <c r="AZ381" s="194">
        <f t="shared" si="1269"/>
        <v>0</v>
      </c>
      <c r="BA381" s="263"/>
      <c r="BB381" s="263"/>
      <c r="BC381" s="263"/>
      <c r="BD381" s="264"/>
      <c r="BE381" s="235">
        <f t="shared" si="1270"/>
        <v>0</v>
      </c>
      <c r="BF381" s="263"/>
      <c r="BG381" s="194">
        <f t="shared" si="1271"/>
        <v>0</v>
      </c>
      <c r="BH381" s="263"/>
      <c r="BI381" s="263"/>
      <c r="BJ381" s="263"/>
      <c r="BK381" s="264"/>
      <c r="BL381" s="235">
        <f t="shared" si="1272"/>
        <v>0</v>
      </c>
      <c r="BM381" s="263"/>
      <c r="BN381" s="194">
        <f t="shared" si="1273"/>
        <v>0</v>
      </c>
      <c r="BO381" s="263"/>
      <c r="BP381" s="263"/>
      <c r="BQ381" s="263"/>
      <c r="BR381" s="264"/>
      <c r="BS381" s="235">
        <f t="shared" si="1274"/>
        <v>0</v>
      </c>
      <c r="BT381" s="263"/>
      <c r="BU381" s="194">
        <f t="shared" si="1275"/>
        <v>0</v>
      </c>
      <c r="BV381" s="263"/>
      <c r="BW381" s="263"/>
      <c r="BX381" s="263"/>
      <c r="BY381" s="264"/>
      <c r="BZ381" s="251"/>
      <c r="CA381" s="159"/>
      <c r="CB381" s="44"/>
      <c r="CC381" s="44"/>
      <c r="CD381" s="44"/>
      <c r="CE381" s="44"/>
      <c r="CF381" s="44"/>
      <c r="CG381" s="44"/>
      <c r="CH381" s="44"/>
      <c r="CI381" s="44"/>
      <c r="CJ381" s="44"/>
      <c r="CK381" s="44"/>
      <c r="CL381" s="44"/>
      <c r="CM381" s="44"/>
      <c r="CN381" s="44"/>
      <c r="CO381" s="44"/>
      <c r="CP381" s="44"/>
      <c r="CQ381" s="44"/>
      <c r="CR381" s="44"/>
      <c r="CS381" s="44"/>
      <c r="CT381" s="44"/>
      <c r="CU381" s="44"/>
      <c r="CV381" s="44"/>
      <c r="CW381" s="44"/>
      <c r="CX381" s="44"/>
      <c r="CY381" s="44"/>
      <c r="CZ381" s="44"/>
      <c r="DA381" s="44"/>
      <c r="DB381" s="44"/>
      <c r="DC381" s="44"/>
      <c r="DD381" s="44"/>
      <c r="DE381" s="44"/>
      <c r="DF381" s="44"/>
      <c r="DG381" s="44"/>
      <c r="DH381" s="44"/>
      <c r="DI381" s="44"/>
      <c r="DJ381" s="44"/>
      <c r="DK381" s="44"/>
      <c r="DL381" s="44"/>
      <c r="DM381" s="44"/>
    </row>
    <row r="382" spans="1:241" hidden="1" outlineLevel="2">
      <c r="A382" s="145"/>
      <c r="B382" s="33"/>
      <c r="C382" s="50"/>
      <c r="D382" s="51"/>
      <c r="E382" s="34"/>
      <c r="F382" s="56"/>
      <c r="G382" s="34"/>
      <c r="H382" s="34"/>
      <c r="I382" s="34"/>
      <c r="J382" s="53"/>
      <c r="K382" s="34"/>
      <c r="L382" s="36"/>
      <c r="M382" s="36"/>
      <c r="N382" s="36"/>
      <c r="O382" s="49"/>
      <c r="P382" s="49"/>
      <c r="Q382" s="36">
        <f t="shared" si="1276"/>
        <v>0</v>
      </c>
      <c r="R382" s="33"/>
      <c r="S382" s="33"/>
      <c r="T382" s="33"/>
      <c r="U382" s="145"/>
      <c r="V382" s="192">
        <f t="shared" si="1259"/>
        <v>0</v>
      </c>
      <c r="W382" s="193">
        <f t="shared" si="1261"/>
        <v>0</v>
      </c>
      <c r="X382" s="192">
        <f t="shared" si="1261"/>
        <v>0</v>
      </c>
      <c r="Y382" s="192">
        <f t="shared" si="1261"/>
        <v>0</v>
      </c>
      <c r="Z382" s="192">
        <f t="shared" si="1261"/>
        <v>0</v>
      </c>
      <c r="AA382" s="211">
        <f t="shared" si="1262"/>
        <v>0</v>
      </c>
      <c r="AB382" s="206"/>
      <c r="AC382" s="206"/>
      <c r="AD382" s="230"/>
      <c r="AE382" s="211">
        <f t="shared" si="1277"/>
        <v>0</v>
      </c>
      <c r="AF382" s="206"/>
      <c r="AG382" s="206"/>
      <c r="AH382" s="230"/>
      <c r="AI382" s="211">
        <f t="shared" si="1264"/>
        <v>0</v>
      </c>
      <c r="AJ382" s="206"/>
      <c r="AK382" s="206"/>
      <c r="AL382" s="230"/>
      <c r="AM382" s="211">
        <f t="shared" si="1265"/>
        <v>0</v>
      </c>
      <c r="AN382" s="206"/>
      <c r="AO382" s="206"/>
      <c r="AP382" s="232"/>
      <c r="AQ382" s="193">
        <f t="shared" si="1266"/>
        <v>0</v>
      </c>
      <c r="AR382" s="192">
        <f t="shared" si="1266"/>
        <v>0</v>
      </c>
      <c r="AS382" s="192">
        <f t="shared" si="1267"/>
        <v>0</v>
      </c>
      <c r="AT382" s="192">
        <f t="shared" si="1260"/>
        <v>0</v>
      </c>
      <c r="AU382" s="192">
        <f t="shared" si="1260"/>
        <v>0</v>
      </c>
      <c r="AV382" s="192">
        <f t="shared" si="1260"/>
        <v>0</v>
      </c>
      <c r="AW382" s="192">
        <f t="shared" si="1260"/>
        <v>0</v>
      </c>
      <c r="AX382" s="235">
        <f>SUM(AY382:BD382)</f>
        <v>0</v>
      </c>
      <c r="AY382" s="263"/>
      <c r="AZ382" s="194">
        <f t="shared" si="1269"/>
        <v>0</v>
      </c>
      <c r="BA382" s="263"/>
      <c r="BB382" s="263"/>
      <c r="BC382" s="263"/>
      <c r="BD382" s="264"/>
      <c r="BE382" s="235">
        <f>SUM(BF382:BK382)</f>
        <v>0</v>
      </c>
      <c r="BF382" s="263"/>
      <c r="BG382" s="194">
        <f t="shared" si="1271"/>
        <v>0</v>
      </c>
      <c r="BH382" s="263"/>
      <c r="BI382" s="263"/>
      <c r="BJ382" s="263"/>
      <c r="BK382" s="264"/>
      <c r="BL382" s="235">
        <f>SUM(BM382:BR382)</f>
        <v>0</v>
      </c>
      <c r="BM382" s="263"/>
      <c r="BN382" s="194">
        <f t="shared" si="1273"/>
        <v>0</v>
      </c>
      <c r="BO382" s="263"/>
      <c r="BP382" s="263"/>
      <c r="BQ382" s="263"/>
      <c r="BR382" s="264"/>
      <c r="BS382" s="235">
        <f>SUM(BT382:BY382)</f>
        <v>0</v>
      </c>
      <c r="BT382" s="263"/>
      <c r="BU382" s="194">
        <f t="shared" si="1275"/>
        <v>0</v>
      </c>
      <c r="BV382" s="263"/>
      <c r="BW382" s="263"/>
      <c r="BX382" s="263"/>
      <c r="BY382" s="264"/>
      <c r="BZ382" s="251"/>
      <c r="CA382" s="159"/>
      <c r="CB382" s="44"/>
      <c r="CC382" s="44"/>
      <c r="CD382" s="44"/>
      <c r="CE382" s="44"/>
      <c r="CF382" s="44"/>
      <c r="CG382" s="44"/>
      <c r="CH382" s="44"/>
      <c r="CI382" s="44"/>
      <c r="CJ382" s="44"/>
      <c r="CK382" s="44"/>
      <c r="CL382" s="44"/>
      <c r="CM382" s="44"/>
      <c r="CN382" s="44"/>
      <c r="CO382" s="44"/>
      <c r="CP382" s="44"/>
      <c r="CQ382" s="44"/>
      <c r="CR382" s="44"/>
      <c r="CS382" s="44"/>
      <c r="CT382" s="44"/>
      <c r="CU382" s="44"/>
      <c r="CV382" s="44"/>
      <c r="CW382" s="44"/>
      <c r="CX382" s="44"/>
      <c r="CY382" s="44"/>
      <c r="CZ382" s="44"/>
      <c r="DA382" s="44"/>
      <c r="DB382" s="44"/>
      <c r="DC382" s="44"/>
      <c r="DD382" s="44"/>
      <c r="DE382" s="44"/>
      <c r="DF382" s="44"/>
      <c r="DG382" s="44"/>
      <c r="DH382" s="44"/>
      <c r="DI382" s="44"/>
      <c r="DJ382" s="44"/>
      <c r="DK382" s="44"/>
      <c r="DL382" s="44"/>
      <c r="DM382" s="44"/>
    </row>
    <row r="383" spans="1:241" hidden="1" outlineLevel="2">
      <c r="A383" s="145"/>
      <c r="B383" s="33"/>
      <c r="C383" s="50"/>
      <c r="D383" s="51"/>
      <c r="E383" s="34"/>
      <c r="F383" s="56"/>
      <c r="G383" s="34"/>
      <c r="H383" s="34"/>
      <c r="I383" s="34"/>
      <c r="J383" s="53"/>
      <c r="K383" s="34"/>
      <c r="L383" s="36"/>
      <c r="M383" s="36"/>
      <c r="N383" s="36"/>
      <c r="O383" s="49"/>
      <c r="P383" s="49"/>
      <c r="Q383" s="36">
        <f t="shared" si="1276"/>
        <v>0</v>
      </c>
      <c r="R383" s="33"/>
      <c r="S383" s="33"/>
      <c r="T383" s="33"/>
      <c r="U383" s="145"/>
      <c r="V383" s="192">
        <f t="shared" si="1259"/>
        <v>0</v>
      </c>
      <c r="W383" s="193">
        <f t="shared" si="1261"/>
        <v>0</v>
      </c>
      <c r="X383" s="192">
        <f t="shared" si="1261"/>
        <v>0</v>
      </c>
      <c r="Y383" s="192">
        <f t="shared" si="1261"/>
        <v>0</v>
      </c>
      <c r="Z383" s="192">
        <f t="shared" si="1261"/>
        <v>0</v>
      </c>
      <c r="AA383" s="211">
        <f>SUM(AB383:AD383)</f>
        <v>0</v>
      </c>
      <c r="AB383" s="206"/>
      <c r="AC383" s="206"/>
      <c r="AD383" s="230"/>
      <c r="AE383" s="211">
        <f t="shared" si="1277"/>
        <v>0</v>
      </c>
      <c r="AF383" s="206"/>
      <c r="AG383" s="206"/>
      <c r="AH383" s="230"/>
      <c r="AI383" s="211">
        <f t="shared" si="1264"/>
        <v>0</v>
      </c>
      <c r="AJ383" s="206"/>
      <c r="AK383" s="206"/>
      <c r="AL383" s="230"/>
      <c r="AM383" s="211">
        <f t="shared" si="1265"/>
        <v>0</v>
      </c>
      <c r="AN383" s="206"/>
      <c r="AO383" s="206"/>
      <c r="AP383" s="232"/>
      <c r="AQ383" s="193">
        <f t="shared" si="1266"/>
        <v>0</v>
      </c>
      <c r="AR383" s="192">
        <f t="shared" si="1266"/>
        <v>0</v>
      </c>
      <c r="AS383" s="192">
        <f t="shared" si="1267"/>
        <v>0</v>
      </c>
      <c r="AT383" s="192">
        <f t="shared" si="1260"/>
        <v>0</v>
      </c>
      <c r="AU383" s="192">
        <f t="shared" si="1260"/>
        <v>0</v>
      </c>
      <c r="AV383" s="192">
        <f t="shared" si="1260"/>
        <v>0</v>
      </c>
      <c r="AW383" s="192">
        <f t="shared" si="1260"/>
        <v>0</v>
      </c>
      <c r="AX383" s="235">
        <f t="shared" ref="AX383:AX384" si="1278">SUM(AY383:BD383)</f>
        <v>0</v>
      </c>
      <c r="AY383" s="263"/>
      <c r="AZ383" s="194">
        <f t="shared" si="1269"/>
        <v>0</v>
      </c>
      <c r="BA383" s="263"/>
      <c r="BB383" s="263"/>
      <c r="BC383" s="263"/>
      <c r="BD383" s="264"/>
      <c r="BE383" s="235">
        <f t="shared" ref="BE383:BE384" si="1279">SUM(BF383:BK383)</f>
        <v>0</v>
      </c>
      <c r="BF383" s="263"/>
      <c r="BG383" s="194">
        <f t="shared" si="1271"/>
        <v>0</v>
      </c>
      <c r="BH383" s="263"/>
      <c r="BI383" s="263"/>
      <c r="BJ383" s="263"/>
      <c r="BK383" s="264"/>
      <c r="BL383" s="235">
        <f t="shared" ref="BL383:BL384" si="1280">SUM(BM383:BR383)</f>
        <v>0</v>
      </c>
      <c r="BM383" s="263"/>
      <c r="BN383" s="194">
        <f t="shared" si="1273"/>
        <v>0</v>
      </c>
      <c r="BO383" s="263"/>
      <c r="BP383" s="263"/>
      <c r="BQ383" s="263"/>
      <c r="BR383" s="264"/>
      <c r="BS383" s="235">
        <f t="shared" ref="BS383:BS384" si="1281">SUM(BT383:BY383)</f>
        <v>0</v>
      </c>
      <c r="BT383" s="263"/>
      <c r="BU383" s="194">
        <f t="shared" si="1275"/>
        <v>0</v>
      </c>
      <c r="BV383" s="263"/>
      <c r="BW383" s="263"/>
      <c r="BX383" s="263"/>
      <c r="BY383" s="264"/>
      <c r="BZ383" s="251"/>
      <c r="CA383" s="159"/>
      <c r="CB383" s="44"/>
      <c r="CC383" s="44"/>
      <c r="CD383" s="44"/>
      <c r="CE383" s="44"/>
      <c r="CF383" s="44"/>
      <c r="CG383" s="44"/>
      <c r="CH383" s="44"/>
      <c r="CI383" s="44"/>
      <c r="CJ383" s="44"/>
      <c r="CK383" s="44"/>
      <c r="CL383" s="44"/>
      <c r="CM383" s="44"/>
      <c r="CN383" s="44"/>
      <c r="CO383" s="44"/>
      <c r="CP383" s="44"/>
      <c r="CQ383" s="44"/>
      <c r="CR383" s="44"/>
      <c r="CS383" s="44"/>
      <c r="CT383" s="44"/>
      <c r="CU383" s="44"/>
      <c r="CV383" s="44"/>
      <c r="CW383" s="44"/>
      <c r="CX383" s="44"/>
      <c r="CY383" s="44"/>
      <c r="CZ383" s="44"/>
      <c r="DA383" s="44"/>
      <c r="DB383" s="44"/>
      <c r="DC383" s="44"/>
      <c r="DD383" s="44"/>
      <c r="DE383" s="44"/>
      <c r="DF383" s="44"/>
      <c r="DG383" s="44"/>
      <c r="DH383" s="44"/>
      <c r="DI383" s="44"/>
      <c r="DJ383" s="44"/>
      <c r="DK383" s="44"/>
      <c r="DL383" s="44"/>
      <c r="DM383" s="44"/>
    </row>
    <row r="384" spans="1:241" hidden="1" outlineLevel="2">
      <c r="A384" s="145"/>
      <c r="B384" s="33"/>
      <c r="C384" s="50"/>
      <c r="D384" s="51"/>
      <c r="E384" s="34"/>
      <c r="F384" s="56"/>
      <c r="G384" s="34"/>
      <c r="H384" s="34"/>
      <c r="I384" s="34"/>
      <c r="J384" s="53"/>
      <c r="K384" s="34"/>
      <c r="L384" s="36"/>
      <c r="M384" s="36"/>
      <c r="N384" s="36"/>
      <c r="O384" s="49"/>
      <c r="P384" s="49"/>
      <c r="Q384" s="36">
        <f t="shared" si="1276"/>
        <v>0</v>
      </c>
      <c r="R384" s="33"/>
      <c r="S384" s="33"/>
      <c r="T384" s="33"/>
      <c r="U384" s="145"/>
      <c r="V384" s="192">
        <f t="shared" si="1259"/>
        <v>0</v>
      </c>
      <c r="W384" s="193">
        <f t="shared" si="1261"/>
        <v>0</v>
      </c>
      <c r="X384" s="192">
        <f t="shared" si="1261"/>
        <v>0</v>
      </c>
      <c r="Y384" s="192">
        <f t="shared" si="1261"/>
        <v>0</v>
      </c>
      <c r="Z384" s="192">
        <f t="shared" si="1261"/>
        <v>0</v>
      </c>
      <c r="AA384" s="211">
        <f t="shared" ref="AA384" si="1282">SUM(AB384:AD384)</f>
        <v>0</v>
      </c>
      <c r="AB384" s="206"/>
      <c r="AC384" s="206"/>
      <c r="AD384" s="230"/>
      <c r="AE384" s="211">
        <f t="shared" si="1277"/>
        <v>0</v>
      </c>
      <c r="AF384" s="206"/>
      <c r="AG384" s="206"/>
      <c r="AH384" s="230"/>
      <c r="AI384" s="211">
        <f t="shared" si="1264"/>
        <v>0</v>
      </c>
      <c r="AJ384" s="206"/>
      <c r="AK384" s="206"/>
      <c r="AL384" s="230"/>
      <c r="AM384" s="211">
        <f t="shared" si="1265"/>
        <v>0</v>
      </c>
      <c r="AN384" s="206"/>
      <c r="AO384" s="206"/>
      <c r="AP384" s="232"/>
      <c r="AQ384" s="193">
        <f t="shared" si="1266"/>
        <v>0</v>
      </c>
      <c r="AR384" s="192">
        <f>SUM(BT384,BM384,BF384,AY384)</f>
        <v>0</v>
      </c>
      <c r="AS384" s="192">
        <f>IF(AR384*0.304=SUM(AZ384,BG384,BN384,BU384),AR384*0.304,"ЕСН")</f>
        <v>0</v>
      </c>
      <c r="AT384" s="192">
        <f t="shared" si="1260"/>
        <v>0</v>
      </c>
      <c r="AU384" s="192">
        <f t="shared" si="1260"/>
        <v>0</v>
      </c>
      <c r="AV384" s="192">
        <f t="shared" si="1260"/>
        <v>0</v>
      </c>
      <c r="AW384" s="192">
        <f t="shared" si="1260"/>
        <v>0</v>
      </c>
      <c r="AX384" s="235">
        <f t="shared" si="1278"/>
        <v>0</v>
      </c>
      <c r="AY384" s="263"/>
      <c r="AZ384" s="194">
        <f t="shared" si="1269"/>
        <v>0</v>
      </c>
      <c r="BA384" s="263"/>
      <c r="BB384" s="263"/>
      <c r="BC384" s="263"/>
      <c r="BD384" s="264"/>
      <c r="BE384" s="235">
        <f t="shared" si="1279"/>
        <v>0</v>
      </c>
      <c r="BF384" s="263"/>
      <c r="BG384" s="194">
        <f t="shared" si="1271"/>
        <v>0</v>
      </c>
      <c r="BH384" s="263"/>
      <c r="BI384" s="263"/>
      <c r="BJ384" s="263"/>
      <c r="BK384" s="264"/>
      <c r="BL384" s="235">
        <f t="shared" si="1280"/>
        <v>0</v>
      </c>
      <c r="BM384" s="263"/>
      <c r="BN384" s="194">
        <f t="shared" si="1273"/>
        <v>0</v>
      </c>
      <c r="BO384" s="263"/>
      <c r="BP384" s="263"/>
      <c r="BQ384" s="263"/>
      <c r="BR384" s="264"/>
      <c r="BS384" s="235">
        <f t="shared" si="1281"/>
        <v>0</v>
      </c>
      <c r="BT384" s="263"/>
      <c r="BU384" s="194">
        <f t="shared" si="1275"/>
        <v>0</v>
      </c>
      <c r="BV384" s="263"/>
      <c r="BW384" s="263"/>
      <c r="BX384" s="263"/>
      <c r="BY384" s="264"/>
      <c r="BZ384" s="251"/>
      <c r="CA384" s="159"/>
      <c r="CB384" s="44"/>
      <c r="CC384" s="44"/>
      <c r="CD384" s="44"/>
      <c r="CE384" s="44"/>
      <c r="CF384" s="44"/>
      <c r="CG384" s="44"/>
      <c r="CH384" s="44"/>
      <c r="CI384" s="44"/>
      <c r="CJ384" s="44"/>
      <c r="CK384" s="44"/>
      <c r="CL384" s="44"/>
      <c r="CM384" s="44"/>
      <c r="CN384" s="44"/>
      <c r="CO384" s="44"/>
      <c r="CP384" s="44"/>
      <c r="CQ384" s="44"/>
      <c r="CR384" s="44"/>
      <c r="CS384" s="44"/>
      <c r="CT384" s="44"/>
      <c r="CU384" s="44"/>
      <c r="CV384" s="44"/>
      <c r="CW384" s="44"/>
      <c r="CX384" s="44"/>
      <c r="CY384" s="44"/>
      <c r="CZ384" s="44"/>
      <c r="DA384" s="44"/>
      <c r="DB384" s="44"/>
      <c r="DC384" s="44"/>
      <c r="DD384" s="44"/>
      <c r="DE384" s="44"/>
      <c r="DF384" s="44"/>
      <c r="DG384" s="44"/>
      <c r="DH384" s="44"/>
      <c r="DI384" s="44"/>
      <c r="DJ384" s="44"/>
      <c r="DK384" s="44"/>
      <c r="DL384" s="44"/>
      <c r="DM384" s="44"/>
    </row>
    <row r="385" spans="1:241" hidden="1" outlineLevel="2">
      <c r="A385" s="49"/>
      <c r="B385" s="33"/>
      <c r="C385" s="50"/>
      <c r="D385" s="51"/>
      <c r="E385" s="34"/>
      <c r="F385" s="52"/>
      <c r="G385" s="34"/>
      <c r="H385" s="34"/>
      <c r="I385" s="34"/>
      <c r="J385" s="53"/>
      <c r="K385" s="34"/>
      <c r="L385" s="36"/>
      <c r="M385" s="36"/>
      <c r="N385" s="36"/>
      <c r="O385" s="36"/>
      <c r="P385" s="36"/>
      <c r="Q385" s="36"/>
      <c r="R385" s="33"/>
      <c r="S385" s="145"/>
      <c r="T385" s="145"/>
      <c r="U385" s="145"/>
      <c r="V385" s="154"/>
      <c r="W385" s="165"/>
      <c r="X385" s="36"/>
      <c r="Y385" s="36"/>
      <c r="Z385" s="154"/>
      <c r="AA385" s="210"/>
      <c r="AB385" s="36"/>
      <c r="AC385" s="36"/>
      <c r="AD385" s="221"/>
      <c r="AE385" s="210"/>
      <c r="AF385" s="36"/>
      <c r="AG385" s="36"/>
      <c r="AH385" s="221"/>
      <c r="AI385" s="210"/>
      <c r="AJ385" s="36"/>
      <c r="AK385" s="36"/>
      <c r="AL385" s="221"/>
      <c r="AM385" s="210"/>
      <c r="AN385" s="36"/>
      <c r="AO385" s="36"/>
      <c r="AP385" s="154"/>
      <c r="AQ385" s="165"/>
      <c r="AR385" s="36"/>
      <c r="AS385" s="36"/>
      <c r="AT385" s="36"/>
      <c r="AU385" s="36"/>
      <c r="AV385" s="36"/>
      <c r="AW385" s="154"/>
      <c r="AX385" s="235"/>
      <c r="AY385" s="54"/>
      <c r="AZ385" s="194"/>
      <c r="BA385" s="54"/>
      <c r="BB385" s="54"/>
      <c r="BC385" s="54"/>
      <c r="BD385" s="237"/>
      <c r="BE385" s="235"/>
      <c r="BF385" s="54"/>
      <c r="BG385" s="194"/>
      <c r="BH385" s="54"/>
      <c r="BI385" s="54"/>
      <c r="BJ385" s="54"/>
      <c r="BK385" s="237"/>
      <c r="BL385" s="236"/>
      <c r="BM385" s="54"/>
      <c r="BN385" s="54"/>
      <c r="BO385" s="54"/>
      <c r="BP385" s="54"/>
      <c r="BQ385" s="54"/>
      <c r="BR385" s="237"/>
      <c r="BS385" s="236"/>
      <c r="BT385" s="44"/>
      <c r="BU385" s="44"/>
      <c r="BV385" s="44"/>
      <c r="BW385" s="44"/>
      <c r="BX385" s="44"/>
      <c r="BY385" s="257"/>
      <c r="BZ385" s="252"/>
      <c r="CA385" s="159"/>
      <c r="CB385" s="44"/>
      <c r="CC385" s="44"/>
      <c r="CD385" s="44"/>
      <c r="CE385" s="44"/>
      <c r="CF385" s="44"/>
      <c r="CG385" s="44"/>
      <c r="CH385" s="44"/>
      <c r="CI385" s="44"/>
      <c r="CJ385" s="44"/>
      <c r="CK385" s="44"/>
      <c r="CL385" s="44"/>
      <c r="CM385" s="44"/>
      <c r="CN385" s="44"/>
      <c r="CO385" s="44"/>
      <c r="CP385" s="44"/>
      <c r="CQ385" s="44"/>
      <c r="CR385" s="44"/>
      <c r="CS385" s="44"/>
      <c r="CT385" s="44"/>
      <c r="CU385" s="44"/>
      <c r="CV385" s="44"/>
      <c r="CW385" s="44"/>
      <c r="CX385" s="44"/>
      <c r="CY385" s="44"/>
      <c r="CZ385" s="44"/>
      <c r="DA385" s="44"/>
      <c r="DB385" s="44"/>
      <c r="DC385" s="44"/>
      <c r="DD385" s="44"/>
      <c r="DE385" s="44"/>
      <c r="DF385" s="44"/>
      <c r="DG385" s="44"/>
      <c r="DH385" s="44"/>
      <c r="DI385" s="44"/>
      <c r="DJ385" s="44"/>
      <c r="DK385" s="44"/>
      <c r="DL385" s="44"/>
      <c r="DM385" s="44"/>
    </row>
    <row r="386" spans="1:241" ht="21" thickBot="1">
      <c r="A386" s="298"/>
      <c r="B386" s="299"/>
      <c r="C386" s="300"/>
      <c r="D386" s="301"/>
      <c r="E386" s="302"/>
      <c r="F386" s="303"/>
      <c r="G386" s="302"/>
      <c r="H386" s="302"/>
      <c r="I386" s="302"/>
      <c r="J386" s="304"/>
      <c r="K386" s="302"/>
      <c r="L386" s="305"/>
      <c r="M386" s="305"/>
      <c r="N386" s="305"/>
      <c r="O386" s="305"/>
      <c r="P386" s="305"/>
      <c r="Q386" s="305"/>
      <c r="R386" s="299"/>
      <c r="S386" s="306"/>
      <c r="T386" s="306"/>
      <c r="U386" s="306"/>
      <c r="V386" s="305"/>
      <c r="W386" s="305"/>
      <c r="X386" s="305"/>
      <c r="Y386" s="305"/>
      <c r="Z386" s="305"/>
      <c r="AA386" s="305"/>
      <c r="AB386" s="305"/>
      <c r="AC386" s="305"/>
      <c r="AD386" s="305"/>
      <c r="AE386" s="305"/>
      <c r="AF386" s="305"/>
      <c r="AG386" s="305"/>
      <c r="AH386" s="305"/>
      <c r="AI386" s="305"/>
      <c r="AJ386" s="305"/>
      <c r="AK386" s="305"/>
      <c r="AL386" s="305"/>
      <c r="AM386" s="305"/>
      <c r="AN386" s="305"/>
      <c r="AO386" s="305"/>
      <c r="AP386" s="305"/>
      <c r="AQ386" s="305"/>
      <c r="AR386" s="305"/>
      <c r="AS386" s="305"/>
      <c r="AT386" s="305"/>
      <c r="AU386" s="305"/>
      <c r="AV386" s="305"/>
      <c r="AW386" s="305"/>
      <c r="AX386" s="273"/>
      <c r="AY386" s="307"/>
      <c r="AZ386" s="273"/>
      <c r="BA386" s="307"/>
      <c r="BB386" s="307"/>
      <c r="BC386" s="307"/>
      <c r="BD386" s="307"/>
      <c r="BE386" s="273"/>
      <c r="BF386" s="307"/>
      <c r="BG386" s="273"/>
      <c r="BH386" s="307"/>
      <c r="BI386" s="307"/>
      <c r="BJ386" s="307"/>
      <c r="BK386" s="307"/>
      <c r="BL386" s="307"/>
      <c r="BM386" s="307"/>
      <c r="BN386" s="307"/>
      <c r="BO386" s="307"/>
      <c r="BP386" s="307"/>
      <c r="BQ386" s="307"/>
      <c r="BR386" s="307"/>
      <c r="BS386" s="307"/>
      <c r="BT386" s="308"/>
      <c r="BU386" s="308"/>
      <c r="BV386" s="308"/>
      <c r="BW386" s="308"/>
      <c r="BX386" s="308"/>
      <c r="BY386" s="308"/>
      <c r="BZ386" s="159"/>
      <c r="CA386" s="159"/>
      <c r="CB386" s="44"/>
      <c r="CC386" s="44"/>
      <c r="CD386" s="44"/>
      <c r="CE386" s="44"/>
      <c r="CF386" s="44"/>
      <c r="CG386" s="44"/>
      <c r="CH386" s="44"/>
      <c r="CI386" s="44"/>
      <c r="CJ386" s="44"/>
      <c r="CK386" s="44"/>
      <c r="CL386" s="44"/>
      <c r="CM386" s="44"/>
      <c r="CN386" s="44"/>
      <c r="CO386" s="44"/>
      <c r="CP386" s="44"/>
      <c r="CQ386" s="44"/>
      <c r="CR386" s="44"/>
      <c r="CS386" s="44"/>
      <c r="CT386" s="44"/>
      <c r="CU386" s="44"/>
      <c r="CV386" s="44"/>
      <c r="CW386" s="44"/>
      <c r="CX386" s="44"/>
      <c r="CY386" s="44"/>
      <c r="CZ386" s="44"/>
      <c r="DA386" s="44"/>
      <c r="DB386" s="44"/>
      <c r="DC386" s="44"/>
      <c r="DD386" s="44"/>
      <c r="DE386" s="44"/>
      <c r="DF386" s="44"/>
      <c r="DG386" s="44"/>
      <c r="DH386" s="44"/>
      <c r="DI386" s="44"/>
      <c r="DJ386" s="44"/>
      <c r="DK386" s="44"/>
      <c r="DL386" s="44"/>
      <c r="DM386" s="44"/>
    </row>
    <row r="387" spans="1:241" s="45" customFormat="1" ht="21" collapsed="1" thickBot="1">
      <c r="A387" s="329" t="s">
        <v>165</v>
      </c>
      <c r="B387" s="330"/>
      <c r="C387" s="330"/>
      <c r="D387" s="330"/>
      <c r="E387" s="331"/>
      <c r="F387" s="332"/>
      <c r="G387" s="333"/>
      <c r="H387" s="333"/>
      <c r="I387" s="333"/>
      <c r="J387" s="331" t="s">
        <v>158</v>
      </c>
      <c r="K387" s="333"/>
      <c r="L387" s="333"/>
      <c r="M387" s="333"/>
      <c r="N387" s="333"/>
      <c r="O387" s="333"/>
      <c r="P387" s="333"/>
      <c r="Q387" s="333"/>
      <c r="R387" s="333"/>
      <c r="S387" s="333"/>
      <c r="T387" s="333"/>
      <c r="U387" s="334"/>
      <c r="V387" s="334"/>
      <c r="W387" s="335"/>
      <c r="X387" s="336"/>
      <c r="Y387" s="336"/>
      <c r="Z387" s="337"/>
      <c r="AA387" s="338"/>
      <c r="AB387" s="336"/>
      <c r="AC387" s="336"/>
      <c r="AD387" s="339"/>
      <c r="AE387" s="338"/>
      <c r="AF387" s="336"/>
      <c r="AG387" s="336"/>
      <c r="AH387" s="339"/>
      <c r="AI387" s="338"/>
      <c r="AJ387" s="336"/>
      <c r="AK387" s="336"/>
      <c r="AL387" s="339"/>
      <c r="AM387" s="338"/>
      <c r="AN387" s="336"/>
      <c r="AO387" s="336"/>
      <c r="AP387" s="337"/>
      <c r="AQ387" s="335"/>
      <c r="AR387" s="336"/>
      <c r="AS387" s="336"/>
      <c r="AT387" s="336"/>
      <c r="AU387" s="336"/>
      <c r="AV387" s="336"/>
      <c r="AW387" s="337"/>
      <c r="AX387" s="338"/>
      <c r="AY387" s="336"/>
      <c r="AZ387" s="336"/>
      <c r="BA387" s="336"/>
      <c r="BB387" s="336"/>
      <c r="BC387" s="336"/>
      <c r="BD387" s="339"/>
      <c r="BE387" s="338"/>
      <c r="BF387" s="336"/>
      <c r="BG387" s="336"/>
      <c r="BH387" s="336"/>
      <c r="BI387" s="336"/>
      <c r="BJ387" s="336"/>
      <c r="BK387" s="339"/>
      <c r="BL387" s="340"/>
      <c r="BM387" s="341"/>
      <c r="BN387" s="341"/>
      <c r="BO387" s="341"/>
      <c r="BP387" s="341"/>
      <c r="BQ387" s="341"/>
      <c r="BR387" s="342"/>
      <c r="BS387" s="340"/>
      <c r="BT387" s="343"/>
      <c r="BU387" s="343"/>
      <c r="BV387" s="343"/>
      <c r="BW387" s="343"/>
      <c r="BX387" s="343"/>
      <c r="BY387" s="344"/>
      <c r="BZ387" s="345"/>
      <c r="CA387" s="159"/>
      <c r="CB387" s="44"/>
      <c r="CC387" s="44"/>
      <c r="CD387" s="44"/>
      <c r="CE387" s="44"/>
      <c r="CF387" s="44"/>
      <c r="CG387" s="44"/>
      <c r="CH387" s="44"/>
      <c r="CI387" s="44"/>
      <c r="CJ387" s="44"/>
      <c r="CK387" s="44"/>
      <c r="CL387" s="44"/>
      <c r="CM387" s="44"/>
      <c r="CN387" s="44"/>
      <c r="CO387" s="44"/>
      <c r="CP387" s="44"/>
      <c r="CQ387" s="44"/>
      <c r="CR387" s="44"/>
      <c r="CS387" s="44"/>
      <c r="CT387" s="44"/>
      <c r="CU387" s="44"/>
      <c r="CV387" s="44"/>
      <c r="CW387" s="44"/>
      <c r="CX387" s="44"/>
      <c r="CY387" s="44"/>
      <c r="CZ387" s="44"/>
      <c r="DA387" s="44"/>
      <c r="DB387" s="44"/>
      <c r="DC387" s="44"/>
      <c r="DD387" s="44"/>
      <c r="DE387" s="44"/>
      <c r="DF387" s="44"/>
      <c r="DG387" s="44"/>
      <c r="DH387" s="44"/>
      <c r="DI387" s="44"/>
      <c r="DJ387" s="44"/>
      <c r="DK387" s="44"/>
      <c r="DL387" s="44"/>
      <c r="DM387" s="44"/>
      <c r="DN387" s="12"/>
      <c r="DO387" s="12"/>
      <c r="DP387" s="12"/>
      <c r="DQ387" s="12"/>
      <c r="DR387" s="12"/>
      <c r="DS387" s="12"/>
      <c r="DT387" s="12"/>
      <c r="DU387" s="12"/>
      <c r="DV387" s="12"/>
      <c r="DW387" s="12"/>
      <c r="DX387" s="12"/>
      <c r="DY387" s="12"/>
      <c r="DZ387" s="12"/>
      <c r="EA387" s="12"/>
      <c r="EB387" s="12"/>
      <c r="EC387" s="12"/>
      <c r="ED387" s="12"/>
      <c r="EE387" s="12"/>
      <c r="EF387" s="12"/>
      <c r="EG387" s="12"/>
      <c r="EH387" s="12"/>
      <c r="EI387" s="12"/>
      <c r="EJ387" s="12"/>
      <c r="EK387" s="12"/>
      <c r="EL387" s="12"/>
      <c r="EM387" s="12"/>
      <c r="EN387" s="12"/>
      <c r="EO387" s="12"/>
      <c r="EP387" s="12"/>
      <c r="EQ387" s="12"/>
      <c r="ER387" s="12"/>
      <c r="ES387" s="12"/>
      <c r="ET387" s="12"/>
      <c r="EU387" s="12"/>
      <c r="EV387" s="12"/>
      <c r="EW387" s="12"/>
      <c r="EX387" s="12"/>
      <c r="EY387" s="12"/>
      <c r="EZ387" s="12"/>
      <c r="FA387" s="12"/>
      <c r="FB387" s="12"/>
      <c r="FC387" s="12"/>
      <c r="FD387" s="12"/>
      <c r="FE387" s="12"/>
      <c r="FF387" s="12"/>
      <c r="FG387" s="12"/>
      <c r="FH387" s="12"/>
      <c r="FI387" s="12"/>
      <c r="FJ387" s="12"/>
      <c r="FK387" s="12"/>
      <c r="FL387" s="12"/>
      <c r="FM387" s="12"/>
      <c r="FN387" s="12"/>
      <c r="FO387" s="12"/>
      <c r="FP387" s="12"/>
      <c r="FQ387" s="12"/>
      <c r="FR387" s="12"/>
      <c r="FS387" s="12"/>
      <c r="FT387" s="12"/>
      <c r="FU387" s="12"/>
      <c r="FV387" s="12"/>
      <c r="FW387" s="12"/>
      <c r="FX387" s="12"/>
      <c r="FY387" s="12"/>
      <c r="FZ387" s="12"/>
      <c r="GA387" s="12"/>
      <c r="GB387" s="12"/>
      <c r="GC387" s="12"/>
      <c r="GD387" s="12"/>
      <c r="GE387" s="12"/>
      <c r="GF387" s="12"/>
      <c r="GG387" s="12"/>
      <c r="GH387" s="12"/>
      <c r="GI387" s="12"/>
      <c r="GJ387" s="12"/>
      <c r="GK387" s="12"/>
      <c r="GL387" s="12"/>
      <c r="GM387" s="12"/>
      <c r="GN387" s="12"/>
      <c r="GO387" s="12"/>
      <c r="GP387" s="12"/>
      <c r="GQ387" s="12"/>
      <c r="GR387" s="12"/>
      <c r="GS387" s="12"/>
      <c r="GT387" s="12"/>
      <c r="GU387" s="12"/>
      <c r="GV387" s="12"/>
      <c r="GW387" s="12"/>
      <c r="GX387" s="12"/>
      <c r="GY387" s="12"/>
      <c r="GZ387" s="12"/>
      <c r="HA387" s="12"/>
      <c r="HB387" s="12"/>
      <c r="HC387" s="12"/>
      <c r="HD387" s="12"/>
      <c r="HE387" s="12"/>
      <c r="HF387" s="12"/>
      <c r="HG387" s="12"/>
      <c r="HH387" s="12"/>
      <c r="HI387" s="12"/>
      <c r="HJ387" s="12"/>
      <c r="HK387" s="12"/>
      <c r="HL387" s="12"/>
      <c r="HM387" s="12"/>
      <c r="HN387" s="12"/>
      <c r="HO387" s="12"/>
      <c r="HP387" s="12"/>
      <c r="HQ387" s="12"/>
      <c r="HR387" s="12"/>
      <c r="HS387" s="12"/>
      <c r="HT387" s="12"/>
      <c r="HU387" s="12"/>
      <c r="HV387" s="12"/>
      <c r="HW387" s="12"/>
      <c r="HX387" s="12"/>
      <c r="HY387" s="12"/>
      <c r="HZ387" s="12"/>
      <c r="IA387" s="12"/>
      <c r="IB387" s="12"/>
      <c r="IC387" s="12"/>
      <c r="ID387" s="12"/>
      <c r="IE387" s="12"/>
      <c r="IF387" s="12"/>
      <c r="IG387" s="12"/>
    </row>
    <row r="388" spans="1:241" s="48" customFormat="1" hidden="1" outlineLevel="1" collapsed="1">
      <c r="A388" s="176"/>
      <c r="B388" s="177"/>
      <c r="C388" s="178"/>
      <c r="D388" s="179"/>
      <c r="E388" s="180"/>
      <c r="F388" s="181"/>
      <c r="G388" s="182"/>
      <c r="H388" s="182"/>
      <c r="I388" s="182"/>
      <c r="J388" s="183"/>
      <c r="K388" s="181" t="str">
        <f>CONCATENATE(K389," ",S389,R389," ",K390," ",S390,R390," ",K391," ",S391,R391," ",K392," ",S392,R392," ",K393," ",S393,R393," "," ",K394," ",S394,R394," ",K395," ",S395,R395," ",K396," ",S396,R396," ")</f>
        <v xml:space="preserve">                 </v>
      </c>
      <c r="L388" s="181"/>
      <c r="M388" s="181"/>
      <c r="N388" s="181"/>
      <c r="O388" s="181"/>
      <c r="P388" s="181"/>
      <c r="Q388" s="181"/>
      <c r="R388" s="182"/>
      <c r="S388" s="182"/>
      <c r="T388" s="182"/>
      <c r="U388" s="184">
        <f>SUM(U389:U396)</f>
        <v>0</v>
      </c>
      <c r="V388" s="188">
        <f>IF(SUM(BT389:BY396,BM389:BR396,BF389:BK396,AY389:BD396,AN389:AP396,AJ389:AL396,AF389:AH396,AB389:AD396)=SUM(V389:V396),SUM(V389:V396),"ПРОВЕРЬ")</f>
        <v>0</v>
      </c>
      <c r="W388" s="189">
        <f>IF(SUM(AA388,AE388,AI388,AM388)=SUM(W389:W396),SUM(W389:W396),"ПРОВЕРЬ")</f>
        <v>0</v>
      </c>
      <c r="X388" s="188">
        <f>IF(SUM(AB388,AF388,AJ388,AN388)=SUM(X389:X396),SUM(X389:X396),"ПРОВЕРЬ")</f>
        <v>0</v>
      </c>
      <c r="Y388" s="188">
        <f t="shared" ref="Y388" si="1283">IF(SUM(AC388,AG388,AK388,AO388)=SUM(Y389:Y396),SUM(Y389:Y396),"ПРОВЕРЬ")</f>
        <v>0</v>
      </c>
      <c r="Z388" s="222">
        <f>IF(SUM(AD388,AH388,AL388,AP388)=SUM(Z389:Z396),SUM(Z389:Z396),"ПРОВЕРЬ")</f>
        <v>0</v>
      </c>
      <c r="AA388" s="190">
        <f t="shared" ref="AA388" si="1284">SUM(AA389:AA396)</f>
        <v>0</v>
      </c>
      <c r="AB388" s="184">
        <f t="shared" ref="AB388" si="1285">SUM(AB389:AB396)</f>
        <v>0</v>
      </c>
      <c r="AC388" s="184">
        <f>SUM(AC389:AC396)</f>
        <v>0</v>
      </c>
      <c r="AD388" s="222">
        <f>SUM(AD389:AD396)</f>
        <v>0</v>
      </c>
      <c r="AE388" s="184">
        <f>SUM(AE389:AE396)</f>
        <v>0</v>
      </c>
      <c r="AF388" s="184">
        <f t="shared" ref="AF388" si="1286">SUM(AF389:AF396)</f>
        <v>0</v>
      </c>
      <c r="AG388" s="184">
        <f>SUM(AG389:AG396)</f>
        <v>0</v>
      </c>
      <c r="AH388" s="222">
        <f>SUM(AH389:AH396)</f>
        <v>0</v>
      </c>
      <c r="AI388" s="184">
        <f t="shared" ref="AI388:AJ388" si="1287">SUM(AI389:AI396)</f>
        <v>0</v>
      </c>
      <c r="AJ388" s="184">
        <f t="shared" si="1287"/>
        <v>0</v>
      </c>
      <c r="AK388" s="184">
        <f>SUM(AK389:AK396)</f>
        <v>0</v>
      </c>
      <c r="AL388" s="222">
        <f>SUM(AL389:AL396)</f>
        <v>0</v>
      </c>
      <c r="AM388" s="184">
        <f>SUM(AM389:AM396)</f>
        <v>0</v>
      </c>
      <c r="AN388" s="184">
        <f t="shared" ref="AN388" si="1288">SUM(AN389:AN396)</f>
        <v>0</v>
      </c>
      <c r="AO388" s="184">
        <f>SUM(AO389:AO396)</f>
        <v>0</v>
      </c>
      <c r="AP388" s="188">
        <f>SUM(AP389:AP396)</f>
        <v>0</v>
      </c>
      <c r="AQ388" s="189">
        <f t="shared" ref="AQ388:AR388" si="1289">IF(SUM(AX388,BE388,BL388,BS388)=SUM(AQ389:AQ396),SUM(AQ389:AQ396),"ПРОВЕРЬ")</f>
        <v>0</v>
      </c>
      <c r="AR388" s="188">
        <f t="shared" si="1289"/>
        <v>0</v>
      </c>
      <c r="AS388" s="188">
        <f>IF(SUM(AZ388,BG388,BN388,BU388)=SUM(AS389:AS396),SUM(AS389:AS396),"ПРОВЕРЬ")</f>
        <v>0</v>
      </c>
      <c r="AT388" s="188">
        <f>IF(SUM(BA388,BH388,BO388,BV388)=SUM(AT389:AT396),SUM(AT389:AT396),"ПРОВЕРЬ")</f>
        <v>0</v>
      </c>
      <c r="AU388" s="188">
        <f>IF(SUM(BB388,BI388,BP388,BW388)=SUM(AU389:AU396),SUM(AU389:AU396),"ПРОВЕРЬ")</f>
        <v>0</v>
      </c>
      <c r="AV388" s="188">
        <f t="shared" ref="AV388" si="1290">IF(SUM(BC388,BJ388,BQ388,BX388)=SUM(AV389:AV396),SUM(AV389:AV396),"ПРОВЕРЬ")</f>
        <v>0</v>
      </c>
      <c r="AW388" s="188">
        <f>IF(SUM(BD388,BK388,BR388,BY388)=SUM(AW389:AW396),SUM(AW389:AW396),"ПРОВЕРЬ")</f>
        <v>0</v>
      </c>
      <c r="AX388" s="191">
        <f t="shared" ref="AX388" si="1291">SUM(AX389:AX396)</f>
        <v>0</v>
      </c>
      <c r="AY388" s="191">
        <f t="shared" ref="AY388:AZ388" si="1292">SUM(AY389:AY396)</f>
        <v>0</v>
      </c>
      <c r="AZ388" s="191">
        <f t="shared" si="1292"/>
        <v>0</v>
      </c>
      <c r="BA388" s="191">
        <f>SUM(BA389:BA396)</f>
        <v>0</v>
      </c>
      <c r="BB388" s="191">
        <f t="shared" ref="BB388" si="1293">SUM(BB389:BB396)</f>
        <v>0</v>
      </c>
      <c r="BC388" s="191">
        <f>SUM(BC389:BC396)</f>
        <v>0</v>
      </c>
      <c r="BD388" s="234">
        <f>SUM(BD389:BD396)</f>
        <v>0</v>
      </c>
      <c r="BE388" s="191">
        <f t="shared" ref="BE388:BF388" si="1294">SUM(BE389:BE396)</f>
        <v>0</v>
      </c>
      <c r="BF388" s="191">
        <f t="shared" si="1294"/>
        <v>0</v>
      </c>
      <c r="BG388" s="191">
        <f>SUM(BG389:BG396)</f>
        <v>0</v>
      </c>
      <c r="BH388" s="191">
        <f t="shared" ref="BH388:BI388" si="1295">SUM(BH389:BH396)</f>
        <v>0</v>
      </c>
      <c r="BI388" s="191">
        <f t="shared" si="1295"/>
        <v>0</v>
      </c>
      <c r="BJ388" s="191">
        <f>SUM(BJ389:BJ396)</f>
        <v>0</v>
      </c>
      <c r="BK388" s="234">
        <f>SUM(BK389:BK396)</f>
        <v>0</v>
      </c>
      <c r="BL388" s="184">
        <f t="shared" ref="BL388:BP388" si="1296">SUM(BL389:BL396)</f>
        <v>0</v>
      </c>
      <c r="BM388" s="184">
        <f t="shared" si="1296"/>
        <v>0</v>
      </c>
      <c r="BN388" s="184">
        <f t="shared" si="1296"/>
        <v>0</v>
      </c>
      <c r="BO388" s="184">
        <f t="shared" si="1296"/>
        <v>0</v>
      </c>
      <c r="BP388" s="184">
        <f t="shared" si="1296"/>
        <v>0</v>
      </c>
      <c r="BQ388" s="184">
        <f>SUM(BQ389:BQ396)</f>
        <v>0</v>
      </c>
      <c r="BR388" s="222">
        <f>SUM(BR389:BR396)</f>
        <v>0</v>
      </c>
      <c r="BS388" s="184">
        <f t="shared" ref="BS388:BW388" si="1297">SUM(BS389:BS396)</f>
        <v>0</v>
      </c>
      <c r="BT388" s="184">
        <f t="shared" si="1297"/>
        <v>0</v>
      </c>
      <c r="BU388" s="184">
        <f t="shared" si="1297"/>
        <v>0</v>
      </c>
      <c r="BV388" s="184">
        <f t="shared" si="1297"/>
        <v>0</v>
      </c>
      <c r="BW388" s="184">
        <f t="shared" si="1297"/>
        <v>0</v>
      </c>
      <c r="BX388" s="184">
        <f>SUM(BX389:BX396)</f>
        <v>0</v>
      </c>
      <c r="BY388" s="222">
        <f>SUM(BY389:BY396)</f>
        <v>0</v>
      </c>
      <c r="BZ388" s="266"/>
      <c r="CA388" s="160"/>
      <c r="CB388" s="46"/>
      <c r="CC388" s="46"/>
      <c r="CD388" s="46"/>
      <c r="CE388" s="46"/>
      <c r="CF388" s="46"/>
      <c r="CG388" s="46"/>
      <c r="CH388" s="46"/>
      <c r="CI388" s="46"/>
      <c r="CJ388" s="46"/>
      <c r="CK388" s="46"/>
      <c r="CL388" s="46"/>
      <c r="CM388" s="46"/>
      <c r="CN388" s="46"/>
      <c r="CO388" s="46"/>
      <c r="CP388" s="46"/>
      <c r="CQ388" s="46"/>
      <c r="CR388" s="46"/>
      <c r="CS388" s="46"/>
      <c r="CT388" s="46"/>
      <c r="CU388" s="46"/>
      <c r="CV388" s="46"/>
      <c r="CW388" s="46"/>
      <c r="CX388" s="46"/>
      <c r="CY388" s="46"/>
      <c r="CZ388" s="46"/>
      <c r="DA388" s="46"/>
      <c r="DB388" s="46"/>
      <c r="DC388" s="46"/>
      <c r="DD388" s="46"/>
      <c r="DE388" s="46"/>
      <c r="DF388" s="46"/>
      <c r="DG388" s="46"/>
      <c r="DH388" s="46"/>
      <c r="DI388" s="46"/>
      <c r="DJ388" s="46"/>
      <c r="DK388" s="46"/>
      <c r="DL388" s="46"/>
      <c r="DM388" s="46"/>
      <c r="DN388" s="47"/>
      <c r="DO388" s="47"/>
      <c r="DP388" s="47"/>
      <c r="DQ388" s="47"/>
      <c r="DR388" s="47"/>
      <c r="DS388" s="47"/>
      <c r="DT388" s="47"/>
      <c r="DU388" s="47"/>
      <c r="DV388" s="47"/>
      <c r="DW388" s="47"/>
      <c r="DX388" s="47"/>
      <c r="DY388" s="47"/>
      <c r="DZ388" s="47"/>
      <c r="EA388" s="47"/>
      <c r="EB388" s="47"/>
      <c r="EC388" s="47"/>
      <c r="ED388" s="47"/>
      <c r="EE388" s="47"/>
      <c r="EF388" s="47"/>
      <c r="EG388" s="47"/>
      <c r="EH388" s="47"/>
      <c r="EI388" s="47"/>
      <c r="EJ388" s="47"/>
      <c r="EK388" s="47"/>
      <c r="EL388" s="47"/>
      <c r="EM388" s="47"/>
      <c r="EN388" s="47"/>
      <c r="EO388" s="47"/>
      <c r="EP388" s="47"/>
      <c r="EQ388" s="47"/>
      <c r="ER388" s="47"/>
      <c r="ES388" s="47"/>
      <c r="ET388" s="47"/>
      <c r="EU388" s="47"/>
      <c r="EV388" s="47"/>
      <c r="EW388" s="47"/>
      <c r="EX388" s="47"/>
      <c r="EY388" s="47"/>
      <c r="EZ388" s="47"/>
      <c r="FA388" s="47"/>
      <c r="FB388" s="47"/>
      <c r="FC388" s="47"/>
      <c r="FD388" s="47"/>
      <c r="FE388" s="47"/>
      <c r="FF388" s="47"/>
      <c r="FG388" s="47"/>
      <c r="FH388" s="47"/>
      <c r="FI388" s="47"/>
      <c r="FJ388" s="47"/>
      <c r="FK388" s="47"/>
      <c r="FL388" s="47"/>
      <c r="FM388" s="47"/>
      <c r="FN388" s="47"/>
      <c r="FO388" s="47"/>
      <c r="FP388" s="47"/>
      <c r="FQ388" s="47"/>
      <c r="FR388" s="47"/>
      <c r="FS388" s="47"/>
      <c r="FT388" s="47"/>
      <c r="FU388" s="47"/>
      <c r="FV388" s="47"/>
      <c r="FW388" s="47"/>
      <c r="FX388" s="47"/>
      <c r="FY388" s="47"/>
      <c r="FZ388" s="47"/>
      <c r="GA388" s="47"/>
      <c r="GB388" s="47"/>
      <c r="GC388" s="47"/>
      <c r="GD388" s="47"/>
      <c r="GE388" s="47"/>
      <c r="GF388" s="47"/>
      <c r="GG388" s="47"/>
      <c r="GH388" s="47"/>
      <c r="GI388" s="47"/>
      <c r="GJ388" s="47"/>
      <c r="GK388" s="47"/>
      <c r="GL388" s="47"/>
      <c r="GM388" s="47"/>
      <c r="GN388" s="47"/>
      <c r="GO388" s="47"/>
      <c r="GP388" s="47"/>
      <c r="GQ388" s="47"/>
      <c r="GR388" s="47"/>
      <c r="GS388" s="47"/>
      <c r="GT388" s="47"/>
      <c r="GU388" s="47"/>
      <c r="GV388" s="47"/>
      <c r="GW388" s="47"/>
      <c r="GX388" s="47"/>
      <c r="GY388" s="47"/>
      <c r="GZ388" s="47"/>
      <c r="HA388" s="47"/>
      <c r="HB388" s="47"/>
      <c r="HC388" s="47"/>
      <c r="HD388" s="47"/>
      <c r="HE388" s="47"/>
      <c r="HF388" s="47"/>
      <c r="HG388" s="47"/>
      <c r="HH388" s="47"/>
      <c r="HI388" s="47"/>
      <c r="HJ388" s="47"/>
      <c r="HK388" s="47"/>
      <c r="HL388" s="47"/>
      <c r="HM388" s="47"/>
      <c r="HN388" s="47"/>
      <c r="HO388" s="47"/>
      <c r="HP388" s="47"/>
      <c r="HQ388" s="47"/>
      <c r="HR388" s="47"/>
      <c r="HS388" s="47"/>
      <c r="HT388" s="47"/>
      <c r="HU388" s="47"/>
      <c r="HV388" s="47"/>
      <c r="HW388" s="47"/>
      <c r="HX388" s="47"/>
      <c r="HY388" s="47"/>
      <c r="HZ388" s="47"/>
      <c r="IA388" s="47"/>
      <c r="IB388" s="47"/>
      <c r="IC388" s="47"/>
      <c r="ID388" s="47"/>
      <c r="IE388" s="47"/>
      <c r="IF388" s="47"/>
      <c r="IG388" s="47"/>
    </row>
    <row r="389" spans="1:241" hidden="1" outlineLevel="2">
      <c r="A389" s="145"/>
      <c r="B389" s="33"/>
      <c r="C389" s="50"/>
      <c r="D389" s="51"/>
      <c r="E389" s="34"/>
      <c r="F389" s="56"/>
      <c r="G389" s="34"/>
      <c r="H389" s="34"/>
      <c r="I389" s="34"/>
      <c r="J389" s="53"/>
      <c r="K389" s="34"/>
      <c r="L389" s="36"/>
      <c r="M389" s="36"/>
      <c r="N389" s="36"/>
      <c r="O389" s="49"/>
      <c r="P389" s="49"/>
      <c r="Q389" s="36">
        <f>_xlfn.DAYS(P389,O389)</f>
        <v>0</v>
      </c>
      <c r="R389" s="33"/>
      <c r="S389" s="33"/>
      <c r="T389" s="33"/>
      <c r="U389" s="145"/>
      <c r="V389" s="192">
        <f t="shared" ref="V389:V396" si="1298">SUM(W389,AQ389)</f>
        <v>0</v>
      </c>
      <c r="W389" s="193">
        <f>SUM(AA389,AE389,AI389,AM389)</f>
        <v>0</v>
      </c>
      <c r="X389" s="192">
        <f>SUM(AB389,AF389,AJ389,AN389)</f>
        <v>0</v>
      </c>
      <c r="Y389" s="192">
        <f>SUM(AC389,AG389,AK389,AO389)</f>
        <v>0</v>
      </c>
      <c r="Z389" s="192">
        <f>SUM(AD389,AH389,AL389,AP389)</f>
        <v>0</v>
      </c>
      <c r="AA389" s="211">
        <f>SUM(AB389:AD389)</f>
        <v>0</v>
      </c>
      <c r="AB389" s="205"/>
      <c r="AC389" s="205"/>
      <c r="AD389" s="229"/>
      <c r="AE389" s="211">
        <f>SUM(AF389:AH389)</f>
        <v>0</v>
      </c>
      <c r="AF389" s="205"/>
      <c r="AG389" s="205"/>
      <c r="AH389" s="229"/>
      <c r="AI389" s="211">
        <f>SUM(AJ389:AL389)</f>
        <v>0</v>
      </c>
      <c r="AJ389" s="205"/>
      <c r="AK389" s="205"/>
      <c r="AL389" s="229"/>
      <c r="AM389" s="211">
        <f>SUM(AN389:AP389)</f>
        <v>0</v>
      </c>
      <c r="AN389" s="205"/>
      <c r="AO389" s="205"/>
      <c r="AP389" s="231"/>
      <c r="AQ389" s="193">
        <f>SUM(BS389,BL389,BE389,AX389)</f>
        <v>0</v>
      </c>
      <c r="AR389" s="192">
        <f>SUM(BT389,BM389,BF389,AY389)</f>
        <v>0</v>
      </c>
      <c r="AS389" s="192">
        <f>IF(AR389*0.304=SUM(AZ389,BG389,BN389,BU389),AR389*0.304,"проверь ЕСН")</f>
        <v>0</v>
      </c>
      <c r="AT389" s="192">
        <f t="shared" ref="AT389:AW396" si="1299">SUM(BV389,BO389,BH389,BA389)</f>
        <v>0</v>
      </c>
      <c r="AU389" s="192">
        <f t="shared" si="1299"/>
        <v>0</v>
      </c>
      <c r="AV389" s="192">
        <f t="shared" si="1299"/>
        <v>0</v>
      </c>
      <c r="AW389" s="192">
        <f>SUM(BY389,BR389,BK389,BD389)</f>
        <v>0</v>
      </c>
      <c r="AX389" s="235">
        <f>SUM(AY389:BD389)</f>
        <v>0</v>
      </c>
      <c r="AY389" s="263"/>
      <c r="AZ389" s="194">
        <f>AY389*0.304</f>
        <v>0</v>
      </c>
      <c r="BA389" s="263"/>
      <c r="BB389" s="263"/>
      <c r="BC389" s="263"/>
      <c r="BD389" s="264"/>
      <c r="BE389" s="235">
        <f>SUM(BF389:BK389)</f>
        <v>0</v>
      </c>
      <c r="BF389" s="263"/>
      <c r="BG389" s="194">
        <f>BF389*0.304</f>
        <v>0</v>
      </c>
      <c r="BH389" s="263"/>
      <c r="BI389" s="263"/>
      <c r="BJ389" s="263"/>
      <c r="BK389" s="264"/>
      <c r="BL389" s="235">
        <f>SUM(BM389:BR389)</f>
        <v>0</v>
      </c>
      <c r="BM389" s="263"/>
      <c r="BN389" s="194">
        <f>BM389*0.304</f>
        <v>0</v>
      </c>
      <c r="BO389" s="263"/>
      <c r="BP389" s="263"/>
      <c r="BQ389" s="263"/>
      <c r="BR389" s="264"/>
      <c r="BS389" s="235">
        <f>SUM(BT389:BY389)</f>
        <v>0</v>
      </c>
      <c r="BT389" s="263"/>
      <c r="BU389" s="194">
        <f>BT389*0.304</f>
        <v>0</v>
      </c>
      <c r="BV389" s="263"/>
      <c r="BW389" s="263"/>
      <c r="BX389" s="263"/>
      <c r="BY389" s="264"/>
      <c r="BZ389" s="251"/>
      <c r="CA389" s="159"/>
      <c r="CB389" s="44"/>
      <c r="CC389" s="44"/>
      <c r="CD389" s="44"/>
      <c r="CE389" s="44"/>
      <c r="CF389" s="44"/>
      <c r="CG389" s="44"/>
      <c r="CH389" s="44"/>
      <c r="CI389" s="44"/>
      <c r="CJ389" s="44"/>
      <c r="CK389" s="44"/>
      <c r="CL389" s="44"/>
      <c r="CM389" s="44"/>
      <c r="CN389" s="44"/>
      <c r="CO389" s="44"/>
      <c r="CP389" s="44"/>
      <c r="CQ389" s="44"/>
      <c r="CR389" s="44"/>
      <c r="CS389" s="44"/>
      <c r="CT389" s="44"/>
      <c r="CU389" s="44"/>
      <c r="CV389" s="44"/>
      <c r="CW389" s="44"/>
      <c r="CX389" s="44"/>
      <c r="CY389" s="44"/>
      <c r="CZ389" s="44"/>
      <c r="DA389" s="44"/>
      <c r="DB389" s="44"/>
      <c r="DC389" s="44"/>
      <c r="DD389" s="44"/>
      <c r="DE389" s="44"/>
      <c r="DF389" s="44"/>
      <c r="DG389" s="44"/>
      <c r="DH389" s="44"/>
      <c r="DI389" s="44"/>
      <c r="DJ389" s="44"/>
      <c r="DK389" s="44"/>
      <c r="DL389" s="44"/>
      <c r="DM389" s="44"/>
    </row>
    <row r="390" spans="1:241" hidden="1" outlineLevel="2">
      <c r="A390" s="49"/>
      <c r="B390" s="33"/>
      <c r="C390" s="50"/>
      <c r="D390" s="51"/>
      <c r="E390" s="34"/>
      <c r="F390" s="56"/>
      <c r="G390" s="34"/>
      <c r="H390" s="34"/>
      <c r="I390" s="34"/>
      <c r="J390" s="53"/>
      <c r="K390" s="34"/>
      <c r="L390" s="36"/>
      <c r="M390" s="36"/>
      <c r="N390" s="36"/>
      <c r="O390" s="49"/>
      <c r="P390" s="49"/>
      <c r="Q390" s="36">
        <f>_xlfn.DAYS(P390,O390)</f>
        <v>0</v>
      </c>
      <c r="R390" s="33"/>
      <c r="S390" s="33"/>
      <c r="T390" s="33"/>
      <c r="U390" s="145"/>
      <c r="V390" s="192">
        <f t="shared" si="1298"/>
        <v>0</v>
      </c>
      <c r="W390" s="193">
        <f t="shared" ref="W390:Z396" si="1300">SUM(AA390,AE390,AI390,AM390)</f>
        <v>0</v>
      </c>
      <c r="X390" s="192">
        <f t="shared" si="1300"/>
        <v>0</v>
      </c>
      <c r="Y390" s="192">
        <f t="shared" si="1300"/>
        <v>0</v>
      </c>
      <c r="Z390" s="192">
        <f t="shared" si="1300"/>
        <v>0</v>
      </c>
      <c r="AA390" s="211">
        <f t="shared" ref="AA390:AA394" si="1301">SUM(AB390:AD390)</f>
        <v>0</v>
      </c>
      <c r="AB390" s="205"/>
      <c r="AC390" s="205"/>
      <c r="AD390" s="229"/>
      <c r="AE390" s="211">
        <f t="shared" ref="AE390" si="1302">SUM(AF390:AH390)</f>
        <v>0</v>
      </c>
      <c r="AF390" s="205"/>
      <c r="AG390" s="205"/>
      <c r="AH390" s="229"/>
      <c r="AI390" s="211">
        <f t="shared" ref="AI390:AI396" si="1303">SUM(AJ390:AL390)</f>
        <v>0</v>
      </c>
      <c r="AJ390" s="205"/>
      <c r="AK390" s="205"/>
      <c r="AL390" s="229"/>
      <c r="AM390" s="211">
        <f t="shared" ref="AM390:AM396" si="1304">SUM(AN390:AP390)</f>
        <v>0</v>
      </c>
      <c r="AN390" s="205"/>
      <c r="AO390" s="205"/>
      <c r="AP390" s="231"/>
      <c r="AQ390" s="193">
        <f t="shared" ref="AQ390:AR396" si="1305">SUM(BS390,BL390,BE390,AX390)</f>
        <v>0</v>
      </c>
      <c r="AR390" s="192">
        <f t="shared" si="1305"/>
        <v>0</v>
      </c>
      <c r="AS390" s="192">
        <f t="shared" ref="AS390:AS395" si="1306">IF(AR390*0.304=SUM(AZ390,BG390,BN390,BU390),AR390*0.304,"ЕСН")</f>
        <v>0</v>
      </c>
      <c r="AT390" s="192">
        <f t="shared" si="1299"/>
        <v>0</v>
      </c>
      <c r="AU390" s="192">
        <f t="shared" si="1299"/>
        <v>0</v>
      </c>
      <c r="AV390" s="192">
        <f t="shared" si="1299"/>
        <v>0</v>
      </c>
      <c r="AW390" s="192">
        <f t="shared" si="1299"/>
        <v>0</v>
      </c>
      <c r="AX390" s="235">
        <f t="shared" ref="AX390:AX393" si="1307">SUM(AY390:BD390)</f>
        <v>0</v>
      </c>
      <c r="AY390" s="263"/>
      <c r="AZ390" s="194">
        <f t="shared" ref="AZ390:AZ396" si="1308">AY390*0.304</f>
        <v>0</v>
      </c>
      <c r="BA390" s="263"/>
      <c r="BB390" s="263"/>
      <c r="BC390" s="263"/>
      <c r="BD390" s="264"/>
      <c r="BE390" s="235">
        <f t="shared" ref="BE390:BE393" si="1309">SUM(BF390:BK390)</f>
        <v>0</v>
      </c>
      <c r="BF390" s="263"/>
      <c r="BG390" s="194">
        <f t="shared" ref="BG390:BG396" si="1310">BF390*0.304</f>
        <v>0</v>
      </c>
      <c r="BH390" s="263"/>
      <c r="BI390" s="263"/>
      <c r="BJ390" s="263"/>
      <c r="BK390" s="264"/>
      <c r="BL390" s="235">
        <f t="shared" ref="BL390:BL393" si="1311">SUM(BM390:BR390)</f>
        <v>0</v>
      </c>
      <c r="BM390" s="263"/>
      <c r="BN390" s="194">
        <f t="shared" ref="BN390:BN396" si="1312">BM390*0.304</f>
        <v>0</v>
      </c>
      <c r="BO390" s="263"/>
      <c r="BP390" s="263"/>
      <c r="BQ390" s="263"/>
      <c r="BR390" s="264"/>
      <c r="BS390" s="235">
        <f t="shared" ref="BS390:BS393" si="1313">SUM(BT390:BY390)</f>
        <v>0</v>
      </c>
      <c r="BT390" s="263"/>
      <c r="BU390" s="194">
        <f t="shared" ref="BU390:BU396" si="1314">BT390*0.304</f>
        <v>0</v>
      </c>
      <c r="BV390" s="263"/>
      <c r="BW390" s="263"/>
      <c r="BX390" s="263"/>
      <c r="BY390" s="264"/>
      <c r="BZ390" s="251"/>
      <c r="CA390" s="159"/>
      <c r="CB390" s="44"/>
      <c r="CC390" s="44"/>
      <c r="CD390" s="44"/>
      <c r="CE390" s="44"/>
      <c r="CF390" s="44"/>
      <c r="CG390" s="44"/>
      <c r="CH390" s="44"/>
      <c r="CI390" s="44"/>
      <c r="CJ390" s="44"/>
      <c r="CK390" s="44"/>
      <c r="CL390" s="44"/>
      <c r="CM390" s="44"/>
      <c r="CN390" s="44"/>
      <c r="CO390" s="44"/>
      <c r="CP390" s="44"/>
      <c r="CQ390" s="44"/>
      <c r="CR390" s="44"/>
      <c r="CS390" s="44"/>
      <c r="CT390" s="44"/>
      <c r="CU390" s="44"/>
      <c r="CV390" s="44"/>
      <c r="CW390" s="44"/>
      <c r="CX390" s="44"/>
      <c r="CY390" s="44"/>
      <c r="CZ390" s="44"/>
      <c r="DA390" s="44"/>
      <c r="DB390" s="44"/>
      <c r="DC390" s="44"/>
      <c r="DD390" s="44"/>
      <c r="DE390" s="44"/>
      <c r="DF390" s="44"/>
      <c r="DG390" s="44"/>
      <c r="DH390" s="44"/>
      <c r="DI390" s="44"/>
      <c r="DJ390" s="44"/>
      <c r="DK390" s="44"/>
      <c r="DL390" s="44"/>
      <c r="DM390" s="44"/>
    </row>
    <row r="391" spans="1:241" hidden="1" outlineLevel="2">
      <c r="A391" s="187"/>
      <c r="B391" s="33"/>
      <c r="C391" s="50"/>
      <c r="D391" s="51"/>
      <c r="E391" s="34"/>
      <c r="F391" s="56"/>
      <c r="G391" s="34"/>
      <c r="H391" s="34"/>
      <c r="I391" s="34"/>
      <c r="J391" s="53"/>
      <c r="K391" s="34"/>
      <c r="L391" s="36"/>
      <c r="M391" s="36"/>
      <c r="N391" s="36"/>
      <c r="O391" s="49"/>
      <c r="P391" s="49"/>
      <c r="Q391" s="36">
        <f t="shared" ref="Q391:Q396" si="1315">_xlfn.DAYS(P391,O391)</f>
        <v>0</v>
      </c>
      <c r="R391" s="33"/>
      <c r="S391" s="33"/>
      <c r="T391" s="33"/>
      <c r="U391" s="145"/>
      <c r="V391" s="192">
        <f t="shared" si="1298"/>
        <v>0</v>
      </c>
      <c r="W391" s="193">
        <f t="shared" si="1300"/>
        <v>0</v>
      </c>
      <c r="X391" s="192">
        <f t="shared" si="1300"/>
        <v>0</v>
      </c>
      <c r="Y391" s="192">
        <f t="shared" si="1300"/>
        <v>0</v>
      </c>
      <c r="Z391" s="192">
        <f t="shared" si="1300"/>
        <v>0</v>
      </c>
      <c r="AA391" s="211">
        <f t="shared" si="1301"/>
        <v>0</v>
      </c>
      <c r="AB391" s="205"/>
      <c r="AC391" s="205"/>
      <c r="AD391" s="229"/>
      <c r="AE391" s="211">
        <f>SUM(AF391:AH391)</f>
        <v>0</v>
      </c>
      <c r="AF391" s="205"/>
      <c r="AG391" s="205"/>
      <c r="AH391" s="229"/>
      <c r="AI391" s="211">
        <f t="shared" si="1303"/>
        <v>0</v>
      </c>
      <c r="AJ391" s="205"/>
      <c r="AK391" s="205"/>
      <c r="AL391" s="229"/>
      <c r="AM391" s="211">
        <f t="shared" si="1304"/>
        <v>0</v>
      </c>
      <c r="AN391" s="205"/>
      <c r="AO391" s="205"/>
      <c r="AP391" s="231"/>
      <c r="AQ391" s="193">
        <f t="shared" si="1305"/>
        <v>0</v>
      </c>
      <c r="AR391" s="192">
        <f t="shared" si="1305"/>
        <v>0</v>
      </c>
      <c r="AS391" s="192">
        <f t="shared" si="1306"/>
        <v>0</v>
      </c>
      <c r="AT391" s="192">
        <f t="shared" si="1299"/>
        <v>0</v>
      </c>
      <c r="AU391" s="192">
        <f t="shared" si="1299"/>
        <v>0</v>
      </c>
      <c r="AV391" s="192">
        <f t="shared" si="1299"/>
        <v>0</v>
      </c>
      <c r="AW391" s="192">
        <f t="shared" si="1299"/>
        <v>0</v>
      </c>
      <c r="AX391" s="235">
        <f t="shared" si="1307"/>
        <v>0</v>
      </c>
      <c r="AY391" s="263"/>
      <c r="AZ391" s="194">
        <f t="shared" si="1308"/>
        <v>0</v>
      </c>
      <c r="BA391" s="263"/>
      <c r="BB391" s="263"/>
      <c r="BC391" s="263"/>
      <c r="BD391" s="264"/>
      <c r="BE391" s="235">
        <f t="shared" si="1309"/>
        <v>0</v>
      </c>
      <c r="BF391" s="263"/>
      <c r="BG391" s="194">
        <f t="shared" si="1310"/>
        <v>0</v>
      </c>
      <c r="BH391" s="263"/>
      <c r="BI391" s="263"/>
      <c r="BJ391" s="263"/>
      <c r="BK391" s="264"/>
      <c r="BL391" s="235">
        <f t="shared" si="1311"/>
        <v>0</v>
      </c>
      <c r="BM391" s="263"/>
      <c r="BN391" s="194">
        <f t="shared" si="1312"/>
        <v>0</v>
      </c>
      <c r="BO391" s="263"/>
      <c r="BP391" s="263"/>
      <c r="BQ391" s="263"/>
      <c r="BR391" s="264"/>
      <c r="BS391" s="235">
        <f t="shared" si="1313"/>
        <v>0</v>
      </c>
      <c r="BT391" s="263"/>
      <c r="BU391" s="194">
        <f t="shared" si="1314"/>
        <v>0</v>
      </c>
      <c r="BV391" s="263"/>
      <c r="BW391" s="263"/>
      <c r="BX391" s="263"/>
      <c r="BY391" s="264"/>
      <c r="BZ391" s="251"/>
      <c r="CA391" s="159"/>
      <c r="CB391" s="44"/>
      <c r="CC391" s="44"/>
      <c r="CD391" s="44"/>
      <c r="CE391" s="44"/>
      <c r="CF391" s="44"/>
      <c r="CG391" s="44"/>
      <c r="CH391" s="44"/>
      <c r="CI391" s="44"/>
      <c r="CJ391" s="44"/>
      <c r="CK391" s="44"/>
      <c r="CL391" s="44"/>
      <c r="CM391" s="44"/>
      <c r="CN391" s="44"/>
      <c r="CO391" s="44"/>
      <c r="CP391" s="44"/>
      <c r="CQ391" s="44"/>
      <c r="CR391" s="44"/>
      <c r="CS391" s="44"/>
      <c r="CT391" s="44"/>
      <c r="CU391" s="44"/>
      <c r="CV391" s="44"/>
      <c r="CW391" s="44"/>
      <c r="CX391" s="44"/>
      <c r="CY391" s="44"/>
      <c r="CZ391" s="44"/>
      <c r="DA391" s="44"/>
      <c r="DB391" s="44"/>
      <c r="DC391" s="44"/>
      <c r="DD391" s="44"/>
      <c r="DE391" s="44"/>
      <c r="DF391" s="44"/>
      <c r="DG391" s="44"/>
      <c r="DH391" s="44"/>
      <c r="DI391" s="44"/>
      <c r="DJ391" s="44"/>
      <c r="DK391" s="44"/>
      <c r="DL391" s="44"/>
      <c r="DM391" s="44"/>
    </row>
    <row r="392" spans="1:241" hidden="1" outlineLevel="2">
      <c r="A392" s="187"/>
      <c r="B392" s="33"/>
      <c r="C392" s="50"/>
      <c r="D392" s="51"/>
      <c r="E392" s="34"/>
      <c r="F392" s="56"/>
      <c r="G392" s="34"/>
      <c r="H392" s="34"/>
      <c r="I392" s="34"/>
      <c r="J392" s="53"/>
      <c r="K392" s="34"/>
      <c r="L392" s="36"/>
      <c r="M392" s="36"/>
      <c r="N392" s="36"/>
      <c r="O392" s="49"/>
      <c r="P392" s="49"/>
      <c r="Q392" s="36">
        <f t="shared" si="1315"/>
        <v>0</v>
      </c>
      <c r="R392" s="33"/>
      <c r="S392" s="33"/>
      <c r="T392" s="33"/>
      <c r="U392" s="145"/>
      <c r="V392" s="192">
        <f t="shared" si="1298"/>
        <v>0</v>
      </c>
      <c r="W392" s="193">
        <f t="shared" si="1300"/>
        <v>0</v>
      </c>
      <c r="X392" s="192">
        <f t="shared" si="1300"/>
        <v>0</v>
      </c>
      <c r="Y392" s="192">
        <f t="shared" si="1300"/>
        <v>0</v>
      </c>
      <c r="Z392" s="192">
        <f t="shared" si="1300"/>
        <v>0</v>
      </c>
      <c r="AA392" s="211">
        <f t="shared" si="1301"/>
        <v>0</v>
      </c>
      <c r="AB392" s="205"/>
      <c r="AC392" s="205"/>
      <c r="AD392" s="229"/>
      <c r="AE392" s="211">
        <f t="shared" ref="AE392:AE396" si="1316">SUM(AF392:AH392)</f>
        <v>0</v>
      </c>
      <c r="AF392" s="205"/>
      <c r="AG392" s="205"/>
      <c r="AH392" s="229"/>
      <c r="AI392" s="211">
        <f t="shared" si="1303"/>
        <v>0</v>
      </c>
      <c r="AJ392" s="205"/>
      <c r="AK392" s="205"/>
      <c r="AL392" s="229"/>
      <c r="AM392" s="211">
        <f t="shared" si="1304"/>
        <v>0</v>
      </c>
      <c r="AN392" s="205"/>
      <c r="AO392" s="205"/>
      <c r="AP392" s="231"/>
      <c r="AQ392" s="193">
        <f t="shared" si="1305"/>
        <v>0</v>
      </c>
      <c r="AR392" s="192">
        <f t="shared" si="1305"/>
        <v>0</v>
      </c>
      <c r="AS392" s="192">
        <f t="shared" si="1306"/>
        <v>0</v>
      </c>
      <c r="AT392" s="192">
        <f t="shared" si="1299"/>
        <v>0</v>
      </c>
      <c r="AU392" s="192">
        <f t="shared" si="1299"/>
        <v>0</v>
      </c>
      <c r="AV392" s="192">
        <f t="shared" si="1299"/>
        <v>0</v>
      </c>
      <c r="AW392" s="192">
        <f t="shared" si="1299"/>
        <v>0</v>
      </c>
      <c r="AX392" s="235">
        <f t="shared" si="1307"/>
        <v>0</v>
      </c>
      <c r="AY392" s="263"/>
      <c r="AZ392" s="194">
        <f t="shared" si="1308"/>
        <v>0</v>
      </c>
      <c r="BA392" s="263"/>
      <c r="BB392" s="263"/>
      <c r="BC392" s="263"/>
      <c r="BD392" s="264"/>
      <c r="BE392" s="235">
        <f t="shared" si="1309"/>
        <v>0</v>
      </c>
      <c r="BF392" s="263"/>
      <c r="BG392" s="194">
        <f t="shared" si="1310"/>
        <v>0</v>
      </c>
      <c r="BH392" s="263"/>
      <c r="BI392" s="263"/>
      <c r="BJ392" s="263"/>
      <c r="BK392" s="264"/>
      <c r="BL392" s="235">
        <f t="shared" si="1311"/>
        <v>0</v>
      </c>
      <c r="BM392" s="263"/>
      <c r="BN392" s="194">
        <f t="shared" si="1312"/>
        <v>0</v>
      </c>
      <c r="BO392" s="263"/>
      <c r="BP392" s="263"/>
      <c r="BQ392" s="263"/>
      <c r="BR392" s="264"/>
      <c r="BS392" s="235">
        <f t="shared" si="1313"/>
        <v>0</v>
      </c>
      <c r="BT392" s="263"/>
      <c r="BU392" s="194">
        <f t="shared" si="1314"/>
        <v>0</v>
      </c>
      <c r="BV392" s="263"/>
      <c r="BW392" s="263"/>
      <c r="BX392" s="263"/>
      <c r="BY392" s="264"/>
      <c r="BZ392" s="251"/>
      <c r="CA392" s="159"/>
      <c r="CB392" s="44"/>
      <c r="CC392" s="44"/>
      <c r="CD392" s="44"/>
      <c r="CE392" s="44"/>
      <c r="CF392" s="44"/>
      <c r="CG392" s="44"/>
      <c r="CH392" s="44"/>
      <c r="CI392" s="44"/>
      <c r="CJ392" s="44"/>
      <c r="CK392" s="44"/>
      <c r="CL392" s="44"/>
      <c r="CM392" s="44"/>
      <c r="CN392" s="44"/>
      <c r="CO392" s="44"/>
      <c r="CP392" s="44"/>
      <c r="CQ392" s="44"/>
      <c r="CR392" s="44"/>
      <c r="CS392" s="44"/>
      <c r="CT392" s="44"/>
      <c r="CU392" s="44"/>
      <c r="CV392" s="44"/>
      <c r="CW392" s="44"/>
      <c r="CX392" s="44"/>
      <c r="CY392" s="44"/>
      <c r="CZ392" s="44"/>
      <c r="DA392" s="44"/>
      <c r="DB392" s="44"/>
      <c r="DC392" s="44"/>
      <c r="DD392" s="44"/>
      <c r="DE392" s="44"/>
      <c r="DF392" s="44"/>
      <c r="DG392" s="44"/>
      <c r="DH392" s="44"/>
      <c r="DI392" s="44"/>
      <c r="DJ392" s="44"/>
      <c r="DK392" s="44"/>
      <c r="DL392" s="44"/>
      <c r="DM392" s="44"/>
    </row>
    <row r="393" spans="1:241" hidden="1" outlineLevel="2">
      <c r="A393" s="145"/>
      <c r="B393" s="33"/>
      <c r="C393" s="50"/>
      <c r="D393" s="51"/>
      <c r="E393" s="34"/>
      <c r="F393" s="56"/>
      <c r="G393" s="34"/>
      <c r="H393" s="34"/>
      <c r="I393" s="34"/>
      <c r="J393" s="53"/>
      <c r="K393" s="34"/>
      <c r="L393" s="36"/>
      <c r="M393" s="36"/>
      <c r="N393" s="36"/>
      <c r="O393" s="49"/>
      <c r="P393" s="49"/>
      <c r="Q393" s="36">
        <f t="shared" si="1315"/>
        <v>0</v>
      </c>
      <c r="R393" s="33"/>
      <c r="S393" s="33"/>
      <c r="T393" s="33"/>
      <c r="U393" s="145"/>
      <c r="V393" s="192">
        <f t="shared" si="1298"/>
        <v>0</v>
      </c>
      <c r="W393" s="193">
        <f t="shared" si="1300"/>
        <v>0</v>
      </c>
      <c r="X393" s="192">
        <f t="shared" si="1300"/>
        <v>0</v>
      </c>
      <c r="Y393" s="192">
        <f t="shared" si="1300"/>
        <v>0</v>
      </c>
      <c r="Z393" s="192">
        <f t="shared" si="1300"/>
        <v>0</v>
      </c>
      <c r="AA393" s="211">
        <f t="shared" si="1301"/>
        <v>0</v>
      </c>
      <c r="AB393" s="205"/>
      <c r="AC393" s="205"/>
      <c r="AD393" s="229"/>
      <c r="AE393" s="211">
        <f t="shared" si="1316"/>
        <v>0</v>
      </c>
      <c r="AF393" s="205"/>
      <c r="AG393" s="205"/>
      <c r="AH393" s="229"/>
      <c r="AI393" s="211">
        <f t="shared" si="1303"/>
        <v>0</v>
      </c>
      <c r="AJ393" s="205"/>
      <c r="AK393" s="205"/>
      <c r="AL393" s="229"/>
      <c r="AM393" s="211">
        <f t="shared" si="1304"/>
        <v>0</v>
      </c>
      <c r="AN393" s="205"/>
      <c r="AO393" s="205"/>
      <c r="AP393" s="231"/>
      <c r="AQ393" s="193">
        <f t="shared" si="1305"/>
        <v>0</v>
      </c>
      <c r="AR393" s="192">
        <f t="shared" si="1305"/>
        <v>0</v>
      </c>
      <c r="AS393" s="192">
        <f t="shared" si="1306"/>
        <v>0</v>
      </c>
      <c r="AT393" s="192">
        <f t="shared" si="1299"/>
        <v>0</v>
      </c>
      <c r="AU393" s="192">
        <f t="shared" si="1299"/>
        <v>0</v>
      </c>
      <c r="AV393" s="192">
        <f t="shared" si="1299"/>
        <v>0</v>
      </c>
      <c r="AW393" s="192">
        <f t="shared" si="1299"/>
        <v>0</v>
      </c>
      <c r="AX393" s="235">
        <f t="shared" si="1307"/>
        <v>0</v>
      </c>
      <c r="AY393" s="263"/>
      <c r="AZ393" s="194">
        <f t="shared" si="1308"/>
        <v>0</v>
      </c>
      <c r="BA393" s="263"/>
      <c r="BB393" s="263"/>
      <c r="BC393" s="263"/>
      <c r="BD393" s="264"/>
      <c r="BE393" s="235">
        <f t="shared" si="1309"/>
        <v>0</v>
      </c>
      <c r="BF393" s="263"/>
      <c r="BG393" s="194">
        <f t="shared" si="1310"/>
        <v>0</v>
      </c>
      <c r="BH393" s="263"/>
      <c r="BI393" s="263"/>
      <c r="BJ393" s="263"/>
      <c r="BK393" s="264"/>
      <c r="BL393" s="235">
        <f t="shared" si="1311"/>
        <v>0</v>
      </c>
      <c r="BM393" s="263"/>
      <c r="BN393" s="194">
        <f t="shared" si="1312"/>
        <v>0</v>
      </c>
      <c r="BO393" s="263"/>
      <c r="BP393" s="263"/>
      <c r="BQ393" s="263"/>
      <c r="BR393" s="264"/>
      <c r="BS393" s="235">
        <f t="shared" si="1313"/>
        <v>0</v>
      </c>
      <c r="BT393" s="263"/>
      <c r="BU393" s="194">
        <f t="shared" si="1314"/>
        <v>0</v>
      </c>
      <c r="BV393" s="263"/>
      <c r="BW393" s="263"/>
      <c r="BX393" s="263"/>
      <c r="BY393" s="264"/>
      <c r="BZ393" s="251"/>
      <c r="CA393" s="159"/>
      <c r="CB393" s="44"/>
      <c r="CC393" s="44"/>
      <c r="CD393" s="44"/>
      <c r="CE393" s="44"/>
      <c r="CF393" s="44"/>
      <c r="CG393" s="44"/>
      <c r="CH393" s="44"/>
      <c r="CI393" s="44"/>
      <c r="CJ393" s="44"/>
      <c r="CK393" s="44"/>
      <c r="CL393" s="44"/>
      <c r="CM393" s="44"/>
      <c r="CN393" s="44"/>
      <c r="CO393" s="44"/>
      <c r="CP393" s="44"/>
      <c r="CQ393" s="44"/>
      <c r="CR393" s="44"/>
      <c r="CS393" s="44"/>
      <c r="CT393" s="44"/>
      <c r="CU393" s="44"/>
      <c r="CV393" s="44"/>
      <c r="CW393" s="44"/>
      <c r="CX393" s="44"/>
      <c r="CY393" s="44"/>
      <c r="CZ393" s="44"/>
      <c r="DA393" s="44"/>
      <c r="DB393" s="44"/>
      <c r="DC393" s="44"/>
      <c r="DD393" s="44"/>
      <c r="DE393" s="44"/>
      <c r="DF393" s="44"/>
      <c r="DG393" s="44"/>
      <c r="DH393" s="44"/>
      <c r="DI393" s="44"/>
      <c r="DJ393" s="44"/>
      <c r="DK393" s="44"/>
      <c r="DL393" s="44"/>
      <c r="DM393" s="44"/>
    </row>
    <row r="394" spans="1:241" hidden="1" outlineLevel="2">
      <c r="A394" s="145"/>
      <c r="B394" s="33"/>
      <c r="C394" s="50"/>
      <c r="D394" s="51"/>
      <c r="E394" s="34"/>
      <c r="F394" s="56"/>
      <c r="G394" s="34"/>
      <c r="H394" s="34"/>
      <c r="I394" s="34"/>
      <c r="J394" s="53"/>
      <c r="K394" s="34"/>
      <c r="L394" s="36"/>
      <c r="M394" s="36"/>
      <c r="N394" s="36"/>
      <c r="O394" s="49"/>
      <c r="P394" s="49"/>
      <c r="Q394" s="36">
        <f t="shared" si="1315"/>
        <v>0</v>
      </c>
      <c r="R394" s="33"/>
      <c r="S394" s="33"/>
      <c r="T394" s="33"/>
      <c r="U394" s="145"/>
      <c r="V394" s="192">
        <f t="shared" si="1298"/>
        <v>0</v>
      </c>
      <c r="W394" s="193">
        <f t="shared" si="1300"/>
        <v>0</v>
      </c>
      <c r="X394" s="192">
        <f t="shared" si="1300"/>
        <v>0</v>
      </c>
      <c r="Y394" s="192">
        <f t="shared" si="1300"/>
        <v>0</v>
      </c>
      <c r="Z394" s="192">
        <f t="shared" si="1300"/>
        <v>0</v>
      </c>
      <c r="AA394" s="211">
        <f t="shared" si="1301"/>
        <v>0</v>
      </c>
      <c r="AB394" s="206"/>
      <c r="AC394" s="206"/>
      <c r="AD394" s="230"/>
      <c r="AE394" s="211">
        <f t="shared" si="1316"/>
        <v>0</v>
      </c>
      <c r="AF394" s="206"/>
      <c r="AG394" s="206"/>
      <c r="AH394" s="230"/>
      <c r="AI394" s="211">
        <f t="shared" si="1303"/>
        <v>0</v>
      </c>
      <c r="AJ394" s="206"/>
      <c r="AK394" s="206"/>
      <c r="AL394" s="230"/>
      <c r="AM394" s="211">
        <f t="shared" si="1304"/>
        <v>0</v>
      </c>
      <c r="AN394" s="206"/>
      <c r="AO394" s="206"/>
      <c r="AP394" s="232"/>
      <c r="AQ394" s="193">
        <f t="shared" si="1305"/>
        <v>0</v>
      </c>
      <c r="AR394" s="192">
        <f t="shared" si="1305"/>
        <v>0</v>
      </c>
      <c r="AS394" s="192">
        <f t="shared" si="1306"/>
        <v>0</v>
      </c>
      <c r="AT394" s="192">
        <f t="shared" si="1299"/>
        <v>0</v>
      </c>
      <c r="AU394" s="192">
        <f t="shared" si="1299"/>
        <v>0</v>
      </c>
      <c r="AV394" s="192">
        <f t="shared" si="1299"/>
        <v>0</v>
      </c>
      <c r="AW394" s="192">
        <f t="shared" si="1299"/>
        <v>0</v>
      </c>
      <c r="AX394" s="235">
        <f>SUM(AY394:BD394)</f>
        <v>0</v>
      </c>
      <c r="AY394" s="263"/>
      <c r="AZ394" s="194">
        <f t="shared" si="1308"/>
        <v>0</v>
      </c>
      <c r="BA394" s="263"/>
      <c r="BB394" s="263"/>
      <c r="BC394" s="263"/>
      <c r="BD394" s="264"/>
      <c r="BE394" s="235">
        <f>SUM(BF394:BK394)</f>
        <v>0</v>
      </c>
      <c r="BF394" s="263"/>
      <c r="BG394" s="194">
        <f t="shared" si="1310"/>
        <v>0</v>
      </c>
      <c r="BH394" s="263"/>
      <c r="BI394" s="263"/>
      <c r="BJ394" s="263"/>
      <c r="BK394" s="264"/>
      <c r="BL394" s="235">
        <f>SUM(BM394:BR394)</f>
        <v>0</v>
      </c>
      <c r="BM394" s="263"/>
      <c r="BN394" s="194">
        <f t="shared" si="1312"/>
        <v>0</v>
      </c>
      <c r="BO394" s="263"/>
      <c r="BP394" s="263"/>
      <c r="BQ394" s="263"/>
      <c r="BR394" s="264"/>
      <c r="BS394" s="235">
        <f>SUM(BT394:BY394)</f>
        <v>0</v>
      </c>
      <c r="BT394" s="263"/>
      <c r="BU394" s="194">
        <f t="shared" si="1314"/>
        <v>0</v>
      </c>
      <c r="BV394" s="263"/>
      <c r="BW394" s="263"/>
      <c r="BX394" s="263"/>
      <c r="BY394" s="264"/>
      <c r="BZ394" s="251"/>
      <c r="CA394" s="159"/>
      <c r="CB394" s="44"/>
      <c r="CC394" s="44"/>
      <c r="CD394" s="44"/>
      <c r="CE394" s="44"/>
      <c r="CF394" s="44"/>
      <c r="CG394" s="44"/>
      <c r="CH394" s="44"/>
      <c r="CI394" s="44"/>
      <c r="CJ394" s="44"/>
      <c r="CK394" s="44"/>
      <c r="CL394" s="44"/>
      <c r="CM394" s="44"/>
      <c r="CN394" s="44"/>
      <c r="CO394" s="44"/>
      <c r="CP394" s="44"/>
      <c r="CQ394" s="44"/>
      <c r="CR394" s="44"/>
      <c r="CS394" s="44"/>
      <c r="CT394" s="44"/>
      <c r="CU394" s="44"/>
      <c r="CV394" s="44"/>
      <c r="CW394" s="44"/>
      <c r="CX394" s="44"/>
      <c r="CY394" s="44"/>
      <c r="CZ394" s="44"/>
      <c r="DA394" s="44"/>
      <c r="DB394" s="44"/>
      <c r="DC394" s="44"/>
      <c r="DD394" s="44"/>
      <c r="DE394" s="44"/>
      <c r="DF394" s="44"/>
      <c r="DG394" s="44"/>
      <c r="DH394" s="44"/>
      <c r="DI394" s="44"/>
      <c r="DJ394" s="44"/>
      <c r="DK394" s="44"/>
      <c r="DL394" s="44"/>
      <c r="DM394" s="44"/>
    </row>
    <row r="395" spans="1:241" hidden="1" outlineLevel="2">
      <c r="A395" s="145"/>
      <c r="B395" s="33"/>
      <c r="C395" s="50"/>
      <c r="D395" s="51"/>
      <c r="E395" s="34"/>
      <c r="F395" s="56"/>
      <c r="G395" s="34"/>
      <c r="H395" s="34"/>
      <c r="I395" s="34"/>
      <c r="J395" s="53"/>
      <c r="K395" s="34"/>
      <c r="L395" s="36"/>
      <c r="M395" s="36"/>
      <c r="N395" s="36"/>
      <c r="O395" s="49"/>
      <c r="P395" s="49"/>
      <c r="Q395" s="36">
        <f t="shared" si="1315"/>
        <v>0</v>
      </c>
      <c r="R395" s="33"/>
      <c r="S395" s="33"/>
      <c r="T395" s="33"/>
      <c r="U395" s="145"/>
      <c r="V395" s="192">
        <f t="shared" si="1298"/>
        <v>0</v>
      </c>
      <c r="W395" s="193">
        <f t="shared" si="1300"/>
        <v>0</v>
      </c>
      <c r="X395" s="192">
        <f t="shared" si="1300"/>
        <v>0</v>
      </c>
      <c r="Y395" s="192">
        <f t="shared" si="1300"/>
        <v>0</v>
      </c>
      <c r="Z395" s="192">
        <f t="shared" si="1300"/>
        <v>0</v>
      </c>
      <c r="AA395" s="211">
        <f>SUM(AB395:AD395)</f>
        <v>0</v>
      </c>
      <c r="AB395" s="206"/>
      <c r="AC395" s="206"/>
      <c r="AD395" s="230"/>
      <c r="AE395" s="211">
        <f t="shared" si="1316"/>
        <v>0</v>
      </c>
      <c r="AF395" s="206"/>
      <c r="AG395" s="206"/>
      <c r="AH395" s="230"/>
      <c r="AI395" s="211">
        <f t="shared" si="1303"/>
        <v>0</v>
      </c>
      <c r="AJ395" s="206"/>
      <c r="AK395" s="206"/>
      <c r="AL395" s="230"/>
      <c r="AM395" s="211">
        <f t="shared" si="1304"/>
        <v>0</v>
      </c>
      <c r="AN395" s="206"/>
      <c r="AO395" s="206"/>
      <c r="AP395" s="232"/>
      <c r="AQ395" s="193">
        <f t="shared" si="1305"/>
        <v>0</v>
      </c>
      <c r="AR395" s="192">
        <f t="shared" si="1305"/>
        <v>0</v>
      </c>
      <c r="AS395" s="192">
        <f t="shared" si="1306"/>
        <v>0</v>
      </c>
      <c r="AT395" s="192">
        <f t="shared" si="1299"/>
        <v>0</v>
      </c>
      <c r="AU395" s="192">
        <f t="shared" si="1299"/>
        <v>0</v>
      </c>
      <c r="AV395" s="192">
        <f t="shared" si="1299"/>
        <v>0</v>
      </c>
      <c r="AW395" s="192">
        <f t="shared" si="1299"/>
        <v>0</v>
      </c>
      <c r="AX395" s="235">
        <f t="shared" ref="AX395:AX396" si="1317">SUM(AY395:BD395)</f>
        <v>0</v>
      </c>
      <c r="AY395" s="263"/>
      <c r="AZ395" s="194">
        <f t="shared" si="1308"/>
        <v>0</v>
      </c>
      <c r="BA395" s="263"/>
      <c r="BB395" s="263"/>
      <c r="BC395" s="263"/>
      <c r="BD395" s="264"/>
      <c r="BE395" s="235">
        <f t="shared" ref="BE395:BE396" si="1318">SUM(BF395:BK395)</f>
        <v>0</v>
      </c>
      <c r="BF395" s="263"/>
      <c r="BG395" s="194">
        <f t="shared" si="1310"/>
        <v>0</v>
      </c>
      <c r="BH395" s="263"/>
      <c r="BI395" s="263"/>
      <c r="BJ395" s="263"/>
      <c r="BK395" s="264"/>
      <c r="BL395" s="235">
        <f t="shared" ref="BL395:BL396" si="1319">SUM(BM395:BR395)</f>
        <v>0</v>
      </c>
      <c r="BM395" s="263"/>
      <c r="BN395" s="194">
        <f t="shared" si="1312"/>
        <v>0</v>
      </c>
      <c r="BO395" s="263"/>
      <c r="BP395" s="263"/>
      <c r="BQ395" s="263"/>
      <c r="BR395" s="264"/>
      <c r="BS395" s="235">
        <f t="shared" ref="BS395:BS396" si="1320">SUM(BT395:BY395)</f>
        <v>0</v>
      </c>
      <c r="BT395" s="263"/>
      <c r="BU395" s="194">
        <f t="shared" si="1314"/>
        <v>0</v>
      </c>
      <c r="BV395" s="263"/>
      <c r="BW395" s="263"/>
      <c r="BX395" s="263"/>
      <c r="BY395" s="264"/>
      <c r="BZ395" s="251"/>
      <c r="CA395" s="159"/>
      <c r="CB395" s="44"/>
      <c r="CC395" s="44"/>
      <c r="CD395" s="44"/>
      <c r="CE395" s="44"/>
      <c r="CF395" s="44"/>
      <c r="CG395" s="44"/>
      <c r="CH395" s="44"/>
      <c r="CI395" s="44"/>
      <c r="CJ395" s="44"/>
      <c r="CK395" s="44"/>
      <c r="CL395" s="44"/>
      <c r="CM395" s="44"/>
      <c r="CN395" s="44"/>
      <c r="CO395" s="44"/>
      <c r="CP395" s="44"/>
      <c r="CQ395" s="44"/>
      <c r="CR395" s="44"/>
      <c r="CS395" s="44"/>
      <c r="CT395" s="44"/>
      <c r="CU395" s="44"/>
      <c r="CV395" s="44"/>
      <c r="CW395" s="44"/>
      <c r="CX395" s="44"/>
      <c r="CY395" s="44"/>
      <c r="CZ395" s="44"/>
      <c r="DA395" s="44"/>
      <c r="DB395" s="44"/>
      <c r="DC395" s="44"/>
      <c r="DD395" s="44"/>
      <c r="DE395" s="44"/>
      <c r="DF395" s="44"/>
      <c r="DG395" s="44"/>
      <c r="DH395" s="44"/>
      <c r="DI395" s="44"/>
      <c r="DJ395" s="44"/>
      <c r="DK395" s="44"/>
      <c r="DL395" s="44"/>
      <c r="DM395" s="44"/>
    </row>
    <row r="396" spans="1:241" hidden="1" outlineLevel="2">
      <c r="A396" s="145"/>
      <c r="B396" s="33"/>
      <c r="C396" s="50"/>
      <c r="D396" s="51"/>
      <c r="E396" s="34"/>
      <c r="F396" s="56"/>
      <c r="G396" s="34"/>
      <c r="H396" s="34"/>
      <c r="I396" s="34"/>
      <c r="J396" s="53"/>
      <c r="K396" s="34"/>
      <c r="L396" s="36"/>
      <c r="M396" s="36"/>
      <c r="N396" s="36"/>
      <c r="O396" s="49"/>
      <c r="P396" s="49"/>
      <c r="Q396" s="36">
        <f t="shared" si="1315"/>
        <v>0</v>
      </c>
      <c r="R396" s="33"/>
      <c r="S396" s="33"/>
      <c r="T396" s="33"/>
      <c r="U396" s="145"/>
      <c r="V396" s="192">
        <f t="shared" si="1298"/>
        <v>0</v>
      </c>
      <c r="W396" s="193">
        <f t="shared" si="1300"/>
        <v>0</v>
      </c>
      <c r="X396" s="192">
        <f t="shared" si="1300"/>
        <v>0</v>
      </c>
      <c r="Y396" s="192">
        <f t="shared" si="1300"/>
        <v>0</v>
      </c>
      <c r="Z396" s="192">
        <f t="shared" si="1300"/>
        <v>0</v>
      </c>
      <c r="AA396" s="211">
        <f t="shared" ref="AA396" si="1321">SUM(AB396:AD396)</f>
        <v>0</v>
      </c>
      <c r="AB396" s="206"/>
      <c r="AC396" s="206"/>
      <c r="AD396" s="230"/>
      <c r="AE396" s="211">
        <f t="shared" si="1316"/>
        <v>0</v>
      </c>
      <c r="AF396" s="206"/>
      <c r="AG396" s="206"/>
      <c r="AH396" s="230"/>
      <c r="AI396" s="211">
        <f t="shared" si="1303"/>
        <v>0</v>
      </c>
      <c r="AJ396" s="206"/>
      <c r="AK396" s="206"/>
      <c r="AL396" s="230"/>
      <c r="AM396" s="211">
        <f t="shared" si="1304"/>
        <v>0</v>
      </c>
      <c r="AN396" s="206"/>
      <c r="AO396" s="206"/>
      <c r="AP396" s="232"/>
      <c r="AQ396" s="193">
        <f t="shared" si="1305"/>
        <v>0</v>
      </c>
      <c r="AR396" s="192">
        <f>SUM(BT396,BM396,BF396,AY396)</f>
        <v>0</v>
      </c>
      <c r="AS396" s="192">
        <f>IF(AR396*0.304=SUM(AZ396,BG396,BN396,BU396),AR396*0.304,"ЕСН")</f>
        <v>0</v>
      </c>
      <c r="AT396" s="192">
        <f t="shared" si="1299"/>
        <v>0</v>
      </c>
      <c r="AU396" s="192">
        <f t="shared" si="1299"/>
        <v>0</v>
      </c>
      <c r="AV396" s="192">
        <f t="shared" si="1299"/>
        <v>0</v>
      </c>
      <c r="AW396" s="192">
        <f t="shared" si="1299"/>
        <v>0</v>
      </c>
      <c r="AX396" s="235">
        <f t="shared" si="1317"/>
        <v>0</v>
      </c>
      <c r="AY396" s="263"/>
      <c r="AZ396" s="194">
        <f t="shared" si="1308"/>
        <v>0</v>
      </c>
      <c r="BA396" s="263"/>
      <c r="BB396" s="263"/>
      <c r="BC396" s="263"/>
      <c r="BD396" s="264"/>
      <c r="BE396" s="235">
        <f t="shared" si="1318"/>
        <v>0</v>
      </c>
      <c r="BF396" s="263"/>
      <c r="BG396" s="194">
        <f t="shared" si="1310"/>
        <v>0</v>
      </c>
      <c r="BH396" s="263"/>
      <c r="BI396" s="263"/>
      <c r="BJ396" s="263"/>
      <c r="BK396" s="264"/>
      <c r="BL396" s="235">
        <f t="shared" si="1319"/>
        <v>0</v>
      </c>
      <c r="BM396" s="263"/>
      <c r="BN396" s="194">
        <f t="shared" si="1312"/>
        <v>0</v>
      </c>
      <c r="BO396" s="263"/>
      <c r="BP396" s="263"/>
      <c r="BQ396" s="263"/>
      <c r="BR396" s="264"/>
      <c r="BS396" s="235">
        <f t="shared" si="1320"/>
        <v>0</v>
      </c>
      <c r="BT396" s="263"/>
      <c r="BU396" s="194">
        <f t="shared" si="1314"/>
        <v>0</v>
      </c>
      <c r="BV396" s="263"/>
      <c r="BW396" s="263"/>
      <c r="BX396" s="263"/>
      <c r="BY396" s="264"/>
      <c r="BZ396" s="251"/>
      <c r="CA396" s="159"/>
      <c r="CB396" s="44"/>
      <c r="CC396" s="44"/>
      <c r="CD396" s="44"/>
      <c r="CE396" s="44"/>
      <c r="CF396" s="44"/>
      <c r="CG396" s="44"/>
      <c r="CH396" s="44"/>
      <c r="CI396" s="44"/>
      <c r="CJ396" s="44"/>
      <c r="CK396" s="44"/>
      <c r="CL396" s="44"/>
      <c r="CM396" s="44"/>
      <c r="CN396" s="44"/>
      <c r="CO396" s="44"/>
      <c r="CP396" s="44"/>
      <c r="CQ396" s="44"/>
      <c r="CR396" s="44"/>
      <c r="CS396" s="44"/>
      <c r="CT396" s="44"/>
      <c r="CU396" s="44"/>
      <c r="CV396" s="44"/>
      <c r="CW396" s="44"/>
      <c r="CX396" s="44"/>
      <c r="CY396" s="44"/>
      <c r="CZ396" s="44"/>
      <c r="DA396" s="44"/>
      <c r="DB396" s="44"/>
      <c r="DC396" s="44"/>
      <c r="DD396" s="44"/>
      <c r="DE396" s="44"/>
      <c r="DF396" s="44"/>
      <c r="DG396" s="44"/>
      <c r="DH396" s="44"/>
      <c r="DI396" s="44"/>
      <c r="DJ396" s="44"/>
      <c r="DK396" s="44"/>
      <c r="DL396" s="44"/>
      <c r="DM396" s="44"/>
    </row>
    <row r="397" spans="1:241" hidden="1" outlineLevel="2">
      <c r="A397" s="49"/>
      <c r="B397" s="33"/>
      <c r="C397" s="50"/>
      <c r="D397" s="51"/>
      <c r="E397" s="34"/>
      <c r="F397" s="52"/>
      <c r="G397" s="34"/>
      <c r="H397" s="34"/>
      <c r="I397" s="34"/>
      <c r="J397" s="53"/>
      <c r="K397" s="34"/>
      <c r="L397" s="36"/>
      <c r="M397" s="36"/>
      <c r="N397" s="36"/>
      <c r="O397" s="36"/>
      <c r="P397" s="36"/>
      <c r="Q397" s="36"/>
      <c r="R397" s="33"/>
      <c r="S397" s="145"/>
      <c r="T397" s="145"/>
      <c r="U397" s="145"/>
      <c r="V397" s="154"/>
      <c r="W397" s="165"/>
      <c r="X397" s="36"/>
      <c r="Y397" s="36"/>
      <c r="Z397" s="154"/>
      <c r="AA397" s="210"/>
      <c r="AB397" s="36"/>
      <c r="AC397" s="36"/>
      <c r="AD397" s="221"/>
      <c r="AE397" s="210"/>
      <c r="AF397" s="36"/>
      <c r="AG397" s="36"/>
      <c r="AH397" s="221"/>
      <c r="AI397" s="210"/>
      <c r="AJ397" s="36"/>
      <c r="AK397" s="36"/>
      <c r="AL397" s="221"/>
      <c r="AM397" s="210"/>
      <c r="AN397" s="36"/>
      <c r="AO397" s="36"/>
      <c r="AP397" s="154"/>
      <c r="AQ397" s="165"/>
      <c r="AR397" s="36"/>
      <c r="AS397" s="36"/>
      <c r="AT397" s="36"/>
      <c r="AU397" s="36"/>
      <c r="AV397" s="36"/>
      <c r="AW397" s="154"/>
      <c r="AX397" s="235"/>
      <c r="AY397" s="54"/>
      <c r="AZ397" s="194"/>
      <c r="BA397" s="54"/>
      <c r="BB397" s="54"/>
      <c r="BC397" s="54"/>
      <c r="BD397" s="237"/>
      <c r="BE397" s="235"/>
      <c r="BF397" s="54"/>
      <c r="BG397" s="194"/>
      <c r="BH397" s="54"/>
      <c r="BI397" s="54"/>
      <c r="BJ397" s="54"/>
      <c r="BK397" s="237"/>
      <c r="BL397" s="236"/>
      <c r="BM397" s="54"/>
      <c r="BN397" s="54"/>
      <c r="BO397" s="54"/>
      <c r="BP397" s="54"/>
      <c r="BQ397" s="54"/>
      <c r="BR397" s="237"/>
      <c r="BS397" s="236"/>
      <c r="BT397" s="44"/>
      <c r="BU397" s="44"/>
      <c r="BV397" s="44"/>
      <c r="BW397" s="44"/>
      <c r="BX397" s="44"/>
      <c r="BY397" s="257"/>
      <c r="BZ397" s="252"/>
      <c r="CA397" s="159"/>
      <c r="CB397" s="44"/>
      <c r="CC397" s="44"/>
      <c r="CD397" s="44"/>
      <c r="CE397" s="44"/>
      <c r="CF397" s="44"/>
      <c r="CG397" s="44"/>
      <c r="CH397" s="44"/>
      <c r="CI397" s="44"/>
      <c r="CJ397" s="44"/>
      <c r="CK397" s="44"/>
      <c r="CL397" s="44"/>
      <c r="CM397" s="44"/>
      <c r="CN397" s="44"/>
      <c r="CO397" s="44"/>
      <c r="CP397" s="44"/>
      <c r="CQ397" s="44"/>
      <c r="CR397" s="44"/>
      <c r="CS397" s="44"/>
      <c r="CT397" s="44"/>
      <c r="CU397" s="44"/>
      <c r="CV397" s="44"/>
      <c r="CW397" s="44"/>
      <c r="CX397" s="44"/>
      <c r="CY397" s="44"/>
      <c r="CZ397" s="44"/>
      <c r="DA397" s="44"/>
      <c r="DB397" s="44"/>
      <c r="DC397" s="44"/>
      <c r="DD397" s="44"/>
      <c r="DE397" s="44"/>
      <c r="DF397" s="44"/>
      <c r="DG397" s="44"/>
      <c r="DH397" s="44"/>
      <c r="DI397" s="44"/>
      <c r="DJ397" s="44"/>
      <c r="DK397" s="44"/>
      <c r="DL397" s="44"/>
      <c r="DM397" s="44"/>
    </row>
    <row r="398" spans="1:241" s="48" customFormat="1" hidden="1" outlineLevel="1" collapsed="1">
      <c r="A398" s="176"/>
      <c r="B398" s="177"/>
      <c r="C398" s="178"/>
      <c r="D398" s="179"/>
      <c r="E398" s="180"/>
      <c r="F398" s="181"/>
      <c r="G398" s="182"/>
      <c r="H398" s="182"/>
      <c r="I398" s="182"/>
      <c r="J398" s="183"/>
      <c r="K398" s="181" t="str">
        <f>CONCATENATE(K399," ",S399,R399," ",K400," ",S400,R400," ",K401," ",S401,R401," ",K402," ",S402,R402," ",K403," ",S403,R403," "," ",K404," ",S404,R404," ",K405," ",S405,R405," ",K406," ",S406,R406," ")</f>
        <v xml:space="preserve">                 </v>
      </c>
      <c r="L398" s="181"/>
      <c r="M398" s="181"/>
      <c r="N398" s="181"/>
      <c r="O398" s="181"/>
      <c r="P398" s="181"/>
      <c r="Q398" s="181"/>
      <c r="R398" s="182"/>
      <c r="S398" s="182"/>
      <c r="T398" s="182"/>
      <c r="U398" s="184">
        <f>SUM(U399:U406)</f>
        <v>0</v>
      </c>
      <c r="V398" s="188">
        <f>IF(SUM(BT399:BY406,BM399:BR406,BF399:BK406,AY399:BD406,AN399:AP406,AJ399:AL406,AF399:AH406,AB399:AD406)=SUM(V399:V406),SUM(V399:V406),"ПРОВЕРЬ")</f>
        <v>0</v>
      </c>
      <c r="W398" s="189">
        <f>IF(SUM(AA398,AE398,AI398,AM398)=SUM(W399:W406),SUM(W399:W406),"ПРОВЕРЬ")</f>
        <v>0</v>
      </c>
      <c r="X398" s="188">
        <f>IF(SUM(AB398,AF398,AJ398,AN398)=SUM(X399:X406),SUM(X399:X406),"ПРОВЕРЬ")</f>
        <v>0</v>
      </c>
      <c r="Y398" s="188">
        <f t="shared" ref="Y398" si="1322">IF(SUM(AC398,AG398,AK398,AO398)=SUM(Y399:Y406),SUM(Y399:Y406),"ПРОВЕРЬ")</f>
        <v>0</v>
      </c>
      <c r="Z398" s="222">
        <f>IF(SUM(AD398,AH398,AL398,AP398)=SUM(Z399:Z406),SUM(Z399:Z406),"ПРОВЕРЬ")</f>
        <v>0</v>
      </c>
      <c r="AA398" s="190">
        <f t="shared" ref="AA398" si="1323">SUM(AA399:AA406)</f>
        <v>0</v>
      </c>
      <c r="AB398" s="184">
        <f t="shared" ref="AB398" si="1324">SUM(AB399:AB406)</f>
        <v>0</v>
      </c>
      <c r="AC398" s="184">
        <f>SUM(AC399:AC406)</f>
        <v>0</v>
      </c>
      <c r="AD398" s="222">
        <f>SUM(AD399:AD406)</f>
        <v>0</v>
      </c>
      <c r="AE398" s="184">
        <f>SUM(AE399:AE406)</f>
        <v>0</v>
      </c>
      <c r="AF398" s="184">
        <f t="shared" ref="AF398" si="1325">SUM(AF399:AF406)</f>
        <v>0</v>
      </c>
      <c r="AG398" s="184">
        <f>SUM(AG399:AG406)</f>
        <v>0</v>
      </c>
      <c r="AH398" s="222">
        <f>SUM(AH399:AH406)</f>
        <v>0</v>
      </c>
      <c r="AI398" s="184">
        <f t="shared" ref="AI398:AJ398" si="1326">SUM(AI399:AI406)</f>
        <v>0</v>
      </c>
      <c r="AJ398" s="184">
        <f t="shared" si="1326"/>
        <v>0</v>
      </c>
      <c r="AK398" s="184">
        <f>SUM(AK399:AK406)</f>
        <v>0</v>
      </c>
      <c r="AL398" s="222">
        <f>SUM(AL399:AL406)</f>
        <v>0</v>
      </c>
      <c r="AM398" s="184">
        <f>SUM(AM399:AM406)</f>
        <v>0</v>
      </c>
      <c r="AN398" s="184">
        <f t="shared" ref="AN398" si="1327">SUM(AN399:AN406)</f>
        <v>0</v>
      </c>
      <c r="AO398" s="184">
        <f>SUM(AO399:AO406)</f>
        <v>0</v>
      </c>
      <c r="AP398" s="188">
        <f>SUM(AP399:AP406)</f>
        <v>0</v>
      </c>
      <c r="AQ398" s="189">
        <f t="shared" ref="AQ398" si="1328">IF(SUM(AX398,BE398,BL398,BS398)=SUM(AQ399:AQ406),SUM(AQ399:AQ406),"ПРОВЕРЬ")</f>
        <v>0</v>
      </c>
      <c r="AR398" s="188">
        <f t="shared" ref="AR398" si="1329">IF(SUM(AY398,BF398,BM398,BT398)=SUM(AR399:AR406),SUM(AR399:AR406),"ПРОВЕРЬ")</f>
        <v>0</v>
      </c>
      <c r="AS398" s="188">
        <f>IF(SUM(AZ398,BG398,BN398,BU398)=SUM(AS399:AS406),SUM(AS399:AS406),"ПРОВЕРЬ")</f>
        <v>0</v>
      </c>
      <c r="AT398" s="188">
        <f>IF(SUM(BA398,BH398,BO398,BV398)=SUM(AT399:AT406),SUM(AT399:AT406),"ПРОВЕРЬ")</f>
        <v>0</v>
      </c>
      <c r="AU398" s="188">
        <f>IF(SUM(BB398,BI398,BP398,BW398)=SUM(AU399:AU406),SUM(AU399:AU406),"ПРОВЕРЬ")</f>
        <v>0</v>
      </c>
      <c r="AV398" s="188">
        <f t="shared" ref="AV398" si="1330">IF(SUM(BC398,BJ398,BQ398,BX398)=SUM(AV399:AV406),SUM(AV399:AV406),"ПРОВЕРЬ")</f>
        <v>0</v>
      </c>
      <c r="AW398" s="188">
        <f>IF(SUM(BD398,BK398,BR398,BY398)=SUM(AW399:AW406),SUM(AW399:AW406),"ПРОВЕРЬ")</f>
        <v>0</v>
      </c>
      <c r="AX398" s="191">
        <f t="shared" ref="AX398" si="1331">SUM(AX399:AX406)</f>
        <v>0</v>
      </c>
      <c r="AY398" s="191">
        <f t="shared" ref="AY398:AZ398" si="1332">SUM(AY399:AY406)</f>
        <v>0</v>
      </c>
      <c r="AZ398" s="191">
        <f t="shared" si="1332"/>
        <v>0</v>
      </c>
      <c r="BA398" s="191">
        <f>SUM(BA399:BA406)</f>
        <v>0</v>
      </c>
      <c r="BB398" s="191">
        <f t="shared" ref="BB398" si="1333">SUM(BB399:BB406)</f>
        <v>0</v>
      </c>
      <c r="BC398" s="191">
        <f>SUM(BC399:BC406)</f>
        <v>0</v>
      </c>
      <c r="BD398" s="234">
        <f>SUM(BD399:BD406)</f>
        <v>0</v>
      </c>
      <c r="BE398" s="191">
        <f t="shared" ref="BE398:BF398" si="1334">SUM(BE399:BE406)</f>
        <v>0</v>
      </c>
      <c r="BF398" s="191">
        <f t="shared" si="1334"/>
        <v>0</v>
      </c>
      <c r="BG398" s="191">
        <f>SUM(BG399:BG406)</f>
        <v>0</v>
      </c>
      <c r="BH398" s="191">
        <f t="shared" ref="BH398:BI398" si="1335">SUM(BH399:BH406)</f>
        <v>0</v>
      </c>
      <c r="BI398" s="191">
        <f t="shared" si="1335"/>
        <v>0</v>
      </c>
      <c r="BJ398" s="191">
        <f>SUM(BJ399:BJ406)</f>
        <v>0</v>
      </c>
      <c r="BK398" s="234">
        <f>SUM(BK399:BK406)</f>
        <v>0</v>
      </c>
      <c r="BL398" s="184">
        <f t="shared" ref="BL398:BP398" si="1336">SUM(BL399:BL406)</f>
        <v>0</v>
      </c>
      <c r="BM398" s="184">
        <f t="shared" si="1336"/>
        <v>0</v>
      </c>
      <c r="BN398" s="184">
        <f t="shared" si="1336"/>
        <v>0</v>
      </c>
      <c r="BO398" s="184">
        <f t="shared" si="1336"/>
        <v>0</v>
      </c>
      <c r="BP398" s="184">
        <f t="shared" si="1336"/>
        <v>0</v>
      </c>
      <c r="BQ398" s="184">
        <f>SUM(BQ399:BQ406)</f>
        <v>0</v>
      </c>
      <c r="BR398" s="222">
        <f>SUM(BR399:BR406)</f>
        <v>0</v>
      </c>
      <c r="BS398" s="184">
        <f t="shared" ref="BS398:BW398" si="1337">SUM(BS399:BS406)</f>
        <v>0</v>
      </c>
      <c r="BT398" s="184">
        <f t="shared" si="1337"/>
        <v>0</v>
      </c>
      <c r="BU398" s="184">
        <f t="shared" si="1337"/>
        <v>0</v>
      </c>
      <c r="BV398" s="184">
        <f t="shared" si="1337"/>
        <v>0</v>
      </c>
      <c r="BW398" s="184">
        <f t="shared" si="1337"/>
        <v>0</v>
      </c>
      <c r="BX398" s="184">
        <f>SUM(BX399:BX406)</f>
        <v>0</v>
      </c>
      <c r="BY398" s="222">
        <f>SUM(BY399:BY406)</f>
        <v>0</v>
      </c>
      <c r="BZ398" s="266"/>
      <c r="CA398" s="160"/>
      <c r="CB398" s="46"/>
      <c r="CC398" s="46"/>
      <c r="CD398" s="46"/>
      <c r="CE398" s="46"/>
      <c r="CF398" s="46"/>
      <c r="CG398" s="46"/>
      <c r="CH398" s="46"/>
      <c r="CI398" s="46"/>
      <c r="CJ398" s="46"/>
      <c r="CK398" s="46"/>
      <c r="CL398" s="46"/>
      <c r="CM398" s="46"/>
      <c r="CN398" s="46"/>
      <c r="CO398" s="46"/>
      <c r="CP398" s="46"/>
      <c r="CQ398" s="46"/>
      <c r="CR398" s="46"/>
      <c r="CS398" s="46"/>
      <c r="CT398" s="46"/>
      <c r="CU398" s="46"/>
      <c r="CV398" s="46"/>
      <c r="CW398" s="46"/>
      <c r="CX398" s="46"/>
      <c r="CY398" s="46"/>
      <c r="CZ398" s="46"/>
      <c r="DA398" s="46"/>
      <c r="DB398" s="46"/>
      <c r="DC398" s="46"/>
      <c r="DD398" s="46"/>
      <c r="DE398" s="46"/>
      <c r="DF398" s="46"/>
      <c r="DG398" s="46"/>
      <c r="DH398" s="46"/>
      <c r="DI398" s="46"/>
      <c r="DJ398" s="46"/>
      <c r="DK398" s="46"/>
      <c r="DL398" s="46"/>
      <c r="DM398" s="46"/>
      <c r="DN398" s="47"/>
      <c r="DO398" s="47"/>
      <c r="DP398" s="47"/>
      <c r="DQ398" s="47"/>
      <c r="DR398" s="47"/>
      <c r="DS398" s="47"/>
      <c r="DT398" s="47"/>
      <c r="DU398" s="47"/>
      <c r="DV398" s="47"/>
      <c r="DW398" s="47"/>
      <c r="DX398" s="47"/>
      <c r="DY398" s="47"/>
      <c r="DZ398" s="47"/>
      <c r="EA398" s="47"/>
      <c r="EB398" s="47"/>
      <c r="EC398" s="47"/>
      <c r="ED398" s="47"/>
      <c r="EE398" s="47"/>
      <c r="EF398" s="47"/>
      <c r="EG398" s="47"/>
      <c r="EH398" s="47"/>
      <c r="EI398" s="47"/>
      <c r="EJ398" s="47"/>
      <c r="EK398" s="47"/>
      <c r="EL398" s="47"/>
      <c r="EM398" s="47"/>
      <c r="EN398" s="47"/>
      <c r="EO398" s="47"/>
      <c r="EP398" s="47"/>
      <c r="EQ398" s="47"/>
      <c r="ER398" s="47"/>
      <c r="ES398" s="47"/>
      <c r="ET398" s="47"/>
      <c r="EU398" s="47"/>
      <c r="EV398" s="47"/>
      <c r="EW398" s="47"/>
      <c r="EX398" s="47"/>
      <c r="EY398" s="47"/>
      <c r="EZ398" s="47"/>
      <c r="FA398" s="47"/>
      <c r="FB398" s="47"/>
      <c r="FC398" s="47"/>
      <c r="FD398" s="47"/>
      <c r="FE398" s="47"/>
      <c r="FF398" s="47"/>
      <c r="FG398" s="47"/>
      <c r="FH398" s="47"/>
      <c r="FI398" s="47"/>
      <c r="FJ398" s="47"/>
      <c r="FK398" s="47"/>
      <c r="FL398" s="47"/>
      <c r="FM398" s="47"/>
      <c r="FN398" s="47"/>
      <c r="FO398" s="47"/>
      <c r="FP398" s="47"/>
      <c r="FQ398" s="47"/>
      <c r="FR398" s="47"/>
      <c r="FS398" s="47"/>
      <c r="FT398" s="47"/>
      <c r="FU398" s="47"/>
      <c r="FV398" s="47"/>
      <c r="FW398" s="47"/>
      <c r="FX398" s="47"/>
      <c r="FY398" s="47"/>
      <c r="FZ398" s="47"/>
      <c r="GA398" s="47"/>
      <c r="GB398" s="47"/>
      <c r="GC398" s="47"/>
      <c r="GD398" s="47"/>
      <c r="GE398" s="47"/>
      <c r="GF398" s="47"/>
      <c r="GG398" s="47"/>
      <c r="GH398" s="47"/>
      <c r="GI398" s="47"/>
      <c r="GJ398" s="47"/>
      <c r="GK398" s="47"/>
      <c r="GL398" s="47"/>
      <c r="GM398" s="47"/>
      <c r="GN398" s="47"/>
      <c r="GO398" s="47"/>
      <c r="GP398" s="47"/>
      <c r="GQ398" s="47"/>
      <c r="GR398" s="47"/>
      <c r="GS398" s="47"/>
      <c r="GT398" s="47"/>
      <c r="GU398" s="47"/>
      <c r="GV398" s="47"/>
      <c r="GW398" s="47"/>
      <c r="GX398" s="47"/>
      <c r="GY398" s="47"/>
      <c r="GZ398" s="47"/>
      <c r="HA398" s="47"/>
      <c r="HB398" s="47"/>
      <c r="HC398" s="47"/>
      <c r="HD398" s="47"/>
      <c r="HE398" s="47"/>
      <c r="HF398" s="47"/>
      <c r="HG398" s="47"/>
      <c r="HH398" s="47"/>
      <c r="HI398" s="47"/>
      <c r="HJ398" s="47"/>
      <c r="HK398" s="47"/>
      <c r="HL398" s="47"/>
      <c r="HM398" s="47"/>
      <c r="HN398" s="47"/>
      <c r="HO398" s="47"/>
      <c r="HP398" s="47"/>
      <c r="HQ398" s="47"/>
      <c r="HR398" s="47"/>
      <c r="HS398" s="47"/>
      <c r="HT398" s="47"/>
      <c r="HU398" s="47"/>
      <c r="HV398" s="47"/>
      <c r="HW398" s="47"/>
      <c r="HX398" s="47"/>
      <c r="HY398" s="47"/>
      <c r="HZ398" s="47"/>
      <c r="IA398" s="47"/>
      <c r="IB398" s="47"/>
      <c r="IC398" s="47"/>
      <c r="ID398" s="47"/>
      <c r="IE398" s="47"/>
      <c r="IF398" s="47"/>
      <c r="IG398" s="47"/>
    </row>
    <row r="399" spans="1:241" hidden="1" outlineLevel="2">
      <c r="A399" s="145"/>
      <c r="B399" s="33"/>
      <c r="C399" s="50"/>
      <c r="D399" s="51"/>
      <c r="E399" s="34"/>
      <c r="F399" s="56"/>
      <c r="G399" s="34"/>
      <c r="H399" s="34"/>
      <c r="I399" s="34"/>
      <c r="J399" s="53"/>
      <c r="K399" s="34"/>
      <c r="L399" s="36"/>
      <c r="M399" s="36"/>
      <c r="N399" s="36"/>
      <c r="O399" s="49"/>
      <c r="P399" s="49"/>
      <c r="Q399" s="36">
        <f>_xlfn.DAYS(P399,O399)</f>
        <v>0</v>
      </c>
      <c r="R399" s="33"/>
      <c r="S399" s="33"/>
      <c r="T399" s="33"/>
      <c r="U399" s="145"/>
      <c r="V399" s="192">
        <f t="shared" ref="V399:V406" si="1338">SUM(W399,AQ399)</f>
        <v>0</v>
      </c>
      <c r="W399" s="193">
        <f>SUM(AA399,AE399,AI399,AM399)</f>
        <v>0</v>
      </c>
      <c r="X399" s="192">
        <f>SUM(AB399,AF399,AJ399,AN399)</f>
        <v>0</v>
      </c>
      <c r="Y399" s="192">
        <f>SUM(AC399,AG399,AK399,AO399)</f>
        <v>0</v>
      </c>
      <c r="Z399" s="192">
        <f>SUM(AD399,AH399,AL399,AP399)</f>
        <v>0</v>
      </c>
      <c r="AA399" s="211">
        <f>SUM(AB399:AD399)</f>
        <v>0</v>
      </c>
      <c r="AB399" s="205"/>
      <c r="AC399" s="205"/>
      <c r="AD399" s="229"/>
      <c r="AE399" s="211">
        <f>SUM(AF399:AH399)</f>
        <v>0</v>
      </c>
      <c r="AF399" s="205"/>
      <c r="AG399" s="205"/>
      <c r="AH399" s="229"/>
      <c r="AI399" s="211">
        <f>SUM(AJ399:AL399)</f>
        <v>0</v>
      </c>
      <c r="AJ399" s="205"/>
      <c r="AK399" s="205"/>
      <c r="AL399" s="229"/>
      <c r="AM399" s="211">
        <f>SUM(AN399:AP399)</f>
        <v>0</v>
      </c>
      <c r="AN399" s="205"/>
      <c r="AO399" s="205"/>
      <c r="AP399" s="231"/>
      <c r="AQ399" s="193">
        <f>SUM(BS399,BL399,BE399,AX399)</f>
        <v>0</v>
      </c>
      <c r="AR399" s="192">
        <f>SUM(BT399,BM399,BF399,AY399)</f>
        <v>0</v>
      </c>
      <c r="AS399" s="192">
        <f>IF(AR399*0.304=SUM(AZ399,BG399,BN399,BU399),AR399*0.304,"проверь ЕСН")</f>
        <v>0</v>
      </c>
      <c r="AT399" s="192">
        <f t="shared" ref="AT399:AW406" si="1339">SUM(BV399,BO399,BH399,BA399)</f>
        <v>0</v>
      </c>
      <c r="AU399" s="192">
        <f t="shared" si="1339"/>
        <v>0</v>
      </c>
      <c r="AV399" s="192">
        <f t="shared" si="1339"/>
        <v>0</v>
      </c>
      <c r="AW399" s="192">
        <f>SUM(BY399,BR399,BK399,BD399)</f>
        <v>0</v>
      </c>
      <c r="AX399" s="235">
        <f>SUM(AY399:BD399)</f>
        <v>0</v>
      </c>
      <c r="AY399" s="263"/>
      <c r="AZ399" s="194">
        <f>AY399*0.304</f>
        <v>0</v>
      </c>
      <c r="BA399" s="263"/>
      <c r="BB399" s="263"/>
      <c r="BC399" s="263"/>
      <c r="BD399" s="264"/>
      <c r="BE399" s="235">
        <f>SUM(BF399:BK399)</f>
        <v>0</v>
      </c>
      <c r="BF399" s="263"/>
      <c r="BG399" s="194">
        <f>BF399*0.304</f>
        <v>0</v>
      </c>
      <c r="BH399" s="263"/>
      <c r="BI399" s="263"/>
      <c r="BJ399" s="263"/>
      <c r="BK399" s="264"/>
      <c r="BL399" s="235">
        <f>SUM(BM399:BR399)</f>
        <v>0</v>
      </c>
      <c r="BM399" s="263"/>
      <c r="BN399" s="194">
        <f>BM399*0.304</f>
        <v>0</v>
      </c>
      <c r="BO399" s="263"/>
      <c r="BP399" s="263"/>
      <c r="BQ399" s="263"/>
      <c r="BR399" s="264"/>
      <c r="BS399" s="235">
        <f>SUM(BT399:BY399)</f>
        <v>0</v>
      </c>
      <c r="BT399" s="263"/>
      <c r="BU399" s="194">
        <f>BT399*0.304</f>
        <v>0</v>
      </c>
      <c r="BV399" s="263"/>
      <c r="BW399" s="263"/>
      <c r="BX399" s="263"/>
      <c r="BY399" s="264"/>
      <c r="BZ399" s="251"/>
      <c r="CA399" s="159"/>
      <c r="CB399" s="44"/>
      <c r="CC399" s="44"/>
      <c r="CD399" s="44"/>
      <c r="CE399" s="44"/>
      <c r="CF399" s="44"/>
      <c r="CG399" s="44"/>
      <c r="CH399" s="44"/>
      <c r="CI399" s="44"/>
      <c r="CJ399" s="44"/>
      <c r="CK399" s="44"/>
      <c r="CL399" s="44"/>
      <c r="CM399" s="44"/>
      <c r="CN399" s="44"/>
      <c r="CO399" s="44"/>
      <c r="CP399" s="44"/>
      <c r="CQ399" s="44"/>
      <c r="CR399" s="44"/>
      <c r="CS399" s="44"/>
      <c r="CT399" s="44"/>
      <c r="CU399" s="44"/>
      <c r="CV399" s="44"/>
      <c r="CW399" s="44"/>
      <c r="CX399" s="44"/>
      <c r="CY399" s="44"/>
      <c r="CZ399" s="44"/>
      <c r="DA399" s="44"/>
      <c r="DB399" s="44"/>
      <c r="DC399" s="44"/>
      <c r="DD399" s="44"/>
      <c r="DE399" s="44"/>
      <c r="DF399" s="44"/>
      <c r="DG399" s="44"/>
      <c r="DH399" s="44"/>
      <c r="DI399" s="44"/>
      <c r="DJ399" s="44"/>
      <c r="DK399" s="44"/>
      <c r="DL399" s="44"/>
      <c r="DM399" s="44"/>
    </row>
    <row r="400" spans="1:241" hidden="1" outlineLevel="2">
      <c r="A400" s="49"/>
      <c r="B400" s="33"/>
      <c r="C400" s="50"/>
      <c r="D400" s="51"/>
      <c r="E400" s="34"/>
      <c r="F400" s="56"/>
      <c r="G400" s="34"/>
      <c r="H400" s="34"/>
      <c r="I400" s="34"/>
      <c r="J400" s="53"/>
      <c r="K400" s="34"/>
      <c r="L400" s="36"/>
      <c r="M400" s="36"/>
      <c r="N400" s="36"/>
      <c r="O400" s="49"/>
      <c r="P400" s="49"/>
      <c r="Q400" s="36">
        <f>_xlfn.DAYS(P400,O400)</f>
        <v>0</v>
      </c>
      <c r="R400" s="33"/>
      <c r="S400" s="33"/>
      <c r="T400" s="33"/>
      <c r="U400" s="145"/>
      <c r="V400" s="192">
        <f t="shared" si="1338"/>
        <v>0</v>
      </c>
      <c r="W400" s="193">
        <f t="shared" ref="W400:Z406" si="1340">SUM(AA400,AE400,AI400,AM400)</f>
        <v>0</v>
      </c>
      <c r="X400" s="192">
        <f t="shared" si="1340"/>
        <v>0</v>
      </c>
      <c r="Y400" s="192">
        <f t="shared" si="1340"/>
        <v>0</v>
      </c>
      <c r="Z400" s="192">
        <f t="shared" si="1340"/>
        <v>0</v>
      </c>
      <c r="AA400" s="211">
        <f t="shared" ref="AA400:AA404" si="1341">SUM(AB400:AD400)</f>
        <v>0</v>
      </c>
      <c r="AB400" s="205"/>
      <c r="AC400" s="205"/>
      <c r="AD400" s="229"/>
      <c r="AE400" s="211">
        <f t="shared" ref="AE400" si="1342">SUM(AF400:AH400)</f>
        <v>0</v>
      </c>
      <c r="AF400" s="205"/>
      <c r="AG400" s="205"/>
      <c r="AH400" s="229"/>
      <c r="AI400" s="211">
        <f t="shared" ref="AI400:AI406" si="1343">SUM(AJ400:AL400)</f>
        <v>0</v>
      </c>
      <c r="AJ400" s="205"/>
      <c r="AK400" s="205"/>
      <c r="AL400" s="229"/>
      <c r="AM400" s="211">
        <f t="shared" ref="AM400:AM406" si="1344">SUM(AN400:AP400)</f>
        <v>0</v>
      </c>
      <c r="AN400" s="205"/>
      <c r="AO400" s="205"/>
      <c r="AP400" s="231"/>
      <c r="AQ400" s="193">
        <f t="shared" ref="AQ400:AR406" si="1345">SUM(BS400,BL400,BE400,AX400)</f>
        <v>0</v>
      </c>
      <c r="AR400" s="192">
        <f t="shared" si="1345"/>
        <v>0</v>
      </c>
      <c r="AS400" s="192">
        <f t="shared" ref="AS400:AS405" si="1346">IF(AR400*0.304=SUM(AZ400,BG400,BN400,BU400),AR400*0.304,"ЕСН")</f>
        <v>0</v>
      </c>
      <c r="AT400" s="192">
        <f t="shared" si="1339"/>
        <v>0</v>
      </c>
      <c r="AU400" s="192">
        <f t="shared" si="1339"/>
        <v>0</v>
      </c>
      <c r="AV400" s="192">
        <f t="shared" si="1339"/>
        <v>0</v>
      </c>
      <c r="AW400" s="192">
        <f t="shared" si="1339"/>
        <v>0</v>
      </c>
      <c r="AX400" s="235">
        <f t="shared" ref="AX400:AX403" si="1347">SUM(AY400:BD400)</f>
        <v>0</v>
      </c>
      <c r="AY400" s="263"/>
      <c r="AZ400" s="194">
        <f t="shared" ref="AZ400:AZ406" si="1348">AY400*0.304</f>
        <v>0</v>
      </c>
      <c r="BA400" s="263"/>
      <c r="BB400" s="263"/>
      <c r="BC400" s="263"/>
      <c r="BD400" s="264"/>
      <c r="BE400" s="235">
        <f t="shared" ref="BE400:BE403" si="1349">SUM(BF400:BK400)</f>
        <v>0</v>
      </c>
      <c r="BF400" s="263"/>
      <c r="BG400" s="194">
        <f t="shared" ref="BG400:BG406" si="1350">BF400*0.304</f>
        <v>0</v>
      </c>
      <c r="BH400" s="263"/>
      <c r="BI400" s="263"/>
      <c r="BJ400" s="263"/>
      <c r="BK400" s="264"/>
      <c r="BL400" s="235">
        <f t="shared" ref="BL400:BL403" si="1351">SUM(BM400:BR400)</f>
        <v>0</v>
      </c>
      <c r="BM400" s="263"/>
      <c r="BN400" s="194">
        <f t="shared" ref="BN400:BN406" si="1352">BM400*0.304</f>
        <v>0</v>
      </c>
      <c r="BO400" s="263"/>
      <c r="BP400" s="263"/>
      <c r="BQ400" s="263"/>
      <c r="BR400" s="264"/>
      <c r="BS400" s="235">
        <f t="shared" ref="BS400:BS403" si="1353">SUM(BT400:BY400)</f>
        <v>0</v>
      </c>
      <c r="BT400" s="263"/>
      <c r="BU400" s="194">
        <f t="shared" ref="BU400:BU406" si="1354">BT400*0.304</f>
        <v>0</v>
      </c>
      <c r="BV400" s="263"/>
      <c r="BW400" s="263"/>
      <c r="BX400" s="263"/>
      <c r="BY400" s="264"/>
      <c r="BZ400" s="251"/>
      <c r="CA400" s="159"/>
      <c r="CB400" s="44"/>
      <c r="CC400" s="44"/>
      <c r="CD400" s="44"/>
      <c r="CE400" s="44"/>
      <c r="CF400" s="44"/>
      <c r="CG400" s="44"/>
      <c r="CH400" s="44"/>
      <c r="CI400" s="44"/>
      <c r="CJ400" s="44"/>
      <c r="CK400" s="44"/>
      <c r="CL400" s="44"/>
      <c r="CM400" s="44"/>
      <c r="CN400" s="44"/>
      <c r="CO400" s="44"/>
      <c r="CP400" s="44"/>
      <c r="CQ400" s="44"/>
      <c r="CR400" s="44"/>
      <c r="CS400" s="44"/>
      <c r="CT400" s="44"/>
      <c r="CU400" s="44"/>
      <c r="CV400" s="44"/>
      <c r="CW400" s="44"/>
      <c r="CX400" s="44"/>
      <c r="CY400" s="44"/>
      <c r="CZ400" s="44"/>
      <c r="DA400" s="44"/>
      <c r="DB400" s="44"/>
      <c r="DC400" s="44"/>
      <c r="DD400" s="44"/>
      <c r="DE400" s="44"/>
      <c r="DF400" s="44"/>
      <c r="DG400" s="44"/>
      <c r="DH400" s="44"/>
      <c r="DI400" s="44"/>
      <c r="DJ400" s="44"/>
      <c r="DK400" s="44"/>
      <c r="DL400" s="44"/>
      <c r="DM400" s="44"/>
    </row>
    <row r="401" spans="1:241" hidden="1" outlineLevel="2">
      <c r="A401" s="187"/>
      <c r="B401" s="33"/>
      <c r="C401" s="50"/>
      <c r="D401" s="51"/>
      <c r="E401" s="34"/>
      <c r="F401" s="56"/>
      <c r="G401" s="34"/>
      <c r="H401" s="34"/>
      <c r="I401" s="34"/>
      <c r="J401" s="53"/>
      <c r="K401" s="34"/>
      <c r="L401" s="36"/>
      <c r="M401" s="36"/>
      <c r="N401" s="36"/>
      <c r="O401" s="49"/>
      <c r="P401" s="49"/>
      <c r="Q401" s="36">
        <f t="shared" ref="Q401:Q406" si="1355">_xlfn.DAYS(P401,O401)</f>
        <v>0</v>
      </c>
      <c r="R401" s="33"/>
      <c r="S401" s="33"/>
      <c r="T401" s="33"/>
      <c r="U401" s="145"/>
      <c r="V401" s="192">
        <f t="shared" si="1338"/>
        <v>0</v>
      </c>
      <c r="W401" s="193">
        <f t="shared" si="1340"/>
        <v>0</v>
      </c>
      <c r="X401" s="192">
        <f t="shared" si="1340"/>
        <v>0</v>
      </c>
      <c r="Y401" s="192">
        <f t="shared" si="1340"/>
        <v>0</v>
      </c>
      <c r="Z401" s="192">
        <f t="shared" si="1340"/>
        <v>0</v>
      </c>
      <c r="AA401" s="211">
        <f t="shared" si="1341"/>
        <v>0</v>
      </c>
      <c r="AB401" s="205"/>
      <c r="AC401" s="205"/>
      <c r="AD401" s="229"/>
      <c r="AE401" s="211">
        <f>SUM(AF401:AH401)</f>
        <v>0</v>
      </c>
      <c r="AF401" s="205"/>
      <c r="AG401" s="205"/>
      <c r="AH401" s="229"/>
      <c r="AI401" s="211">
        <f t="shared" si="1343"/>
        <v>0</v>
      </c>
      <c r="AJ401" s="205"/>
      <c r="AK401" s="205"/>
      <c r="AL401" s="229"/>
      <c r="AM401" s="211">
        <f t="shared" si="1344"/>
        <v>0</v>
      </c>
      <c r="AN401" s="205"/>
      <c r="AO401" s="205"/>
      <c r="AP401" s="231"/>
      <c r="AQ401" s="193">
        <f t="shared" si="1345"/>
        <v>0</v>
      </c>
      <c r="AR401" s="192">
        <f t="shared" si="1345"/>
        <v>0</v>
      </c>
      <c r="AS401" s="192">
        <f t="shared" si="1346"/>
        <v>0</v>
      </c>
      <c r="AT401" s="192">
        <f t="shared" si="1339"/>
        <v>0</v>
      </c>
      <c r="AU401" s="192">
        <f t="shared" si="1339"/>
        <v>0</v>
      </c>
      <c r="AV401" s="192">
        <f t="shared" si="1339"/>
        <v>0</v>
      </c>
      <c r="AW401" s="192">
        <f t="shared" si="1339"/>
        <v>0</v>
      </c>
      <c r="AX401" s="235">
        <f t="shared" si="1347"/>
        <v>0</v>
      </c>
      <c r="AY401" s="263"/>
      <c r="AZ401" s="194">
        <f t="shared" si="1348"/>
        <v>0</v>
      </c>
      <c r="BA401" s="263"/>
      <c r="BB401" s="263"/>
      <c r="BC401" s="263"/>
      <c r="BD401" s="264"/>
      <c r="BE401" s="235">
        <f t="shared" si="1349"/>
        <v>0</v>
      </c>
      <c r="BF401" s="263"/>
      <c r="BG401" s="194">
        <f t="shared" si="1350"/>
        <v>0</v>
      </c>
      <c r="BH401" s="263"/>
      <c r="BI401" s="263"/>
      <c r="BJ401" s="263"/>
      <c r="BK401" s="264"/>
      <c r="BL401" s="235">
        <f t="shared" si="1351"/>
        <v>0</v>
      </c>
      <c r="BM401" s="263"/>
      <c r="BN401" s="194">
        <f t="shared" si="1352"/>
        <v>0</v>
      </c>
      <c r="BO401" s="263"/>
      <c r="BP401" s="263"/>
      <c r="BQ401" s="263"/>
      <c r="BR401" s="264"/>
      <c r="BS401" s="235">
        <f t="shared" si="1353"/>
        <v>0</v>
      </c>
      <c r="BT401" s="263"/>
      <c r="BU401" s="194">
        <f t="shared" si="1354"/>
        <v>0</v>
      </c>
      <c r="BV401" s="263"/>
      <c r="BW401" s="263"/>
      <c r="BX401" s="263"/>
      <c r="BY401" s="264"/>
      <c r="BZ401" s="251"/>
      <c r="CA401" s="159"/>
      <c r="CB401" s="44"/>
      <c r="CC401" s="44"/>
      <c r="CD401" s="44"/>
      <c r="CE401" s="44"/>
      <c r="CF401" s="44"/>
      <c r="CG401" s="44"/>
      <c r="CH401" s="44"/>
      <c r="CI401" s="44"/>
      <c r="CJ401" s="44"/>
      <c r="CK401" s="44"/>
      <c r="CL401" s="44"/>
      <c r="CM401" s="44"/>
      <c r="CN401" s="44"/>
      <c r="CO401" s="44"/>
      <c r="CP401" s="44"/>
      <c r="CQ401" s="44"/>
      <c r="CR401" s="44"/>
      <c r="CS401" s="44"/>
      <c r="CT401" s="44"/>
      <c r="CU401" s="44"/>
      <c r="CV401" s="44"/>
      <c r="CW401" s="44"/>
      <c r="CX401" s="44"/>
      <c r="CY401" s="44"/>
      <c r="CZ401" s="44"/>
      <c r="DA401" s="44"/>
      <c r="DB401" s="44"/>
      <c r="DC401" s="44"/>
      <c r="DD401" s="44"/>
      <c r="DE401" s="44"/>
      <c r="DF401" s="44"/>
      <c r="DG401" s="44"/>
      <c r="DH401" s="44"/>
      <c r="DI401" s="44"/>
      <c r="DJ401" s="44"/>
      <c r="DK401" s="44"/>
      <c r="DL401" s="44"/>
      <c r="DM401" s="44"/>
    </row>
    <row r="402" spans="1:241" hidden="1" outlineLevel="2">
      <c r="A402" s="187"/>
      <c r="B402" s="33"/>
      <c r="C402" s="50"/>
      <c r="D402" s="51"/>
      <c r="E402" s="34"/>
      <c r="F402" s="56"/>
      <c r="G402" s="34"/>
      <c r="H402" s="34"/>
      <c r="I402" s="34"/>
      <c r="J402" s="53"/>
      <c r="K402" s="34"/>
      <c r="L402" s="36"/>
      <c r="M402" s="36"/>
      <c r="N402" s="36"/>
      <c r="O402" s="49"/>
      <c r="P402" s="49"/>
      <c r="Q402" s="36">
        <f t="shared" si="1355"/>
        <v>0</v>
      </c>
      <c r="R402" s="33"/>
      <c r="S402" s="33"/>
      <c r="T402" s="33"/>
      <c r="U402" s="145"/>
      <c r="V402" s="192">
        <f t="shared" si="1338"/>
        <v>0</v>
      </c>
      <c r="W402" s="193">
        <f t="shared" si="1340"/>
        <v>0</v>
      </c>
      <c r="X402" s="192">
        <f t="shared" si="1340"/>
        <v>0</v>
      </c>
      <c r="Y402" s="192">
        <f t="shared" si="1340"/>
        <v>0</v>
      </c>
      <c r="Z402" s="192">
        <f t="shared" si="1340"/>
        <v>0</v>
      </c>
      <c r="AA402" s="211">
        <f t="shared" si="1341"/>
        <v>0</v>
      </c>
      <c r="AB402" s="205"/>
      <c r="AC402" s="205"/>
      <c r="AD402" s="229"/>
      <c r="AE402" s="211">
        <f t="shared" ref="AE402:AE406" si="1356">SUM(AF402:AH402)</f>
        <v>0</v>
      </c>
      <c r="AF402" s="205"/>
      <c r="AG402" s="205"/>
      <c r="AH402" s="229"/>
      <c r="AI402" s="211">
        <f t="shared" si="1343"/>
        <v>0</v>
      </c>
      <c r="AJ402" s="205"/>
      <c r="AK402" s="205"/>
      <c r="AL402" s="229"/>
      <c r="AM402" s="211">
        <f t="shared" si="1344"/>
        <v>0</v>
      </c>
      <c r="AN402" s="205"/>
      <c r="AO402" s="205"/>
      <c r="AP402" s="231"/>
      <c r="AQ402" s="193">
        <f t="shared" si="1345"/>
        <v>0</v>
      </c>
      <c r="AR402" s="192">
        <f t="shared" si="1345"/>
        <v>0</v>
      </c>
      <c r="AS402" s="192">
        <f t="shared" si="1346"/>
        <v>0</v>
      </c>
      <c r="AT402" s="192">
        <f t="shared" si="1339"/>
        <v>0</v>
      </c>
      <c r="AU402" s="192">
        <f t="shared" si="1339"/>
        <v>0</v>
      </c>
      <c r="AV402" s="192">
        <f t="shared" si="1339"/>
        <v>0</v>
      </c>
      <c r="AW402" s="192">
        <f t="shared" si="1339"/>
        <v>0</v>
      </c>
      <c r="AX402" s="235">
        <f t="shared" si="1347"/>
        <v>0</v>
      </c>
      <c r="AY402" s="263"/>
      <c r="AZ402" s="194">
        <f t="shared" si="1348"/>
        <v>0</v>
      </c>
      <c r="BA402" s="263"/>
      <c r="BB402" s="263"/>
      <c r="BC402" s="263"/>
      <c r="BD402" s="264"/>
      <c r="BE402" s="235">
        <f t="shared" si="1349"/>
        <v>0</v>
      </c>
      <c r="BF402" s="263"/>
      <c r="BG402" s="194">
        <f t="shared" si="1350"/>
        <v>0</v>
      </c>
      <c r="BH402" s="263"/>
      <c r="BI402" s="263"/>
      <c r="BJ402" s="263"/>
      <c r="BK402" s="264"/>
      <c r="BL402" s="235">
        <f t="shared" si="1351"/>
        <v>0</v>
      </c>
      <c r="BM402" s="263"/>
      <c r="BN402" s="194">
        <f t="shared" si="1352"/>
        <v>0</v>
      </c>
      <c r="BO402" s="263"/>
      <c r="BP402" s="263"/>
      <c r="BQ402" s="263"/>
      <c r="BR402" s="264"/>
      <c r="BS402" s="235">
        <f t="shared" si="1353"/>
        <v>0</v>
      </c>
      <c r="BT402" s="263"/>
      <c r="BU402" s="194">
        <f t="shared" si="1354"/>
        <v>0</v>
      </c>
      <c r="BV402" s="263"/>
      <c r="BW402" s="263"/>
      <c r="BX402" s="263"/>
      <c r="BY402" s="264"/>
      <c r="BZ402" s="251"/>
      <c r="CA402" s="159"/>
      <c r="CB402" s="44"/>
      <c r="CC402" s="44"/>
      <c r="CD402" s="44"/>
      <c r="CE402" s="44"/>
      <c r="CF402" s="44"/>
      <c r="CG402" s="44"/>
      <c r="CH402" s="44"/>
      <c r="CI402" s="44"/>
      <c r="CJ402" s="44"/>
      <c r="CK402" s="44"/>
      <c r="CL402" s="44"/>
      <c r="CM402" s="44"/>
      <c r="CN402" s="44"/>
      <c r="CO402" s="44"/>
      <c r="CP402" s="44"/>
      <c r="CQ402" s="44"/>
      <c r="CR402" s="44"/>
      <c r="CS402" s="44"/>
      <c r="CT402" s="44"/>
      <c r="CU402" s="44"/>
      <c r="CV402" s="44"/>
      <c r="CW402" s="44"/>
      <c r="CX402" s="44"/>
      <c r="CY402" s="44"/>
      <c r="CZ402" s="44"/>
      <c r="DA402" s="44"/>
      <c r="DB402" s="44"/>
      <c r="DC402" s="44"/>
      <c r="DD402" s="44"/>
      <c r="DE402" s="44"/>
      <c r="DF402" s="44"/>
      <c r="DG402" s="44"/>
      <c r="DH402" s="44"/>
      <c r="DI402" s="44"/>
      <c r="DJ402" s="44"/>
      <c r="DK402" s="44"/>
      <c r="DL402" s="44"/>
      <c r="DM402" s="44"/>
    </row>
    <row r="403" spans="1:241" hidden="1" outlineLevel="2">
      <c r="A403" s="145"/>
      <c r="B403" s="33"/>
      <c r="C403" s="50"/>
      <c r="D403" s="51"/>
      <c r="E403" s="34"/>
      <c r="F403" s="56"/>
      <c r="G403" s="34"/>
      <c r="H403" s="34"/>
      <c r="I403" s="34"/>
      <c r="J403" s="53"/>
      <c r="K403" s="34"/>
      <c r="L403" s="36"/>
      <c r="M403" s="36"/>
      <c r="N403" s="36"/>
      <c r="O403" s="49"/>
      <c r="P403" s="49"/>
      <c r="Q403" s="36">
        <f t="shared" si="1355"/>
        <v>0</v>
      </c>
      <c r="R403" s="33"/>
      <c r="S403" s="33"/>
      <c r="T403" s="33"/>
      <c r="U403" s="145"/>
      <c r="V403" s="192">
        <f t="shared" si="1338"/>
        <v>0</v>
      </c>
      <c r="W403" s="193">
        <f t="shared" si="1340"/>
        <v>0</v>
      </c>
      <c r="X403" s="192">
        <f t="shared" si="1340"/>
        <v>0</v>
      </c>
      <c r="Y403" s="192">
        <f t="shared" si="1340"/>
        <v>0</v>
      </c>
      <c r="Z403" s="192">
        <f t="shared" si="1340"/>
        <v>0</v>
      </c>
      <c r="AA403" s="211">
        <f t="shared" si="1341"/>
        <v>0</v>
      </c>
      <c r="AB403" s="205"/>
      <c r="AC403" s="205"/>
      <c r="AD403" s="229"/>
      <c r="AE403" s="211">
        <f t="shared" si="1356"/>
        <v>0</v>
      </c>
      <c r="AF403" s="205"/>
      <c r="AG403" s="205"/>
      <c r="AH403" s="229"/>
      <c r="AI403" s="211">
        <f t="shared" si="1343"/>
        <v>0</v>
      </c>
      <c r="AJ403" s="205"/>
      <c r="AK403" s="205"/>
      <c r="AL403" s="229"/>
      <c r="AM403" s="211">
        <f t="shared" si="1344"/>
        <v>0</v>
      </c>
      <c r="AN403" s="205"/>
      <c r="AO403" s="205"/>
      <c r="AP403" s="231"/>
      <c r="AQ403" s="193">
        <f t="shared" si="1345"/>
        <v>0</v>
      </c>
      <c r="AR403" s="192">
        <f t="shared" si="1345"/>
        <v>0</v>
      </c>
      <c r="AS403" s="192">
        <f t="shared" si="1346"/>
        <v>0</v>
      </c>
      <c r="AT403" s="192">
        <f t="shared" si="1339"/>
        <v>0</v>
      </c>
      <c r="AU403" s="192">
        <f t="shared" si="1339"/>
        <v>0</v>
      </c>
      <c r="AV403" s="192">
        <f t="shared" si="1339"/>
        <v>0</v>
      </c>
      <c r="AW403" s="192">
        <f t="shared" si="1339"/>
        <v>0</v>
      </c>
      <c r="AX403" s="235">
        <f t="shared" si="1347"/>
        <v>0</v>
      </c>
      <c r="AY403" s="263"/>
      <c r="AZ403" s="194">
        <f t="shared" si="1348"/>
        <v>0</v>
      </c>
      <c r="BA403" s="263"/>
      <c r="BB403" s="263"/>
      <c r="BC403" s="263"/>
      <c r="BD403" s="264"/>
      <c r="BE403" s="235">
        <f t="shared" si="1349"/>
        <v>0</v>
      </c>
      <c r="BF403" s="263"/>
      <c r="BG403" s="194">
        <f t="shared" si="1350"/>
        <v>0</v>
      </c>
      <c r="BH403" s="263"/>
      <c r="BI403" s="263"/>
      <c r="BJ403" s="263"/>
      <c r="BK403" s="264"/>
      <c r="BL403" s="235">
        <f t="shared" si="1351"/>
        <v>0</v>
      </c>
      <c r="BM403" s="263"/>
      <c r="BN403" s="194">
        <f t="shared" si="1352"/>
        <v>0</v>
      </c>
      <c r="BO403" s="263"/>
      <c r="BP403" s="263"/>
      <c r="BQ403" s="263"/>
      <c r="BR403" s="264"/>
      <c r="BS403" s="235">
        <f t="shared" si="1353"/>
        <v>0</v>
      </c>
      <c r="BT403" s="263"/>
      <c r="BU403" s="194">
        <f t="shared" si="1354"/>
        <v>0</v>
      </c>
      <c r="BV403" s="263"/>
      <c r="BW403" s="263"/>
      <c r="BX403" s="263"/>
      <c r="BY403" s="264"/>
      <c r="BZ403" s="251"/>
      <c r="CA403" s="159"/>
      <c r="CB403" s="44"/>
      <c r="CC403" s="44"/>
      <c r="CD403" s="44"/>
      <c r="CE403" s="44"/>
      <c r="CF403" s="44"/>
      <c r="CG403" s="44"/>
      <c r="CH403" s="44"/>
      <c r="CI403" s="44"/>
      <c r="CJ403" s="44"/>
      <c r="CK403" s="44"/>
      <c r="CL403" s="44"/>
      <c r="CM403" s="44"/>
      <c r="CN403" s="44"/>
      <c r="CO403" s="44"/>
      <c r="CP403" s="44"/>
      <c r="CQ403" s="44"/>
      <c r="CR403" s="44"/>
      <c r="CS403" s="44"/>
      <c r="CT403" s="44"/>
      <c r="CU403" s="44"/>
      <c r="CV403" s="44"/>
      <c r="CW403" s="44"/>
      <c r="CX403" s="44"/>
      <c r="CY403" s="44"/>
      <c r="CZ403" s="44"/>
      <c r="DA403" s="44"/>
      <c r="DB403" s="44"/>
      <c r="DC403" s="44"/>
      <c r="DD403" s="44"/>
      <c r="DE403" s="44"/>
      <c r="DF403" s="44"/>
      <c r="DG403" s="44"/>
      <c r="DH403" s="44"/>
      <c r="DI403" s="44"/>
      <c r="DJ403" s="44"/>
      <c r="DK403" s="44"/>
      <c r="DL403" s="44"/>
      <c r="DM403" s="44"/>
    </row>
    <row r="404" spans="1:241" hidden="1" outlineLevel="2">
      <c r="A404" s="145"/>
      <c r="B404" s="33"/>
      <c r="C404" s="50"/>
      <c r="D404" s="51"/>
      <c r="E404" s="34"/>
      <c r="F404" s="56"/>
      <c r="G404" s="34"/>
      <c r="H404" s="34"/>
      <c r="I404" s="34"/>
      <c r="J404" s="53"/>
      <c r="K404" s="34"/>
      <c r="L404" s="36"/>
      <c r="M404" s="36"/>
      <c r="N404" s="36"/>
      <c r="O404" s="49"/>
      <c r="P404" s="49"/>
      <c r="Q404" s="36">
        <f t="shared" si="1355"/>
        <v>0</v>
      </c>
      <c r="R404" s="33"/>
      <c r="S404" s="33"/>
      <c r="T404" s="33"/>
      <c r="U404" s="145"/>
      <c r="V404" s="192">
        <f t="shared" si="1338"/>
        <v>0</v>
      </c>
      <c r="W404" s="193">
        <f t="shared" si="1340"/>
        <v>0</v>
      </c>
      <c r="X404" s="192">
        <f t="shared" si="1340"/>
        <v>0</v>
      </c>
      <c r="Y404" s="192">
        <f t="shared" si="1340"/>
        <v>0</v>
      </c>
      <c r="Z404" s="192">
        <f t="shared" si="1340"/>
        <v>0</v>
      </c>
      <c r="AA404" s="211">
        <f t="shared" si="1341"/>
        <v>0</v>
      </c>
      <c r="AB404" s="206"/>
      <c r="AC404" s="206"/>
      <c r="AD404" s="230"/>
      <c r="AE404" s="211">
        <f t="shared" si="1356"/>
        <v>0</v>
      </c>
      <c r="AF404" s="206"/>
      <c r="AG404" s="206"/>
      <c r="AH404" s="230"/>
      <c r="AI404" s="211">
        <f t="shared" si="1343"/>
        <v>0</v>
      </c>
      <c r="AJ404" s="206"/>
      <c r="AK404" s="206"/>
      <c r="AL404" s="230"/>
      <c r="AM404" s="211">
        <f t="shared" si="1344"/>
        <v>0</v>
      </c>
      <c r="AN404" s="206"/>
      <c r="AO404" s="206"/>
      <c r="AP404" s="232"/>
      <c r="AQ404" s="193">
        <f t="shared" si="1345"/>
        <v>0</v>
      </c>
      <c r="AR404" s="192">
        <f t="shared" si="1345"/>
        <v>0</v>
      </c>
      <c r="AS404" s="192">
        <f t="shared" si="1346"/>
        <v>0</v>
      </c>
      <c r="AT404" s="192">
        <f t="shared" si="1339"/>
        <v>0</v>
      </c>
      <c r="AU404" s="192">
        <f t="shared" si="1339"/>
        <v>0</v>
      </c>
      <c r="AV404" s="192">
        <f t="shared" si="1339"/>
        <v>0</v>
      </c>
      <c r="AW404" s="192">
        <f t="shared" si="1339"/>
        <v>0</v>
      </c>
      <c r="AX404" s="235">
        <f>SUM(AY404:BD404)</f>
        <v>0</v>
      </c>
      <c r="AY404" s="263"/>
      <c r="AZ404" s="194">
        <f t="shared" si="1348"/>
        <v>0</v>
      </c>
      <c r="BA404" s="263"/>
      <c r="BB404" s="263"/>
      <c r="BC404" s="263"/>
      <c r="BD404" s="264"/>
      <c r="BE404" s="235">
        <f>SUM(BF404:BK404)</f>
        <v>0</v>
      </c>
      <c r="BF404" s="263"/>
      <c r="BG404" s="194">
        <f t="shared" si="1350"/>
        <v>0</v>
      </c>
      <c r="BH404" s="263"/>
      <c r="BI404" s="263"/>
      <c r="BJ404" s="263"/>
      <c r="BK404" s="264"/>
      <c r="BL404" s="235">
        <f>SUM(BM404:BR404)</f>
        <v>0</v>
      </c>
      <c r="BM404" s="263"/>
      <c r="BN404" s="194">
        <f t="shared" si="1352"/>
        <v>0</v>
      </c>
      <c r="BO404" s="263"/>
      <c r="BP404" s="263"/>
      <c r="BQ404" s="263"/>
      <c r="BR404" s="264"/>
      <c r="BS404" s="235">
        <f>SUM(BT404:BY404)</f>
        <v>0</v>
      </c>
      <c r="BT404" s="263"/>
      <c r="BU404" s="194">
        <f t="shared" si="1354"/>
        <v>0</v>
      </c>
      <c r="BV404" s="263"/>
      <c r="BW404" s="263"/>
      <c r="BX404" s="263"/>
      <c r="BY404" s="264"/>
      <c r="BZ404" s="251"/>
      <c r="CA404" s="159"/>
      <c r="CB404" s="44"/>
      <c r="CC404" s="44"/>
      <c r="CD404" s="44"/>
      <c r="CE404" s="44"/>
      <c r="CF404" s="44"/>
      <c r="CG404" s="44"/>
      <c r="CH404" s="44"/>
      <c r="CI404" s="44"/>
      <c r="CJ404" s="44"/>
      <c r="CK404" s="44"/>
      <c r="CL404" s="44"/>
      <c r="CM404" s="44"/>
      <c r="CN404" s="44"/>
      <c r="CO404" s="44"/>
      <c r="CP404" s="44"/>
      <c r="CQ404" s="44"/>
      <c r="CR404" s="44"/>
      <c r="CS404" s="44"/>
      <c r="CT404" s="44"/>
      <c r="CU404" s="44"/>
      <c r="CV404" s="44"/>
      <c r="CW404" s="44"/>
      <c r="CX404" s="44"/>
      <c r="CY404" s="44"/>
      <c r="CZ404" s="44"/>
      <c r="DA404" s="44"/>
      <c r="DB404" s="44"/>
      <c r="DC404" s="44"/>
      <c r="DD404" s="44"/>
      <c r="DE404" s="44"/>
      <c r="DF404" s="44"/>
      <c r="DG404" s="44"/>
      <c r="DH404" s="44"/>
      <c r="DI404" s="44"/>
      <c r="DJ404" s="44"/>
      <c r="DK404" s="44"/>
      <c r="DL404" s="44"/>
      <c r="DM404" s="44"/>
    </row>
    <row r="405" spans="1:241" hidden="1" outlineLevel="2">
      <c r="A405" s="145"/>
      <c r="B405" s="33"/>
      <c r="C405" s="50"/>
      <c r="D405" s="51"/>
      <c r="E405" s="34"/>
      <c r="F405" s="56"/>
      <c r="G405" s="34"/>
      <c r="H405" s="34"/>
      <c r="I405" s="34"/>
      <c r="J405" s="53"/>
      <c r="K405" s="34"/>
      <c r="L405" s="36"/>
      <c r="M405" s="36"/>
      <c r="N405" s="36"/>
      <c r="O405" s="49"/>
      <c r="P405" s="49"/>
      <c r="Q405" s="36">
        <f t="shared" si="1355"/>
        <v>0</v>
      </c>
      <c r="R405" s="33"/>
      <c r="S405" s="33"/>
      <c r="T405" s="33"/>
      <c r="U405" s="145"/>
      <c r="V405" s="192">
        <f t="shared" si="1338"/>
        <v>0</v>
      </c>
      <c r="W405" s="193">
        <f t="shared" si="1340"/>
        <v>0</v>
      </c>
      <c r="X405" s="192">
        <f t="shared" si="1340"/>
        <v>0</v>
      </c>
      <c r="Y405" s="192">
        <f t="shared" si="1340"/>
        <v>0</v>
      </c>
      <c r="Z405" s="192">
        <f t="shared" si="1340"/>
        <v>0</v>
      </c>
      <c r="AA405" s="211">
        <f>SUM(AB405:AD405)</f>
        <v>0</v>
      </c>
      <c r="AB405" s="206"/>
      <c r="AC405" s="206"/>
      <c r="AD405" s="230"/>
      <c r="AE405" s="211">
        <f t="shared" si="1356"/>
        <v>0</v>
      </c>
      <c r="AF405" s="206"/>
      <c r="AG405" s="206"/>
      <c r="AH405" s="230"/>
      <c r="AI405" s="211">
        <f t="shared" si="1343"/>
        <v>0</v>
      </c>
      <c r="AJ405" s="206"/>
      <c r="AK405" s="206"/>
      <c r="AL405" s="230"/>
      <c r="AM405" s="211">
        <f t="shared" si="1344"/>
        <v>0</v>
      </c>
      <c r="AN405" s="206"/>
      <c r="AO405" s="206"/>
      <c r="AP405" s="232"/>
      <c r="AQ405" s="193">
        <f t="shared" si="1345"/>
        <v>0</v>
      </c>
      <c r="AR405" s="192">
        <f t="shared" si="1345"/>
        <v>0</v>
      </c>
      <c r="AS405" s="192">
        <f t="shared" si="1346"/>
        <v>0</v>
      </c>
      <c r="AT405" s="192">
        <f t="shared" si="1339"/>
        <v>0</v>
      </c>
      <c r="AU405" s="192">
        <f t="shared" si="1339"/>
        <v>0</v>
      </c>
      <c r="AV405" s="192">
        <f t="shared" si="1339"/>
        <v>0</v>
      </c>
      <c r="AW405" s="192">
        <f t="shared" si="1339"/>
        <v>0</v>
      </c>
      <c r="AX405" s="235">
        <f t="shared" ref="AX405:AX406" si="1357">SUM(AY405:BD405)</f>
        <v>0</v>
      </c>
      <c r="AY405" s="263"/>
      <c r="AZ405" s="194">
        <f t="shared" si="1348"/>
        <v>0</v>
      </c>
      <c r="BA405" s="263"/>
      <c r="BB405" s="263"/>
      <c r="BC405" s="263"/>
      <c r="BD405" s="264"/>
      <c r="BE405" s="235">
        <f t="shared" ref="BE405:BE406" si="1358">SUM(BF405:BK405)</f>
        <v>0</v>
      </c>
      <c r="BF405" s="263"/>
      <c r="BG405" s="194">
        <f t="shared" si="1350"/>
        <v>0</v>
      </c>
      <c r="BH405" s="263"/>
      <c r="BI405" s="263"/>
      <c r="BJ405" s="263"/>
      <c r="BK405" s="264"/>
      <c r="BL405" s="235">
        <f t="shared" ref="BL405:BL406" si="1359">SUM(BM405:BR405)</f>
        <v>0</v>
      </c>
      <c r="BM405" s="263"/>
      <c r="BN405" s="194">
        <f t="shared" si="1352"/>
        <v>0</v>
      </c>
      <c r="BO405" s="263"/>
      <c r="BP405" s="263"/>
      <c r="BQ405" s="263"/>
      <c r="BR405" s="264"/>
      <c r="BS405" s="235">
        <f t="shared" ref="BS405:BS406" si="1360">SUM(BT405:BY405)</f>
        <v>0</v>
      </c>
      <c r="BT405" s="263"/>
      <c r="BU405" s="194">
        <f t="shared" si="1354"/>
        <v>0</v>
      </c>
      <c r="BV405" s="263"/>
      <c r="BW405" s="263"/>
      <c r="BX405" s="263"/>
      <c r="BY405" s="264"/>
      <c r="BZ405" s="251"/>
      <c r="CA405" s="159"/>
      <c r="CB405" s="44"/>
      <c r="CC405" s="44"/>
      <c r="CD405" s="44"/>
      <c r="CE405" s="44"/>
      <c r="CF405" s="44"/>
      <c r="CG405" s="44"/>
      <c r="CH405" s="44"/>
      <c r="CI405" s="44"/>
      <c r="CJ405" s="44"/>
      <c r="CK405" s="44"/>
      <c r="CL405" s="44"/>
      <c r="CM405" s="44"/>
      <c r="CN405" s="44"/>
      <c r="CO405" s="44"/>
      <c r="CP405" s="44"/>
      <c r="CQ405" s="44"/>
      <c r="CR405" s="44"/>
      <c r="CS405" s="44"/>
      <c r="CT405" s="44"/>
      <c r="CU405" s="44"/>
      <c r="CV405" s="44"/>
      <c r="CW405" s="44"/>
      <c r="CX405" s="44"/>
      <c r="CY405" s="44"/>
      <c r="CZ405" s="44"/>
      <c r="DA405" s="44"/>
      <c r="DB405" s="44"/>
      <c r="DC405" s="44"/>
      <c r="DD405" s="44"/>
      <c r="DE405" s="44"/>
      <c r="DF405" s="44"/>
      <c r="DG405" s="44"/>
      <c r="DH405" s="44"/>
      <c r="DI405" s="44"/>
      <c r="DJ405" s="44"/>
      <c r="DK405" s="44"/>
      <c r="DL405" s="44"/>
      <c r="DM405" s="44"/>
    </row>
    <row r="406" spans="1:241" hidden="1" outlineLevel="2">
      <c r="A406" s="145"/>
      <c r="B406" s="33"/>
      <c r="C406" s="50"/>
      <c r="D406" s="51"/>
      <c r="E406" s="34"/>
      <c r="F406" s="56"/>
      <c r="G406" s="34"/>
      <c r="H406" s="34"/>
      <c r="I406" s="34"/>
      <c r="J406" s="53"/>
      <c r="K406" s="34"/>
      <c r="L406" s="36"/>
      <c r="M406" s="36"/>
      <c r="N406" s="36"/>
      <c r="O406" s="49"/>
      <c r="P406" s="49"/>
      <c r="Q406" s="36">
        <f t="shared" si="1355"/>
        <v>0</v>
      </c>
      <c r="R406" s="33"/>
      <c r="S406" s="33"/>
      <c r="T406" s="33"/>
      <c r="U406" s="145"/>
      <c r="V406" s="192">
        <f t="shared" si="1338"/>
        <v>0</v>
      </c>
      <c r="W406" s="193">
        <f t="shared" si="1340"/>
        <v>0</v>
      </c>
      <c r="X406" s="192">
        <f t="shared" si="1340"/>
        <v>0</v>
      </c>
      <c r="Y406" s="192">
        <f t="shared" si="1340"/>
        <v>0</v>
      </c>
      <c r="Z406" s="192">
        <f t="shared" si="1340"/>
        <v>0</v>
      </c>
      <c r="AA406" s="211">
        <f t="shared" ref="AA406" si="1361">SUM(AB406:AD406)</f>
        <v>0</v>
      </c>
      <c r="AB406" s="206"/>
      <c r="AC406" s="206"/>
      <c r="AD406" s="230"/>
      <c r="AE406" s="211">
        <f t="shared" si="1356"/>
        <v>0</v>
      </c>
      <c r="AF406" s="206"/>
      <c r="AG406" s="206"/>
      <c r="AH406" s="230"/>
      <c r="AI406" s="211">
        <f t="shared" si="1343"/>
        <v>0</v>
      </c>
      <c r="AJ406" s="206"/>
      <c r="AK406" s="206"/>
      <c r="AL406" s="230"/>
      <c r="AM406" s="211">
        <f t="shared" si="1344"/>
        <v>0</v>
      </c>
      <c r="AN406" s="206"/>
      <c r="AO406" s="206"/>
      <c r="AP406" s="232"/>
      <c r="AQ406" s="193">
        <f t="shared" si="1345"/>
        <v>0</v>
      </c>
      <c r="AR406" s="192">
        <f>SUM(BT406,BM406,BF406,AY406)</f>
        <v>0</v>
      </c>
      <c r="AS406" s="192">
        <f>IF(AR406*0.304=SUM(AZ406,BG406,BN406,BU406),AR406*0.304,"ЕСН")</f>
        <v>0</v>
      </c>
      <c r="AT406" s="192">
        <f t="shared" si="1339"/>
        <v>0</v>
      </c>
      <c r="AU406" s="192">
        <f t="shared" si="1339"/>
        <v>0</v>
      </c>
      <c r="AV406" s="192">
        <f t="shared" si="1339"/>
        <v>0</v>
      </c>
      <c r="AW406" s="192">
        <f t="shared" si="1339"/>
        <v>0</v>
      </c>
      <c r="AX406" s="235">
        <f t="shared" si="1357"/>
        <v>0</v>
      </c>
      <c r="AY406" s="263"/>
      <c r="AZ406" s="194">
        <f t="shared" si="1348"/>
        <v>0</v>
      </c>
      <c r="BA406" s="263"/>
      <c r="BB406" s="263"/>
      <c r="BC406" s="263"/>
      <c r="BD406" s="264"/>
      <c r="BE406" s="235">
        <f t="shared" si="1358"/>
        <v>0</v>
      </c>
      <c r="BF406" s="263"/>
      <c r="BG406" s="194">
        <f t="shared" si="1350"/>
        <v>0</v>
      </c>
      <c r="BH406" s="263"/>
      <c r="BI406" s="263"/>
      <c r="BJ406" s="263"/>
      <c r="BK406" s="264"/>
      <c r="BL406" s="235">
        <f t="shared" si="1359"/>
        <v>0</v>
      </c>
      <c r="BM406" s="263"/>
      <c r="BN406" s="194">
        <f t="shared" si="1352"/>
        <v>0</v>
      </c>
      <c r="BO406" s="263"/>
      <c r="BP406" s="263"/>
      <c r="BQ406" s="263"/>
      <c r="BR406" s="264"/>
      <c r="BS406" s="235">
        <f t="shared" si="1360"/>
        <v>0</v>
      </c>
      <c r="BT406" s="263"/>
      <c r="BU406" s="194">
        <f t="shared" si="1354"/>
        <v>0</v>
      </c>
      <c r="BV406" s="263"/>
      <c r="BW406" s="263"/>
      <c r="BX406" s="263"/>
      <c r="BY406" s="264"/>
      <c r="BZ406" s="251"/>
      <c r="CA406" s="159"/>
      <c r="CB406" s="44"/>
      <c r="CC406" s="44"/>
      <c r="CD406" s="44"/>
      <c r="CE406" s="44"/>
      <c r="CF406" s="44"/>
      <c r="CG406" s="44"/>
      <c r="CH406" s="44"/>
      <c r="CI406" s="44"/>
      <c r="CJ406" s="44"/>
      <c r="CK406" s="44"/>
      <c r="CL406" s="44"/>
      <c r="CM406" s="44"/>
      <c r="CN406" s="44"/>
      <c r="CO406" s="44"/>
      <c r="CP406" s="44"/>
      <c r="CQ406" s="44"/>
      <c r="CR406" s="44"/>
      <c r="CS406" s="44"/>
      <c r="CT406" s="44"/>
      <c r="CU406" s="44"/>
      <c r="CV406" s="44"/>
      <c r="CW406" s="44"/>
      <c r="CX406" s="44"/>
      <c r="CY406" s="44"/>
      <c r="CZ406" s="44"/>
      <c r="DA406" s="44"/>
      <c r="DB406" s="44"/>
      <c r="DC406" s="44"/>
      <c r="DD406" s="44"/>
      <c r="DE406" s="44"/>
      <c r="DF406" s="44"/>
      <c r="DG406" s="44"/>
      <c r="DH406" s="44"/>
      <c r="DI406" s="44"/>
      <c r="DJ406" s="44"/>
      <c r="DK406" s="44"/>
      <c r="DL406" s="44"/>
      <c r="DM406" s="44"/>
    </row>
    <row r="407" spans="1:241" hidden="1" outlineLevel="2">
      <c r="A407" s="49"/>
      <c r="B407" s="33"/>
      <c r="C407" s="50"/>
      <c r="D407" s="51"/>
      <c r="E407" s="34"/>
      <c r="F407" s="52"/>
      <c r="G407" s="34"/>
      <c r="H407" s="34"/>
      <c r="I407" s="34"/>
      <c r="J407" s="53"/>
      <c r="K407" s="34"/>
      <c r="L407" s="36"/>
      <c r="M407" s="36"/>
      <c r="N407" s="36"/>
      <c r="O407" s="36"/>
      <c r="P407" s="36"/>
      <c r="Q407" s="36"/>
      <c r="R407" s="33"/>
      <c r="S407" s="145"/>
      <c r="T407" s="145"/>
      <c r="U407" s="145"/>
      <c r="V407" s="154"/>
      <c r="W407" s="165"/>
      <c r="X407" s="36"/>
      <c r="Y407" s="36"/>
      <c r="Z407" s="154"/>
      <c r="AA407" s="210"/>
      <c r="AB407" s="36"/>
      <c r="AC407" s="36"/>
      <c r="AD407" s="221"/>
      <c r="AE407" s="210"/>
      <c r="AF407" s="36"/>
      <c r="AG407" s="36"/>
      <c r="AH407" s="221"/>
      <c r="AI407" s="210"/>
      <c r="AJ407" s="36"/>
      <c r="AK407" s="36"/>
      <c r="AL407" s="221"/>
      <c r="AM407" s="210"/>
      <c r="AN407" s="36"/>
      <c r="AO407" s="36"/>
      <c r="AP407" s="154"/>
      <c r="AQ407" s="165"/>
      <c r="AR407" s="36"/>
      <c r="AS407" s="36"/>
      <c r="AT407" s="36"/>
      <c r="AU407" s="36"/>
      <c r="AV407" s="36"/>
      <c r="AW407" s="154"/>
      <c r="AX407" s="235"/>
      <c r="AY407" s="54"/>
      <c r="AZ407" s="194"/>
      <c r="BA407" s="54"/>
      <c r="BB407" s="54"/>
      <c r="BC407" s="54"/>
      <c r="BD407" s="237"/>
      <c r="BE407" s="235"/>
      <c r="BF407" s="54"/>
      <c r="BG407" s="194"/>
      <c r="BH407" s="54"/>
      <c r="BI407" s="54"/>
      <c r="BJ407" s="54"/>
      <c r="BK407" s="237"/>
      <c r="BL407" s="236"/>
      <c r="BM407" s="54"/>
      <c r="BN407" s="54"/>
      <c r="BO407" s="54"/>
      <c r="BP407" s="54"/>
      <c r="BQ407" s="54"/>
      <c r="BR407" s="237"/>
      <c r="BS407" s="236"/>
      <c r="BT407" s="44"/>
      <c r="BU407" s="44"/>
      <c r="BV407" s="44"/>
      <c r="BW407" s="44"/>
      <c r="BX407" s="44"/>
      <c r="BY407" s="257"/>
      <c r="BZ407" s="252"/>
      <c r="CA407" s="159"/>
      <c r="CB407" s="44"/>
      <c r="CC407" s="44"/>
      <c r="CD407" s="44"/>
      <c r="CE407" s="44"/>
      <c r="CF407" s="44"/>
      <c r="CG407" s="44"/>
      <c r="CH407" s="44"/>
      <c r="CI407" s="44"/>
      <c r="CJ407" s="44"/>
      <c r="CK407" s="44"/>
      <c r="CL407" s="44"/>
      <c r="CM407" s="44"/>
      <c r="CN407" s="44"/>
      <c r="CO407" s="44"/>
      <c r="CP407" s="44"/>
      <c r="CQ407" s="44"/>
      <c r="CR407" s="44"/>
      <c r="CS407" s="44"/>
      <c r="CT407" s="44"/>
      <c r="CU407" s="44"/>
      <c r="CV407" s="44"/>
      <c r="CW407" s="44"/>
      <c r="CX407" s="44"/>
      <c r="CY407" s="44"/>
      <c r="CZ407" s="44"/>
      <c r="DA407" s="44"/>
      <c r="DB407" s="44"/>
      <c r="DC407" s="44"/>
      <c r="DD407" s="44"/>
      <c r="DE407" s="44"/>
      <c r="DF407" s="44"/>
      <c r="DG407" s="44"/>
      <c r="DH407" s="44"/>
      <c r="DI407" s="44"/>
      <c r="DJ407" s="44"/>
      <c r="DK407" s="44"/>
      <c r="DL407" s="44"/>
      <c r="DM407" s="44"/>
    </row>
    <row r="408" spans="1:241" s="48" customFormat="1" hidden="1" outlineLevel="1" collapsed="1">
      <c r="A408" s="176"/>
      <c r="B408" s="177"/>
      <c r="C408" s="178"/>
      <c r="D408" s="179"/>
      <c r="E408" s="180"/>
      <c r="F408" s="181"/>
      <c r="G408" s="182"/>
      <c r="H408" s="182"/>
      <c r="I408" s="182"/>
      <c r="J408" s="183"/>
      <c r="K408" s="181" t="str">
        <f>CONCATENATE(K409," ",S409,R409," ",K410," ",S410,R410," ",K411," ",S411,R411," ",K412," ",S412,R412," ",K413," ",S413,R413," "," ",K414," ",S414,R414," ",K415," ",S415,R415," ",K416," ",S416,R416," ")</f>
        <v xml:space="preserve">                 </v>
      </c>
      <c r="L408" s="181"/>
      <c r="M408" s="181"/>
      <c r="N408" s="181"/>
      <c r="O408" s="181"/>
      <c r="P408" s="181"/>
      <c r="Q408" s="181"/>
      <c r="R408" s="182"/>
      <c r="S408" s="182"/>
      <c r="T408" s="182"/>
      <c r="U408" s="184">
        <f>SUM(U409:U416)</f>
        <v>0</v>
      </c>
      <c r="V408" s="188">
        <f>IF(SUM(BT409:BY416,BM409:BR416,BF409:BK416,AY409:BD416,AN409:AP416,AJ409:AL416,AF409:AH416,AB409:AD416)=SUM(V409:V416),SUM(V409:V416),"ПРОВЕРЬ")</f>
        <v>0</v>
      </c>
      <c r="W408" s="189">
        <f>IF(SUM(AA408,AE408,AI408,AM408)=SUM(W409:W416),SUM(W409:W416),"ПРОВЕРЬ")</f>
        <v>0</v>
      </c>
      <c r="X408" s="188">
        <f>IF(SUM(AB408,AF408,AJ408,AN408)=SUM(X409:X416),SUM(X409:X416),"ПРОВЕРЬ")</f>
        <v>0</v>
      </c>
      <c r="Y408" s="188">
        <f t="shared" ref="Y408" si="1362">IF(SUM(AC408,AG408,AK408,AO408)=SUM(Y409:Y416),SUM(Y409:Y416),"ПРОВЕРЬ")</f>
        <v>0</v>
      </c>
      <c r="Z408" s="222">
        <f>IF(SUM(AD408,AH408,AL408,AP408)=SUM(Z409:Z416),SUM(Z409:Z416),"ПРОВЕРЬ")</f>
        <v>0</v>
      </c>
      <c r="AA408" s="190">
        <f t="shared" ref="AA408" si="1363">SUM(AA409:AA416)</f>
        <v>0</v>
      </c>
      <c r="AB408" s="184">
        <f t="shared" ref="AB408" si="1364">SUM(AB409:AB416)</f>
        <v>0</v>
      </c>
      <c r="AC408" s="184">
        <f>SUM(AC409:AC416)</f>
        <v>0</v>
      </c>
      <c r="AD408" s="222">
        <f>SUM(AD409:AD416)</f>
        <v>0</v>
      </c>
      <c r="AE408" s="184">
        <f>SUM(AE409:AE416)</f>
        <v>0</v>
      </c>
      <c r="AF408" s="184">
        <f t="shared" ref="AF408" si="1365">SUM(AF409:AF416)</f>
        <v>0</v>
      </c>
      <c r="AG408" s="184">
        <f>SUM(AG409:AG416)</f>
        <v>0</v>
      </c>
      <c r="AH408" s="222">
        <f>SUM(AH409:AH416)</f>
        <v>0</v>
      </c>
      <c r="AI408" s="184">
        <f t="shared" ref="AI408:AJ408" si="1366">SUM(AI409:AI416)</f>
        <v>0</v>
      </c>
      <c r="AJ408" s="184">
        <f t="shared" si="1366"/>
        <v>0</v>
      </c>
      <c r="AK408" s="184">
        <f>SUM(AK409:AK416)</f>
        <v>0</v>
      </c>
      <c r="AL408" s="222">
        <f>SUM(AL409:AL416)</f>
        <v>0</v>
      </c>
      <c r="AM408" s="184">
        <f>SUM(AM409:AM416)</f>
        <v>0</v>
      </c>
      <c r="AN408" s="184">
        <f t="shared" ref="AN408" si="1367">SUM(AN409:AN416)</f>
        <v>0</v>
      </c>
      <c r="AO408" s="184">
        <f>SUM(AO409:AO416)</f>
        <v>0</v>
      </c>
      <c r="AP408" s="188">
        <f>SUM(AP409:AP416)</f>
        <v>0</v>
      </c>
      <c r="AQ408" s="189">
        <f t="shared" ref="AQ408:AR408" si="1368">IF(SUM(AX408,BE408,BL408,BS408)=SUM(AQ409:AQ416),SUM(AQ409:AQ416),"ПРОВЕРЬ")</f>
        <v>0</v>
      </c>
      <c r="AR408" s="188">
        <f t="shared" si="1368"/>
        <v>0</v>
      </c>
      <c r="AS408" s="188">
        <f>IF(SUM(AZ408,BG408,BN408,BU408)=SUM(AS409:AS416),SUM(AS409:AS416),"ПРОВЕРЬ")</f>
        <v>0</v>
      </c>
      <c r="AT408" s="188">
        <f>IF(SUM(BA408,BH408,BO408,BV408)=SUM(AT409:AT416),SUM(AT409:AT416),"ПРОВЕРЬ")</f>
        <v>0</v>
      </c>
      <c r="AU408" s="188">
        <f>IF(SUM(BB408,BI408,BP408,BW408)=SUM(AU409:AU416),SUM(AU409:AU416),"ПРОВЕРЬ")</f>
        <v>0</v>
      </c>
      <c r="AV408" s="188">
        <f t="shared" ref="AV408" si="1369">IF(SUM(BC408,BJ408,BQ408,BX408)=SUM(AV409:AV416),SUM(AV409:AV416),"ПРОВЕРЬ")</f>
        <v>0</v>
      </c>
      <c r="AW408" s="188">
        <f>IF(SUM(BD408,BK408,BR408,BY408)=SUM(AW409:AW416),SUM(AW409:AW416),"ПРОВЕРЬ")</f>
        <v>0</v>
      </c>
      <c r="AX408" s="191">
        <f t="shared" ref="AX408" si="1370">SUM(AX409:AX416)</f>
        <v>0</v>
      </c>
      <c r="AY408" s="191">
        <f t="shared" ref="AY408:AZ408" si="1371">SUM(AY409:AY416)</f>
        <v>0</v>
      </c>
      <c r="AZ408" s="191">
        <f t="shared" si="1371"/>
        <v>0</v>
      </c>
      <c r="BA408" s="191">
        <f>SUM(BA409:BA416)</f>
        <v>0</v>
      </c>
      <c r="BB408" s="191">
        <f t="shared" ref="BB408" si="1372">SUM(BB409:BB416)</f>
        <v>0</v>
      </c>
      <c r="BC408" s="191">
        <f>SUM(BC409:BC416)</f>
        <v>0</v>
      </c>
      <c r="BD408" s="234">
        <f>SUM(BD409:BD416)</f>
        <v>0</v>
      </c>
      <c r="BE408" s="191">
        <f t="shared" ref="BE408:BF408" si="1373">SUM(BE409:BE416)</f>
        <v>0</v>
      </c>
      <c r="BF408" s="191">
        <f t="shared" si="1373"/>
        <v>0</v>
      </c>
      <c r="BG408" s="191">
        <f>SUM(BG409:BG416)</f>
        <v>0</v>
      </c>
      <c r="BH408" s="191">
        <f t="shared" ref="BH408:BI408" si="1374">SUM(BH409:BH416)</f>
        <v>0</v>
      </c>
      <c r="BI408" s="191">
        <f t="shared" si="1374"/>
        <v>0</v>
      </c>
      <c r="BJ408" s="191">
        <f>SUM(BJ409:BJ416)</f>
        <v>0</v>
      </c>
      <c r="BK408" s="234">
        <f>SUM(BK409:BK416)</f>
        <v>0</v>
      </c>
      <c r="BL408" s="184">
        <f t="shared" ref="BL408:BP408" si="1375">SUM(BL409:BL416)</f>
        <v>0</v>
      </c>
      <c r="BM408" s="184">
        <f t="shared" si="1375"/>
        <v>0</v>
      </c>
      <c r="BN408" s="184">
        <f t="shared" si="1375"/>
        <v>0</v>
      </c>
      <c r="BO408" s="184">
        <f t="shared" si="1375"/>
        <v>0</v>
      </c>
      <c r="BP408" s="184">
        <f t="shared" si="1375"/>
        <v>0</v>
      </c>
      <c r="BQ408" s="184">
        <f>SUM(BQ409:BQ416)</f>
        <v>0</v>
      </c>
      <c r="BR408" s="222">
        <f>SUM(BR409:BR416)</f>
        <v>0</v>
      </c>
      <c r="BS408" s="184">
        <f t="shared" ref="BS408:BW408" si="1376">SUM(BS409:BS416)</f>
        <v>0</v>
      </c>
      <c r="BT408" s="184">
        <f t="shared" si="1376"/>
        <v>0</v>
      </c>
      <c r="BU408" s="184">
        <f t="shared" si="1376"/>
        <v>0</v>
      </c>
      <c r="BV408" s="184">
        <f t="shared" si="1376"/>
        <v>0</v>
      </c>
      <c r="BW408" s="184">
        <f t="shared" si="1376"/>
        <v>0</v>
      </c>
      <c r="BX408" s="184">
        <f>SUM(BX409:BX416)</f>
        <v>0</v>
      </c>
      <c r="BY408" s="222">
        <f>SUM(BY409:BY416)</f>
        <v>0</v>
      </c>
      <c r="BZ408" s="266"/>
      <c r="CA408" s="160"/>
      <c r="CB408" s="46"/>
      <c r="CC408" s="46"/>
      <c r="CD408" s="46"/>
      <c r="CE408" s="46"/>
      <c r="CF408" s="46"/>
      <c r="CG408" s="46"/>
      <c r="CH408" s="46"/>
      <c r="CI408" s="46"/>
      <c r="CJ408" s="46"/>
      <c r="CK408" s="46"/>
      <c r="CL408" s="46"/>
      <c r="CM408" s="46"/>
      <c r="CN408" s="46"/>
      <c r="CO408" s="46"/>
      <c r="CP408" s="46"/>
      <c r="CQ408" s="46"/>
      <c r="CR408" s="46"/>
      <c r="CS408" s="46"/>
      <c r="CT408" s="46"/>
      <c r="CU408" s="46"/>
      <c r="CV408" s="46"/>
      <c r="CW408" s="46"/>
      <c r="CX408" s="46"/>
      <c r="CY408" s="46"/>
      <c r="CZ408" s="46"/>
      <c r="DA408" s="46"/>
      <c r="DB408" s="46"/>
      <c r="DC408" s="46"/>
      <c r="DD408" s="46"/>
      <c r="DE408" s="46"/>
      <c r="DF408" s="46"/>
      <c r="DG408" s="46"/>
      <c r="DH408" s="46"/>
      <c r="DI408" s="46"/>
      <c r="DJ408" s="46"/>
      <c r="DK408" s="46"/>
      <c r="DL408" s="46"/>
      <c r="DM408" s="46"/>
      <c r="DN408" s="47"/>
      <c r="DO408" s="47"/>
      <c r="DP408" s="47"/>
      <c r="DQ408" s="47"/>
      <c r="DR408" s="47"/>
      <c r="DS408" s="47"/>
      <c r="DT408" s="47"/>
      <c r="DU408" s="47"/>
      <c r="DV408" s="47"/>
      <c r="DW408" s="47"/>
      <c r="DX408" s="47"/>
      <c r="DY408" s="47"/>
      <c r="DZ408" s="47"/>
      <c r="EA408" s="47"/>
      <c r="EB408" s="47"/>
      <c r="EC408" s="47"/>
      <c r="ED408" s="47"/>
      <c r="EE408" s="47"/>
      <c r="EF408" s="47"/>
      <c r="EG408" s="47"/>
      <c r="EH408" s="47"/>
      <c r="EI408" s="47"/>
      <c r="EJ408" s="47"/>
      <c r="EK408" s="47"/>
      <c r="EL408" s="47"/>
      <c r="EM408" s="47"/>
      <c r="EN408" s="47"/>
      <c r="EO408" s="47"/>
      <c r="EP408" s="47"/>
      <c r="EQ408" s="47"/>
      <c r="ER408" s="47"/>
      <c r="ES408" s="47"/>
      <c r="ET408" s="47"/>
      <c r="EU408" s="47"/>
      <c r="EV408" s="47"/>
      <c r="EW408" s="47"/>
      <c r="EX408" s="47"/>
      <c r="EY408" s="47"/>
      <c r="EZ408" s="47"/>
      <c r="FA408" s="47"/>
      <c r="FB408" s="47"/>
      <c r="FC408" s="47"/>
      <c r="FD408" s="47"/>
      <c r="FE408" s="47"/>
      <c r="FF408" s="47"/>
      <c r="FG408" s="47"/>
      <c r="FH408" s="47"/>
      <c r="FI408" s="47"/>
      <c r="FJ408" s="47"/>
      <c r="FK408" s="47"/>
      <c r="FL408" s="47"/>
      <c r="FM408" s="47"/>
      <c r="FN408" s="47"/>
      <c r="FO408" s="47"/>
      <c r="FP408" s="47"/>
      <c r="FQ408" s="47"/>
      <c r="FR408" s="47"/>
      <c r="FS408" s="47"/>
      <c r="FT408" s="47"/>
      <c r="FU408" s="47"/>
      <c r="FV408" s="47"/>
      <c r="FW408" s="47"/>
      <c r="FX408" s="47"/>
      <c r="FY408" s="47"/>
      <c r="FZ408" s="47"/>
      <c r="GA408" s="47"/>
      <c r="GB408" s="47"/>
      <c r="GC408" s="47"/>
      <c r="GD408" s="47"/>
      <c r="GE408" s="47"/>
      <c r="GF408" s="47"/>
      <c r="GG408" s="47"/>
      <c r="GH408" s="47"/>
      <c r="GI408" s="47"/>
      <c r="GJ408" s="47"/>
      <c r="GK408" s="47"/>
      <c r="GL408" s="47"/>
      <c r="GM408" s="47"/>
      <c r="GN408" s="47"/>
      <c r="GO408" s="47"/>
      <c r="GP408" s="47"/>
      <c r="GQ408" s="47"/>
      <c r="GR408" s="47"/>
      <c r="GS408" s="47"/>
      <c r="GT408" s="47"/>
      <c r="GU408" s="47"/>
      <c r="GV408" s="47"/>
      <c r="GW408" s="47"/>
      <c r="GX408" s="47"/>
      <c r="GY408" s="47"/>
      <c r="GZ408" s="47"/>
      <c r="HA408" s="47"/>
      <c r="HB408" s="47"/>
      <c r="HC408" s="47"/>
      <c r="HD408" s="47"/>
      <c r="HE408" s="47"/>
      <c r="HF408" s="47"/>
      <c r="HG408" s="47"/>
      <c r="HH408" s="47"/>
      <c r="HI408" s="47"/>
      <c r="HJ408" s="47"/>
      <c r="HK408" s="47"/>
      <c r="HL408" s="47"/>
      <c r="HM408" s="47"/>
      <c r="HN408" s="47"/>
      <c r="HO408" s="47"/>
      <c r="HP408" s="47"/>
      <c r="HQ408" s="47"/>
      <c r="HR408" s="47"/>
      <c r="HS408" s="47"/>
      <c r="HT408" s="47"/>
      <c r="HU408" s="47"/>
      <c r="HV408" s="47"/>
      <c r="HW408" s="47"/>
      <c r="HX408" s="47"/>
      <c r="HY408" s="47"/>
      <c r="HZ408" s="47"/>
      <c r="IA408" s="47"/>
      <c r="IB408" s="47"/>
      <c r="IC408" s="47"/>
      <c r="ID408" s="47"/>
      <c r="IE408" s="47"/>
      <c r="IF408" s="47"/>
      <c r="IG408" s="47"/>
    </row>
    <row r="409" spans="1:241" hidden="1" outlineLevel="2">
      <c r="A409" s="145"/>
      <c r="B409" s="33"/>
      <c r="C409" s="50"/>
      <c r="D409" s="51"/>
      <c r="E409" s="34"/>
      <c r="F409" s="56"/>
      <c r="G409" s="34"/>
      <c r="H409" s="34"/>
      <c r="I409" s="34"/>
      <c r="J409" s="53"/>
      <c r="K409" s="34"/>
      <c r="L409" s="36"/>
      <c r="M409" s="36"/>
      <c r="N409" s="36"/>
      <c r="O409" s="49"/>
      <c r="P409" s="49"/>
      <c r="Q409" s="36">
        <f>_xlfn.DAYS(P409,O409)</f>
        <v>0</v>
      </c>
      <c r="R409" s="33"/>
      <c r="S409" s="33"/>
      <c r="T409" s="33"/>
      <c r="U409" s="145"/>
      <c r="V409" s="192">
        <f t="shared" ref="V409:V416" si="1377">SUM(W409,AQ409)</f>
        <v>0</v>
      </c>
      <c r="W409" s="193">
        <f>SUM(AA409,AE409,AI409,AM409)</f>
        <v>0</v>
      </c>
      <c r="X409" s="192">
        <f>SUM(AB409,AF409,AJ409,AN409)</f>
        <v>0</v>
      </c>
      <c r="Y409" s="192">
        <f>SUM(AC409,AG409,AK409,AO409)</f>
        <v>0</v>
      </c>
      <c r="Z409" s="192">
        <f>SUM(AD409,AH409,AL409,AP409)</f>
        <v>0</v>
      </c>
      <c r="AA409" s="211">
        <f>SUM(AB409:AD409)</f>
        <v>0</v>
      </c>
      <c r="AB409" s="205"/>
      <c r="AC409" s="205"/>
      <c r="AD409" s="229"/>
      <c r="AE409" s="211">
        <f>SUM(AF409:AH409)</f>
        <v>0</v>
      </c>
      <c r="AF409" s="205"/>
      <c r="AG409" s="205"/>
      <c r="AH409" s="229"/>
      <c r="AI409" s="211">
        <f>SUM(AJ409:AL409)</f>
        <v>0</v>
      </c>
      <c r="AJ409" s="205"/>
      <c r="AK409" s="205"/>
      <c r="AL409" s="229"/>
      <c r="AM409" s="211">
        <f>SUM(AN409:AP409)</f>
        <v>0</v>
      </c>
      <c r="AN409" s="205"/>
      <c r="AO409" s="205"/>
      <c r="AP409" s="231"/>
      <c r="AQ409" s="193">
        <f>SUM(BS409,BL409,BE409,AX409)</f>
        <v>0</v>
      </c>
      <c r="AR409" s="192">
        <f>SUM(BT409,BM409,BF409,AY409)</f>
        <v>0</v>
      </c>
      <c r="AS409" s="192">
        <f>IF(AR409*0.304=SUM(AZ409,BG409,BN409,BU409),AR409*0.304,"проверь ЕСН")</f>
        <v>0</v>
      </c>
      <c r="AT409" s="192">
        <f t="shared" ref="AT409:AW416" si="1378">SUM(BV409,BO409,BH409,BA409)</f>
        <v>0</v>
      </c>
      <c r="AU409" s="192">
        <f t="shared" si="1378"/>
        <v>0</v>
      </c>
      <c r="AV409" s="192">
        <f t="shared" si="1378"/>
        <v>0</v>
      </c>
      <c r="AW409" s="192">
        <f>SUM(BY409,BR409,BK409,BD409)</f>
        <v>0</v>
      </c>
      <c r="AX409" s="235">
        <f>SUM(AY409:BD409)</f>
        <v>0</v>
      </c>
      <c r="AY409" s="263"/>
      <c r="AZ409" s="194">
        <f>AY409*0.304</f>
        <v>0</v>
      </c>
      <c r="BA409" s="263"/>
      <c r="BB409" s="263"/>
      <c r="BC409" s="263"/>
      <c r="BD409" s="264"/>
      <c r="BE409" s="235">
        <f>SUM(BF409:BK409)</f>
        <v>0</v>
      </c>
      <c r="BF409" s="263"/>
      <c r="BG409" s="194">
        <f>BF409*0.304</f>
        <v>0</v>
      </c>
      <c r="BH409" s="263"/>
      <c r="BI409" s="263"/>
      <c r="BJ409" s="263"/>
      <c r="BK409" s="264"/>
      <c r="BL409" s="235">
        <f>SUM(BM409:BR409)</f>
        <v>0</v>
      </c>
      <c r="BM409" s="263"/>
      <c r="BN409" s="194">
        <f>BM409*0.304</f>
        <v>0</v>
      </c>
      <c r="BO409" s="263"/>
      <c r="BP409" s="263"/>
      <c r="BQ409" s="263"/>
      <c r="BR409" s="264"/>
      <c r="BS409" s="235">
        <f>SUM(BT409:BY409)</f>
        <v>0</v>
      </c>
      <c r="BT409" s="263"/>
      <c r="BU409" s="194">
        <f>BT409*0.304</f>
        <v>0</v>
      </c>
      <c r="BV409" s="263"/>
      <c r="BW409" s="263"/>
      <c r="BX409" s="263"/>
      <c r="BY409" s="264"/>
      <c r="BZ409" s="251"/>
      <c r="CA409" s="159"/>
      <c r="CB409" s="44"/>
      <c r="CC409" s="44"/>
      <c r="CD409" s="44"/>
      <c r="CE409" s="44"/>
      <c r="CF409" s="44"/>
      <c r="CG409" s="44"/>
      <c r="CH409" s="44"/>
      <c r="CI409" s="44"/>
      <c r="CJ409" s="44"/>
      <c r="CK409" s="44"/>
      <c r="CL409" s="44"/>
      <c r="CM409" s="44"/>
      <c r="CN409" s="44"/>
      <c r="CO409" s="44"/>
      <c r="CP409" s="44"/>
      <c r="CQ409" s="44"/>
      <c r="CR409" s="44"/>
      <c r="CS409" s="44"/>
      <c r="CT409" s="44"/>
      <c r="CU409" s="44"/>
      <c r="CV409" s="44"/>
      <c r="CW409" s="44"/>
      <c r="CX409" s="44"/>
      <c r="CY409" s="44"/>
      <c r="CZ409" s="44"/>
      <c r="DA409" s="44"/>
      <c r="DB409" s="44"/>
      <c r="DC409" s="44"/>
      <c r="DD409" s="44"/>
      <c r="DE409" s="44"/>
      <c r="DF409" s="44"/>
      <c r="DG409" s="44"/>
      <c r="DH409" s="44"/>
      <c r="DI409" s="44"/>
      <c r="DJ409" s="44"/>
      <c r="DK409" s="44"/>
      <c r="DL409" s="44"/>
      <c r="DM409" s="44"/>
    </row>
    <row r="410" spans="1:241" hidden="1" outlineLevel="2">
      <c r="A410" s="49"/>
      <c r="B410" s="33"/>
      <c r="C410" s="50"/>
      <c r="D410" s="51"/>
      <c r="E410" s="34"/>
      <c r="F410" s="56"/>
      <c r="G410" s="34"/>
      <c r="H410" s="34"/>
      <c r="I410" s="34"/>
      <c r="J410" s="53"/>
      <c r="K410" s="34"/>
      <c r="L410" s="36"/>
      <c r="M410" s="36"/>
      <c r="N410" s="36"/>
      <c r="O410" s="49"/>
      <c r="P410" s="49"/>
      <c r="Q410" s="36">
        <f>_xlfn.DAYS(P410,O410)</f>
        <v>0</v>
      </c>
      <c r="R410" s="33"/>
      <c r="S410" s="33"/>
      <c r="T410" s="33"/>
      <c r="U410" s="145"/>
      <c r="V410" s="192">
        <f t="shared" si="1377"/>
        <v>0</v>
      </c>
      <c r="W410" s="193">
        <f t="shared" ref="W410:Z416" si="1379">SUM(AA410,AE410,AI410,AM410)</f>
        <v>0</v>
      </c>
      <c r="X410" s="192">
        <f t="shared" si="1379"/>
        <v>0</v>
      </c>
      <c r="Y410" s="192">
        <f t="shared" si="1379"/>
        <v>0</v>
      </c>
      <c r="Z410" s="192">
        <f t="shared" si="1379"/>
        <v>0</v>
      </c>
      <c r="AA410" s="211">
        <f t="shared" ref="AA410:AA414" si="1380">SUM(AB410:AD410)</f>
        <v>0</v>
      </c>
      <c r="AB410" s="205"/>
      <c r="AC410" s="205"/>
      <c r="AD410" s="229"/>
      <c r="AE410" s="211">
        <f t="shared" ref="AE410" si="1381">SUM(AF410:AH410)</f>
        <v>0</v>
      </c>
      <c r="AF410" s="205"/>
      <c r="AG410" s="205"/>
      <c r="AH410" s="229"/>
      <c r="AI410" s="211">
        <f t="shared" ref="AI410:AI416" si="1382">SUM(AJ410:AL410)</f>
        <v>0</v>
      </c>
      <c r="AJ410" s="205"/>
      <c r="AK410" s="205"/>
      <c r="AL410" s="229"/>
      <c r="AM410" s="211">
        <f t="shared" ref="AM410:AM416" si="1383">SUM(AN410:AP410)</f>
        <v>0</v>
      </c>
      <c r="AN410" s="205"/>
      <c r="AO410" s="205"/>
      <c r="AP410" s="231"/>
      <c r="AQ410" s="193">
        <f t="shared" ref="AQ410:AR416" si="1384">SUM(BS410,BL410,BE410,AX410)</f>
        <v>0</v>
      </c>
      <c r="AR410" s="192">
        <f t="shared" si="1384"/>
        <v>0</v>
      </c>
      <c r="AS410" s="192">
        <f t="shared" ref="AS410:AS415" si="1385">IF(AR410*0.304=SUM(AZ410,BG410,BN410,BU410),AR410*0.304,"ЕСН")</f>
        <v>0</v>
      </c>
      <c r="AT410" s="192">
        <f t="shared" si="1378"/>
        <v>0</v>
      </c>
      <c r="AU410" s="192">
        <f t="shared" si="1378"/>
        <v>0</v>
      </c>
      <c r="AV410" s="192">
        <f t="shared" si="1378"/>
        <v>0</v>
      </c>
      <c r="AW410" s="192">
        <f t="shared" si="1378"/>
        <v>0</v>
      </c>
      <c r="AX410" s="235">
        <f t="shared" ref="AX410:AX413" si="1386">SUM(AY410:BD410)</f>
        <v>0</v>
      </c>
      <c r="AY410" s="263"/>
      <c r="AZ410" s="194">
        <f t="shared" ref="AZ410:AZ416" si="1387">AY410*0.304</f>
        <v>0</v>
      </c>
      <c r="BA410" s="263"/>
      <c r="BB410" s="263"/>
      <c r="BC410" s="263"/>
      <c r="BD410" s="264"/>
      <c r="BE410" s="235">
        <f t="shared" ref="BE410:BE413" si="1388">SUM(BF410:BK410)</f>
        <v>0</v>
      </c>
      <c r="BF410" s="263"/>
      <c r="BG410" s="194">
        <f t="shared" ref="BG410:BG416" si="1389">BF410*0.304</f>
        <v>0</v>
      </c>
      <c r="BH410" s="263"/>
      <c r="BI410" s="263"/>
      <c r="BJ410" s="263"/>
      <c r="BK410" s="264"/>
      <c r="BL410" s="235">
        <f t="shared" ref="BL410:BL413" si="1390">SUM(BM410:BR410)</f>
        <v>0</v>
      </c>
      <c r="BM410" s="263"/>
      <c r="BN410" s="194">
        <f t="shared" ref="BN410:BN416" si="1391">BM410*0.304</f>
        <v>0</v>
      </c>
      <c r="BO410" s="263"/>
      <c r="BP410" s="263"/>
      <c r="BQ410" s="263"/>
      <c r="BR410" s="264"/>
      <c r="BS410" s="235">
        <f t="shared" ref="BS410:BS413" si="1392">SUM(BT410:BY410)</f>
        <v>0</v>
      </c>
      <c r="BT410" s="263"/>
      <c r="BU410" s="194">
        <f t="shared" ref="BU410:BU416" si="1393">BT410*0.304</f>
        <v>0</v>
      </c>
      <c r="BV410" s="263"/>
      <c r="BW410" s="263"/>
      <c r="BX410" s="263"/>
      <c r="BY410" s="264"/>
      <c r="BZ410" s="251"/>
      <c r="CA410" s="159"/>
      <c r="CB410" s="44"/>
      <c r="CC410" s="44"/>
      <c r="CD410" s="44"/>
      <c r="CE410" s="44"/>
      <c r="CF410" s="44"/>
      <c r="CG410" s="44"/>
      <c r="CH410" s="44"/>
      <c r="CI410" s="44"/>
      <c r="CJ410" s="44"/>
      <c r="CK410" s="44"/>
      <c r="CL410" s="44"/>
      <c r="CM410" s="44"/>
      <c r="CN410" s="44"/>
      <c r="CO410" s="44"/>
      <c r="CP410" s="44"/>
      <c r="CQ410" s="44"/>
      <c r="CR410" s="44"/>
      <c r="CS410" s="44"/>
      <c r="CT410" s="44"/>
      <c r="CU410" s="44"/>
      <c r="CV410" s="44"/>
      <c r="CW410" s="44"/>
      <c r="CX410" s="44"/>
      <c r="CY410" s="44"/>
      <c r="CZ410" s="44"/>
      <c r="DA410" s="44"/>
      <c r="DB410" s="44"/>
      <c r="DC410" s="44"/>
      <c r="DD410" s="44"/>
      <c r="DE410" s="44"/>
      <c r="DF410" s="44"/>
      <c r="DG410" s="44"/>
      <c r="DH410" s="44"/>
      <c r="DI410" s="44"/>
      <c r="DJ410" s="44"/>
      <c r="DK410" s="44"/>
      <c r="DL410" s="44"/>
      <c r="DM410" s="44"/>
    </row>
    <row r="411" spans="1:241" hidden="1" outlineLevel="2">
      <c r="A411" s="187"/>
      <c r="B411" s="33"/>
      <c r="C411" s="50"/>
      <c r="D411" s="51"/>
      <c r="E411" s="34"/>
      <c r="F411" s="56"/>
      <c r="G411" s="34"/>
      <c r="H411" s="34"/>
      <c r="I411" s="34"/>
      <c r="J411" s="53"/>
      <c r="K411" s="34"/>
      <c r="L411" s="36"/>
      <c r="M411" s="36"/>
      <c r="N411" s="36"/>
      <c r="O411" s="49"/>
      <c r="P411" s="49"/>
      <c r="Q411" s="36">
        <f t="shared" ref="Q411:Q416" si="1394">_xlfn.DAYS(P411,O411)</f>
        <v>0</v>
      </c>
      <c r="R411" s="33"/>
      <c r="S411" s="33"/>
      <c r="T411" s="33"/>
      <c r="U411" s="145"/>
      <c r="V411" s="192">
        <f t="shared" si="1377"/>
        <v>0</v>
      </c>
      <c r="W411" s="193">
        <f t="shared" si="1379"/>
        <v>0</v>
      </c>
      <c r="X411" s="192">
        <f t="shared" si="1379"/>
        <v>0</v>
      </c>
      <c r="Y411" s="192">
        <f t="shared" si="1379"/>
        <v>0</v>
      </c>
      <c r="Z411" s="192">
        <f t="shared" si="1379"/>
        <v>0</v>
      </c>
      <c r="AA411" s="211">
        <f t="shared" si="1380"/>
        <v>0</v>
      </c>
      <c r="AB411" s="205"/>
      <c r="AC411" s="205"/>
      <c r="AD411" s="229"/>
      <c r="AE411" s="211">
        <f>SUM(AF411:AH411)</f>
        <v>0</v>
      </c>
      <c r="AF411" s="205"/>
      <c r="AG411" s="205"/>
      <c r="AH411" s="229"/>
      <c r="AI411" s="211">
        <f t="shared" si="1382"/>
        <v>0</v>
      </c>
      <c r="AJ411" s="205"/>
      <c r="AK411" s="205"/>
      <c r="AL411" s="229"/>
      <c r="AM411" s="211">
        <f t="shared" si="1383"/>
        <v>0</v>
      </c>
      <c r="AN411" s="205"/>
      <c r="AO411" s="205"/>
      <c r="AP411" s="231"/>
      <c r="AQ411" s="193">
        <f t="shared" si="1384"/>
        <v>0</v>
      </c>
      <c r="AR411" s="192">
        <f t="shared" si="1384"/>
        <v>0</v>
      </c>
      <c r="AS411" s="192">
        <f t="shared" si="1385"/>
        <v>0</v>
      </c>
      <c r="AT411" s="192">
        <f t="shared" si="1378"/>
        <v>0</v>
      </c>
      <c r="AU411" s="192">
        <f t="shared" si="1378"/>
        <v>0</v>
      </c>
      <c r="AV411" s="192">
        <f t="shared" si="1378"/>
        <v>0</v>
      </c>
      <c r="AW411" s="192">
        <f t="shared" si="1378"/>
        <v>0</v>
      </c>
      <c r="AX411" s="235">
        <f t="shared" si="1386"/>
        <v>0</v>
      </c>
      <c r="AY411" s="263"/>
      <c r="AZ411" s="194">
        <f t="shared" si="1387"/>
        <v>0</v>
      </c>
      <c r="BA411" s="263"/>
      <c r="BB411" s="263"/>
      <c r="BC411" s="263"/>
      <c r="BD411" s="264"/>
      <c r="BE411" s="235">
        <f t="shared" si="1388"/>
        <v>0</v>
      </c>
      <c r="BF411" s="263"/>
      <c r="BG411" s="194">
        <f t="shared" si="1389"/>
        <v>0</v>
      </c>
      <c r="BH411" s="263"/>
      <c r="BI411" s="263"/>
      <c r="BJ411" s="263"/>
      <c r="BK411" s="264"/>
      <c r="BL411" s="235">
        <f t="shared" si="1390"/>
        <v>0</v>
      </c>
      <c r="BM411" s="263"/>
      <c r="BN411" s="194">
        <f t="shared" si="1391"/>
        <v>0</v>
      </c>
      <c r="BO411" s="263"/>
      <c r="BP411" s="263"/>
      <c r="BQ411" s="263"/>
      <c r="BR411" s="264"/>
      <c r="BS411" s="235">
        <f t="shared" si="1392"/>
        <v>0</v>
      </c>
      <c r="BT411" s="263"/>
      <c r="BU411" s="194">
        <f t="shared" si="1393"/>
        <v>0</v>
      </c>
      <c r="BV411" s="263"/>
      <c r="BW411" s="263"/>
      <c r="BX411" s="263"/>
      <c r="BY411" s="264"/>
      <c r="BZ411" s="251"/>
      <c r="CA411" s="159"/>
      <c r="CB411" s="44"/>
      <c r="CC411" s="44"/>
      <c r="CD411" s="44"/>
      <c r="CE411" s="44"/>
      <c r="CF411" s="44"/>
      <c r="CG411" s="44"/>
      <c r="CH411" s="44"/>
      <c r="CI411" s="44"/>
      <c r="CJ411" s="44"/>
      <c r="CK411" s="44"/>
      <c r="CL411" s="44"/>
      <c r="CM411" s="44"/>
      <c r="CN411" s="44"/>
      <c r="CO411" s="44"/>
      <c r="CP411" s="44"/>
      <c r="CQ411" s="44"/>
      <c r="CR411" s="44"/>
      <c r="CS411" s="44"/>
      <c r="CT411" s="44"/>
      <c r="CU411" s="44"/>
      <c r="CV411" s="44"/>
      <c r="CW411" s="44"/>
      <c r="CX411" s="44"/>
      <c r="CY411" s="44"/>
      <c r="CZ411" s="44"/>
      <c r="DA411" s="44"/>
      <c r="DB411" s="44"/>
      <c r="DC411" s="44"/>
      <c r="DD411" s="44"/>
      <c r="DE411" s="44"/>
      <c r="DF411" s="44"/>
      <c r="DG411" s="44"/>
      <c r="DH411" s="44"/>
      <c r="DI411" s="44"/>
      <c r="DJ411" s="44"/>
      <c r="DK411" s="44"/>
      <c r="DL411" s="44"/>
      <c r="DM411" s="44"/>
    </row>
    <row r="412" spans="1:241" hidden="1" outlineLevel="2">
      <c r="A412" s="187"/>
      <c r="B412" s="33"/>
      <c r="C412" s="50"/>
      <c r="D412" s="51"/>
      <c r="E412" s="34"/>
      <c r="F412" s="56"/>
      <c r="G412" s="34"/>
      <c r="H412" s="34"/>
      <c r="I412" s="34"/>
      <c r="J412" s="53"/>
      <c r="K412" s="34"/>
      <c r="L412" s="36"/>
      <c r="M412" s="36"/>
      <c r="N412" s="36"/>
      <c r="O412" s="49"/>
      <c r="P412" s="49"/>
      <c r="Q412" s="36">
        <f t="shared" si="1394"/>
        <v>0</v>
      </c>
      <c r="R412" s="33"/>
      <c r="S412" s="33"/>
      <c r="T412" s="33"/>
      <c r="U412" s="145"/>
      <c r="V412" s="192">
        <f t="shared" si="1377"/>
        <v>0</v>
      </c>
      <c r="W412" s="193">
        <f t="shared" si="1379"/>
        <v>0</v>
      </c>
      <c r="X412" s="192">
        <f t="shared" si="1379"/>
        <v>0</v>
      </c>
      <c r="Y412" s="192">
        <f t="shared" si="1379"/>
        <v>0</v>
      </c>
      <c r="Z412" s="192">
        <f t="shared" si="1379"/>
        <v>0</v>
      </c>
      <c r="AA412" s="211">
        <f t="shared" si="1380"/>
        <v>0</v>
      </c>
      <c r="AB412" s="205"/>
      <c r="AC412" s="205"/>
      <c r="AD412" s="229"/>
      <c r="AE412" s="211">
        <f t="shared" ref="AE412:AE416" si="1395">SUM(AF412:AH412)</f>
        <v>0</v>
      </c>
      <c r="AF412" s="205"/>
      <c r="AG412" s="205"/>
      <c r="AH412" s="229"/>
      <c r="AI412" s="211">
        <f t="shared" si="1382"/>
        <v>0</v>
      </c>
      <c r="AJ412" s="205"/>
      <c r="AK412" s="205"/>
      <c r="AL412" s="229"/>
      <c r="AM412" s="211">
        <f t="shared" si="1383"/>
        <v>0</v>
      </c>
      <c r="AN412" s="205"/>
      <c r="AO412" s="205"/>
      <c r="AP412" s="231"/>
      <c r="AQ412" s="193">
        <f t="shared" si="1384"/>
        <v>0</v>
      </c>
      <c r="AR412" s="192">
        <f t="shared" si="1384"/>
        <v>0</v>
      </c>
      <c r="AS412" s="192">
        <f t="shared" si="1385"/>
        <v>0</v>
      </c>
      <c r="AT412" s="192">
        <f t="shared" si="1378"/>
        <v>0</v>
      </c>
      <c r="AU412" s="192">
        <f t="shared" si="1378"/>
        <v>0</v>
      </c>
      <c r="AV412" s="192">
        <f t="shared" si="1378"/>
        <v>0</v>
      </c>
      <c r="AW412" s="192">
        <f t="shared" si="1378"/>
        <v>0</v>
      </c>
      <c r="AX412" s="235">
        <f t="shared" si="1386"/>
        <v>0</v>
      </c>
      <c r="AY412" s="263"/>
      <c r="AZ412" s="194">
        <f t="shared" si="1387"/>
        <v>0</v>
      </c>
      <c r="BA412" s="263"/>
      <c r="BB412" s="263"/>
      <c r="BC412" s="263"/>
      <c r="BD412" s="264"/>
      <c r="BE412" s="235">
        <f t="shared" si="1388"/>
        <v>0</v>
      </c>
      <c r="BF412" s="263"/>
      <c r="BG412" s="194">
        <f t="shared" si="1389"/>
        <v>0</v>
      </c>
      <c r="BH412" s="263"/>
      <c r="BI412" s="263"/>
      <c r="BJ412" s="263"/>
      <c r="BK412" s="264"/>
      <c r="BL412" s="235">
        <f t="shared" si="1390"/>
        <v>0</v>
      </c>
      <c r="BM412" s="263"/>
      <c r="BN412" s="194">
        <f t="shared" si="1391"/>
        <v>0</v>
      </c>
      <c r="BO412" s="263"/>
      <c r="BP412" s="263"/>
      <c r="BQ412" s="263"/>
      <c r="BR412" s="264"/>
      <c r="BS412" s="235">
        <f t="shared" si="1392"/>
        <v>0</v>
      </c>
      <c r="BT412" s="263"/>
      <c r="BU412" s="194">
        <f t="shared" si="1393"/>
        <v>0</v>
      </c>
      <c r="BV412" s="263"/>
      <c r="BW412" s="263"/>
      <c r="BX412" s="263"/>
      <c r="BY412" s="264"/>
      <c r="BZ412" s="251"/>
      <c r="CA412" s="159"/>
      <c r="CB412" s="44"/>
      <c r="CC412" s="44"/>
      <c r="CD412" s="44"/>
      <c r="CE412" s="44"/>
      <c r="CF412" s="44"/>
      <c r="CG412" s="44"/>
      <c r="CH412" s="44"/>
      <c r="CI412" s="44"/>
      <c r="CJ412" s="44"/>
      <c r="CK412" s="44"/>
      <c r="CL412" s="44"/>
      <c r="CM412" s="44"/>
      <c r="CN412" s="44"/>
      <c r="CO412" s="44"/>
      <c r="CP412" s="44"/>
      <c r="CQ412" s="44"/>
      <c r="CR412" s="44"/>
      <c r="CS412" s="44"/>
      <c r="CT412" s="44"/>
      <c r="CU412" s="44"/>
      <c r="CV412" s="44"/>
      <c r="CW412" s="44"/>
      <c r="CX412" s="44"/>
      <c r="CY412" s="44"/>
      <c r="CZ412" s="44"/>
      <c r="DA412" s="44"/>
      <c r="DB412" s="44"/>
      <c r="DC412" s="44"/>
      <c r="DD412" s="44"/>
      <c r="DE412" s="44"/>
      <c r="DF412" s="44"/>
      <c r="DG412" s="44"/>
      <c r="DH412" s="44"/>
      <c r="DI412" s="44"/>
      <c r="DJ412" s="44"/>
      <c r="DK412" s="44"/>
      <c r="DL412" s="44"/>
      <c r="DM412" s="44"/>
    </row>
    <row r="413" spans="1:241" hidden="1" outlineLevel="2">
      <c r="A413" s="145"/>
      <c r="B413" s="33"/>
      <c r="C413" s="50"/>
      <c r="D413" s="51"/>
      <c r="E413" s="34"/>
      <c r="F413" s="56"/>
      <c r="G413" s="34"/>
      <c r="H413" s="34"/>
      <c r="I413" s="34"/>
      <c r="J413" s="53"/>
      <c r="K413" s="34"/>
      <c r="L413" s="36"/>
      <c r="M413" s="36"/>
      <c r="N413" s="36"/>
      <c r="O413" s="49"/>
      <c r="P413" s="49"/>
      <c r="Q413" s="36">
        <f t="shared" si="1394"/>
        <v>0</v>
      </c>
      <c r="R413" s="33"/>
      <c r="S413" s="33"/>
      <c r="T413" s="33"/>
      <c r="U413" s="145"/>
      <c r="V413" s="192">
        <f t="shared" si="1377"/>
        <v>0</v>
      </c>
      <c r="W413" s="193">
        <f t="shared" si="1379"/>
        <v>0</v>
      </c>
      <c r="X413" s="192">
        <f t="shared" si="1379"/>
        <v>0</v>
      </c>
      <c r="Y413" s="192">
        <f t="shared" si="1379"/>
        <v>0</v>
      </c>
      <c r="Z413" s="192">
        <f t="shared" si="1379"/>
        <v>0</v>
      </c>
      <c r="AA413" s="211">
        <f t="shared" si="1380"/>
        <v>0</v>
      </c>
      <c r="AB413" s="205"/>
      <c r="AC413" s="205"/>
      <c r="AD413" s="229"/>
      <c r="AE413" s="211">
        <f t="shared" si="1395"/>
        <v>0</v>
      </c>
      <c r="AF413" s="205"/>
      <c r="AG413" s="205"/>
      <c r="AH413" s="229"/>
      <c r="AI413" s="211">
        <f t="shared" si="1382"/>
        <v>0</v>
      </c>
      <c r="AJ413" s="205"/>
      <c r="AK413" s="205"/>
      <c r="AL413" s="229"/>
      <c r="AM413" s="211">
        <f t="shared" si="1383"/>
        <v>0</v>
      </c>
      <c r="AN413" s="205"/>
      <c r="AO413" s="205"/>
      <c r="AP413" s="231"/>
      <c r="AQ413" s="193">
        <f t="shared" si="1384"/>
        <v>0</v>
      </c>
      <c r="AR413" s="192">
        <f t="shared" si="1384"/>
        <v>0</v>
      </c>
      <c r="AS413" s="192">
        <f t="shared" si="1385"/>
        <v>0</v>
      </c>
      <c r="AT413" s="192">
        <f t="shared" si="1378"/>
        <v>0</v>
      </c>
      <c r="AU413" s="192">
        <f t="shared" si="1378"/>
        <v>0</v>
      </c>
      <c r="AV413" s="192">
        <f t="shared" si="1378"/>
        <v>0</v>
      </c>
      <c r="AW413" s="192">
        <f t="shared" si="1378"/>
        <v>0</v>
      </c>
      <c r="AX413" s="235">
        <f t="shared" si="1386"/>
        <v>0</v>
      </c>
      <c r="AY413" s="263"/>
      <c r="AZ413" s="194">
        <f t="shared" si="1387"/>
        <v>0</v>
      </c>
      <c r="BA413" s="263"/>
      <c r="BB413" s="263"/>
      <c r="BC413" s="263"/>
      <c r="BD413" s="264"/>
      <c r="BE413" s="235">
        <f t="shared" si="1388"/>
        <v>0</v>
      </c>
      <c r="BF413" s="263"/>
      <c r="BG413" s="194">
        <f t="shared" si="1389"/>
        <v>0</v>
      </c>
      <c r="BH413" s="263"/>
      <c r="BI413" s="263"/>
      <c r="BJ413" s="263"/>
      <c r="BK413" s="264"/>
      <c r="BL413" s="235">
        <f t="shared" si="1390"/>
        <v>0</v>
      </c>
      <c r="BM413" s="263"/>
      <c r="BN413" s="194">
        <f t="shared" si="1391"/>
        <v>0</v>
      </c>
      <c r="BO413" s="263"/>
      <c r="BP413" s="263"/>
      <c r="BQ413" s="263"/>
      <c r="BR413" s="264"/>
      <c r="BS413" s="235">
        <f t="shared" si="1392"/>
        <v>0</v>
      </c>
      <c r="BT413" s="263"/>
      <c r="BU413" s="194">
        <f t="shared" si="1393"/>
        <v>0</v>
      </c>
      <c r="BV413" s="263"/>
      <c r="BW413" s="263"/>
      <c r="BX413" s="263"/>
      <c r="BY413" s="264"/>
      <c r="BZ413" s="251"/>
      <c r="CA413" s="159"/>
      <c r="CB413" s="44"/>
      <c r="CC413" s="44"/>
      <c r="CD413" s="44"/>
      <c r="CE413" s="44"/>
      <c r="CF413" s="44"/>
      <c r="CG413" s="44"/>
      <c r="CH413" s="44"/>
      <c r="CI413" s="44"/>
      <c r="CJ413" s="44"/>
      <c r="CK413" s="44"/>
      <c r="CL413" s="44"/>
      <c r="CM413" s="44"/>
      <c r="CN413" s="44"/>
      <c r="CO413" s="44"/>
      <c r="CP413" s="44"/>
      <c r="CQ413" s="44"/>
      <c r="CR413" s="44"/>
      <c r="CS413" s="44"/>
      <c r="CT413" s="44"/>
      <c r="CU413" s="44"/>
      <c r="CV413" s="44"/>
      <c r="CW413" s="44"/>
      <c r="CX413" s="44"/>
      <c r="CY413" s="44"/>
      <c r="CZ413" s="44"/>
      <c r="DA413" s="44"/>
      <c r="DB413" s="44"/>
      <c r="DC413" s="44"/>
      <c r="DD413" s="44"/>
      <c r="DE413" s="44"/>
      <c r="DF413" s="44"/>
      <c r="DG413" s="44"/>
      <c r="DH413" s="44"/>
      <c r="DI413" s="44"/>
      <c r="DJ413" s="44"/>
      <c r="DK413" s="44"/>
      <c r="DL413" s="44"/>
      <c r="DM413" s="44"/>
    </row>
    <row r="414" spans="1:241" hidden="1" outlineLevel="2">
      <c r="A414" s="145"/>
      <c r="B414" s="33"/>
      <c r="C414" s="50"/>
      <c r="D414" s="51"/>
      <c r="E414" s="34"/>
      <c r="F414" s="56"/>
      <c r="G414" s="34"/>
      <c r="H414" s="34"/>
      <c r="I414" s="34"/>
      <c r="J414" s="53"/>
      <c r="K414" s="34"/>
      <c r="L414" s="36"/>
      <c r="M414" s="36"/>
      <c r="N414" s="36"/>
      <c r="O414" s="49"/>
      <c r="P414" s="49"/>
      <c r="Q414" s="36">
        <f t="shared" si="1394"/>
        <v>0</v>
      </c>
      <c r="R414" s="33"/>
      <c r="S414" s="33"/>
      <c r="T414" s="33"/>
      <c r="U414" s="145"/>
      <c r="V414" s="192">
        <f t="shared" si="1377"/>
        <v>0</v>
      </c>
      <c r="W414" s="193">
        <f t="shared" si="1379"/>
        <v>0</v>
      </c>
      <c r="X414" s="192">
        <f t="shared" si="1379"/>
        <v>0</v>
      </c>
      <c r="Y414" s="192">
        <f t="shared" si="1379"/>
        <v>0</v>
      </c>
      <c r="Z414" s="192">
        <f t="shared" si="1379"/>
        <v>0</v>
      </c>
      <c r="AA414" s="211">
        <f t="shared" si="1380"/>
        <v>0</v>
      </c>
      <c r="AB414" s="206"/>
      <c r="AC414" s="206"/>
      <c r="AD414" s="230"/>
      <c r="AE414" s="211">
        <f t="shared" si="1395"/>
        <v>0</v>
      </c>
      <c r="AF414" s="206"/>
      <c r="AG414" s="206"/>
      <c r="AH414" s="230"/>
      <c r="AI414" s="211">
        <f t="shared" si="1382"/>
        <v>0</v>
      </c>
      <c r="AJ414" s="206"/>
      <c r="AK414" s="206"/>
      <c r="AL414" s="230"/>
      <c r="AM414" s="211">
        <f t="shared" si="1383"/>
        <v>0</v>
      </c>
      <c r="AN414" s="206"/>
      <c r="AO414" s="206"/>
      <c r="AP414" s="232"/>
      <c r="AQ414" s="193">
        <f t="shared" si="1384"/>
        <v>0</v>
      </c>
      <c r="AR414" s="192">
        <f t="shared" si="1384"/>
        <v>0</v>
      </c>
      <c r="AS414" s="192">
        <f t="shared" si="1385"/>
        <v>0</v>
      </c>
      <c r="AT414" s="192">
        <f t="shared" si="1378"/>
        <v>0</v>
      </c>
      <c r="AU414" s="192">
        <f t="shared" si="1378"/>
        <v>0</v>
      </c>
      <c r="AV414" s="192">
        <f t="shared" si="1378"/>
        <v>0</v>
      </c>
      <c r="AW414" s="192">
        <f t="shared" si="1378"/>
        <v>0</v>
      </c>
      <c r="AX414" s="235">
        <f>SUM(AY414:BD414)</f>
        <v>0</v>
      </c>
      <c r="AY414" s="263"/>
      <c r="AZ414" s="194">
        <f t="shared" si="1387"/>
        <v>0</v>
      </c>
      <c r="BA414" s="263"/>
      <c r="BB414" s="263"/>
      <c r="BC414" s="263"/>
      <c r="BD414" s="264"/>
      <c r="BE414" s="235">
        <f>SUM(BF414:BK414)</f>
        <v>0</v>
      </c>
      <c r="BF414" s="263"/>
      <c r="BG414" s="194">
        <f t="shared" si="1389"/>
        <v>0</v>
      </c>
      <c r="BH414" s="263"/>
      <c r="BI414" s="263"/>
      <c r="BJ414" s="263"/>
      <c r="BK414" s="264"/>
      <c r="BL414" s="235">
        <f>SUM(BM414:BR414)</f>
        <v>0</v>
      </c>
      <c r="BM414" s="263"/>
      <c r="BN414" s="194">
        <f t="shared" si="1391"/>
        <v>0</v>
      </c>
      <c r="BO414" s="263"/>
      <c r="BP414" s="263"/>
      <c r="BQ414" s="263"/>
      <c r="BR414" s="264"/>
      <c r="BS414" s="235">
        <f>SUM(BT414:BY414)</f>
        <v>0</v>
      </c>
      <c r="BT414" s="263"/>
      <c r="BU414" s="194">
        <f t="shared" si="1393"/>
        <v>0</v>
      </c>
      <c r="BV414" s="263"/>
      <c r="BW414" s="263"/>
      <c r="BX414" s="263"/>
      <c r="BY414" s="264"/>
      <c r="BZ414" s="251"/>
      <c r="CA414" s="159"/>
      <c r="CB414" s="44"/>
      <c r="CC414" s="44"/>
      <c r="CD414" s="44"/>
      <c r="CE414" s="44"/>
      <c r="CF414" s="44"/>
      <c r="CG414" s="44"/>
      <c r="CH414" s="44"/>
      <c r="CI414" s="44"/>
      <c r="CJ414" s="44"/>
      <c r="CK414" s="44"/>
      <c r="CL414" s="44"/>
      <c r="CM414" s="44"/>
      <c r="CN414" s="44"/>
      <c r="CO414" s="44"/>
      <c r="CP414" s="44"/>
      <c r="CQ414" s="44"/>
      <c r="CR414" s="44"/>
      <c r="CS414" s="44"/>
      <c r="CT414" s="44"/>
      <c r="CU414" s="44"/>
      <c r="CV414" s="44"/>
      <c r="CW414" s="44"/>
      <c r="CX414" s="44"/>
      <c r="CY414" s="44"/>
      <c r="CZ414" s="44"/>
      <c r="DA414" s="44"/>
      <c r="DB414" s="44"/>
      <c r="DC414" s="44"/>
      <c r="DD414" s="44"/>
      <c r="DE414" s="44"/>
      <c r="DF414" s="44"/>
      <c r="DG414" s="44"/>
      <c r="DH414" s="44"/>
      <c r="DI414" s="44"/>
      <c r="DJ414" s="44"/>
      <c r="DK414" s="44"/>
      <c r="DL414" s="44"/>
      <c r="DM414" s="44"/>
    </row>
    <row r="415" spans="1:241" hidden="1" outlineLevel="2">
      <c r="A415" s="145"/>
      <c r="B415" s="33"/>
      <c r="C415" s="50"/>
      <c r="D415" s="51"/>
      <c r="E415" s="34"/>
      <c r="F415" s="56"/>
      <c r="G415" s="34"/>
      <c r="H415" s="34"/>
      <c r="I415" s="34"/>
      <c r="J415" s="53"/>
      <c r="K415" s="34"/>
      <c r="L415" s="36"/>
      <c r="M415" s="36"/>
      <c r="N415" s="36"/>
      <c r="O415" s="49"/>
      <c r="P415" s="49"/>
      <c r="Q415" s="36">
        <f t="shared" si="1394"/>
        <v>0</v>
      </c>
      <c r="R415" s="33"/>
      <c r="S415" s="33"/>
      <c r="T415" s="33"/>
      <c r="U415" s="145"/>
      <c r="V415" s="192">
        <f t="shared" si="1377"/>
        <v>0</v>
      </c>
      <c r="W415" s="193">
        <f t="shared" si="1379"/>
        <v>0</v>
      </c>
      <c r="X415" s="192">
        <f t="shared" si="1379"/>
        <v>0</v>
      </c>
      <c r="Y415" s="192">
        <f t="shared" si="1379"/>
        <v>0</v>
      </c>
      <c r="Z415" s="192">
        <f t="shared" si="1379"/>
        <v>0</v>
      </c>
      <c r="AA415" s="211">
        <f>SUM(AB415:AD415)</f>
        <v>0</v>
      </c>
      <c r="AB415" s="206"/>
      <c r="AC415" s="206"/>
      <c r="AD415" s="230"/>
      <c r="AE415" s="211">
        <f t="shared" si="1395"/>
        <v>0</v>
      </c>
      <c r="AF415" s="206"/>
      <c r="AG415" s="206"/>
      <c r="AH415" s="230"/>
      <c r="AI415" s="211">
        <f t="shared" si="1382"/>
        <v>0</v>
      </c>
      <c r="AJ415" s="206"/>
      <c r="AK415" s="206"/>
      <c r="AL415" s="230"/>
      <c r="AM415" s="211">
        <f t="shared" si="1383"/>
        <v>0</v>
      </c>
      <c r="AN415" s="206"/>
      <c r="AO415" s="206"/>
      <c r="AP415" s="232"/>
      <c r="AQ415" s="193">
        <f t="shared" si="1384"/>
        <v>0</v>
      </c>
      <c r="AR415" s="192">
        <f t="shared" si="1384"/>
        <v>0</v>
      </c>
      <c r="AS415" s="192">
        <f t="shared" si="1385"/>
        <v>0</v>
      </c>
      <c r="AT415" s="192">
        <f t="shared" si="1378"/>
        <v>0</v>
      </c>
      <c r="AU415" s="192">
        <f t="shared" si="1378"/>
        <v>0</v>
      </c>
      <c r="AV415" s="192">
        <f t="shared" si="1378"/>
        <v>0</v>
      </c>
      <c r="AW415" s="192">
        <f t="shared" si="1378"/>
        <v>0</v>
      </c>
      <c r="AX415" s="235">
        <f t="shared" ref="AX415:AX416" si="1396">SUM(AY415:BD415)</f>
        <v>0</v>
      </c>
      <c r="AY415" s="263"/>
      <c r="AZ415" s="194">
        <f t="shared" si="1387"/>
        <v>0</v>
      </c>
      <c r="BA415" s="263"/>
      <c r="BB415" s="263"/>
      <c r="BC415" s="263"/>
      <c r="BD415" s="264"/>
      <c r="BE415" s="235">
        <f t="shared" ref="BE415:BE416" si="1397">SUM(BF415:BK415)</f>
        <v>0</v>
      </c>
      <c r="BF415" s="263"/>
      <c r="BG415" s="194">
        <f t="shared" si="1389"/>
        <v>0</v>
      </c>
      <c r="BH415" s="263"/>
      <c r="BI415" s="263"/>
      <c r="BJ415" s="263"/>
      <c r="BK415" s="264"/>
      <c r="BL415" s="235">
        <f t="shared" ref="BL415:BL416" si="1398">SUM(BM415:BR415)</f>
        <v>0</v>
      </c>
      <c r="BM415" s="263"/>
      <c r="BN415" s="194">
        <f t="shared" si="1391"/>
        <v>0</v>
      </c>
      <c r="BO415" s="263"/>
      <c r="BP415" s="263"/>
      <c r="BQ415" s="263"/>
      <c r="BR415" s="264"/>
      <c r="BS415" s="235">
        <f t="shared" ref="BS415:BS416" si="1399">SUM(BT415:BY415)</f>
        <v>0</v>
      </c>
      <c r="BT415" s="263"/>
      <c r="BU415" s="194">
        <f t="shared" si="1393"/>
        <v>0</v>
      </c>
      <c r="BV415" s="263"/>
      <c r="BW415" s="263"/>
      <c r="BX415" s="263"/>
      <c r="BY415" s="264"/>
      <c r="BZ415" s="251"/>
      <c r="CA415" s="159"/>
      <c r="CB415" s="44"/>
      <c r="CC415" s="44"/>
      <c r="CD415" s="44"/>
      <c r="CE415" s="44"/>
      <c r="CF415" s="44"/>
      <c r="CG415" s="44"/>
      <c r="CH415" s="44"/>
      <c r="CI415" s="44"/>
      <c r="CJ415" s="44"/>
      <c r="CK415" s="44"/>
      <c r="CL415" s="44"/>
      <c r="CM415" s="44"/>
      <c r="CN415" s="44"/>
      <c r="CO415" s="44"/>
      <c r="CP415" s="44"/>
      <c r="CQ415" s="44"/>
      <c r="CR415" s="44"/>
      <c r="CS415" s="44"/>
      <c r="CT415" s="44"/>
      <c r="CU415" s="44"/>
      <c r="CV415" s="44"/>
      <c r="CW415" s="44"/>
      <c r="CX415" s="44"/>
      <c r="CY415" s="44"/>
      <c r="CZ415" s="44"/>
      <c r="DA415" s="44"/>
      <c r="DB415" s="44"/>
      <c r="DC415" s="44"/>
      <c r="DD415" s="44"/>
      <c r="DE415" s="44"/>
      <c r="DF415" s="44"/>
      <c r="DG415" s="44"/>
      <c r="DH415" s="44"/>
      <c r="DI415" s="44"/>
      <c r="DJ415" s="44"/>
      <c r="DK415" s="44"/>
      <c r="DL415" s="44"/>
      <c r="DM415" s="44"/>
    </row>
    <row r="416" spans="1:241" hidden="1" outlineLevel="2">
      <c r="A416" s="145"/>
      <c r="B416" s="33"/>
      <c r="C416" s="50"/>
      <c r="D416" s="51"/>
      <c r="E416" s="34"/>
      <c r="F416" s="56"/>
      <c r="G416" s="34"/>
      <c r="H416" s="34"/>
      <c r="I416" s="34"/>
      <c r="J416" s="53"/>
      <c r="K416" s="34"/>
      <c r="L416" s="36"/>
      <c r="M416" s="36"/>
      <c r="N416" s="36"/>
      <c r="O416" s="49"/>
      <c r="P416" s="49"/>
      <c r="Q416" s="36">
        <f t="shared" si="1394"/>
        <v>0</v>
      </c>
      <c r="R416" s="33"/>
      <c r="S416" s="33"/>
      <c r="T416" s="33"/>
      <c r="U416" s="145"/>
      <c r="V416" s="192">
        <f t="shared" si="1377"/>
        <v>0</v>
      </c>
      <c r="W416" s="193">
        <f t="shared" si="1379"/>
        <v>0</v>
      </c>
      <c r="X416" s="192">
        <f t="shared" si="1379"/>
        <v>0</v>
      </c>
      <c r="Y416" s="192">
        <f t="shared" si="1379"/>
        <v>0</v>
      </c>
      <c r="Z416" s="192">
        <f t="shared" si="1379"/>
        <v>0</v>
      </c>
      <c r="AA416" s="211">
        <f t="shared" ref="AA416" si="1400">SUM(AB416:AD416)</f>
        <v>0</v>
      </c>
      <c r="AB416" s="206"/>
      <c r="AC416" s="206"/>
      <c r="AD416" s="230"/>
      <c r="AE416" s="211">
        <f t="shared" si="1395"/>
        <v>0</v>
      </c>
      <c r="AF416" s="206"/>
      <c r="AG416" s="206"/>
      <c r="AH416" s="230"/>
      <c r="AI416" s="211">
        <f t="shared" si="1382"/>
        <v>0</v>
      </c>
      <c r="AJ416" s="206"/>
      <c r="AK416" s="206"/>
      <c r="AL416" s="230"/>
      <c r="AM416" s="211">
        <f t="shared" si="1383"/>
        <v>0</v>
      </c>
      <c r="AN416" s="206"/>
      <c r="AO416" s="206"/>
      <c r="AP416" s="232"/>
      <c r="AQ416" s="193">
        <f t="shared" si="1384"/>
        <v>0</v>
      </c>
      <c r="AR416" s="192">
        <f>SUM(BT416,BM416,BF416,AY416)</f>
        <v>0</v>
      </c>
      <c r="AS416" s="192">
        <f>IF(AR416*0.304=SUM(AZ416,BG416,BN416,BU416),AR416*0.304,"ЕСН")</f>
        <v>0</v>
      </c>
      <c r="AT416" s="192">
        <f t="shared" si="1378"/>
        <v>0</v>
      </c>
      <c r="AU416" s="192">
        <f t="shared" si="1378"/>
        <v>0</v>
      </c>
      <c r="AV416" s="192">
        <f t="shared" si="1378"/>
        <v>0</v>
      </c>
      <c r="AW416" s="192">
        <f t="shared" si="1378"/>
        <v>0</v>
      </c>
      <c r="AX416" s="235">
        <f t="shared" si="1396"/>
        <v>0</v>
      </c>
      <c r="AY416" s="263"/>
      <c r="AZ416" s="194">
        <f t="shared" si="1387"/>
        <v>0</v>
      </c>
      <c r="BA416" s="263"/>
      <c r="BB416" s="263"/>
      <c r="BC416" s="263"/>
      <c r="BD416" s="264"/>
      <c r="BE416" s="235">
        <f t="shared" si="1397"/>
        <v>0</v>
      </c>
      <c r="BF416" s="263"/>
      <c r="BG416" s="194">
        <f t="shared" si="1389"/>
        <v>0</v>
      </c>
      <c r="BH416" s="263"/>
      <c r="BI416" s="263"/>
      <c r="BJ416" s="263"/>
      <c r="BK416" s="264"/>
      <c r="BL416" s="235">
        <f t="shared" si="1398"/>
        <v>0</v>
      </c>
      <c r="BM416" s="263"/>
      <c r="BN416" s="194">
        <f t="shared" si="1391"/>
        <v>0</v>
      </c>
      <c r="BO416" s="263"/>
      <c r="BP416" s="263"/>
      <c r="BQ416" s="263"/>
      <c r="BR416" s="264"/>
      <c r="BS416" s="235">
        <f t="shared" si="1399"/>
        <v>0</v>
      </c>
      <c r="BT416" s="263"/>
      <c r="BU416" s="194">
        <f t="shared" si="1393"/>
        <v>0</v>
      </c>
      <c r="BV416" s="263"/>
      <c r="BW416" s="263"/>
      <c r="BX416" s="263"/>
      <c r="BY416" s="264"/>
      <c r="BZ416" s="251"/>
      <c r="CA416" s="159"/>
      <c r="CB416" s="44"/>
      <c r="CC416" s="44"/>
      <c r="CD416" s="44"/>
      <c r="CE416" s="44"/>
      <c r="CF416" s="44"/>
      <c r="CG416" s="44"/>
      <c r="CH416" s="44"/>
      <c r="CI416" s="44"/>
      <c r="CJ416" s="44"/>
      <c r="CK416" s="44"/>
      <c r="CL416" s="44"/>
      <c r="CM416" s="44"/>
      <c r="CN416" s="44"/>
      <c r="CO416" s="44"/>
      <c r="CP416" s="44"/>
      <c r="CQ416" s="44"/>
      <c r="CR416" s="44"/>
      <c r="CS416" s="44"/>
      <c r="CT416" s="44"/>
      <c r="CU416" s="44"/>
      <c r="CV416" s="44"/>
      <c r="CW416" s="44"/>
      <c r="CX416" s="44"/>
      <c r="CY416" s="44"/>
      <c r="CZ416" s="44"/>
      <c r="DA416" s="44"/>
      <c r="DB416" s="44"/>
      <c r="DC416" s="44"/>
      <c r="DD416" s="44"/>
      <c r="DE416" s="44"/>
      <c r="DF416" s="44"/>
      <c r="DG416" s="44"/>
      <c r="DH416" s="44"/>
      <c r="DI416" s="44"/>
      <c r="DJ416" s="44"/>
      <c r="DK416" s="44"/>
      <c r="DL416" s="44"/>
      <c r="DM416" s="44"/>
    </row>
    <row r="417" spans="1:241" hidden="1" outlineLevel="2">
      <c r="A417" s="49"/>
      <c r="B417" s="33"/>
      <c r="C417" s="50"/>
      <c r="D417" s="51"/>
      <c r="E417" s="34"/>
      <c r="F417" s="52"/>
      <c r="G417" s="34"/>
      <c r="H417" s="34"/>
      <c r="I417" s="34"/>
      <c r="J417" s="53"/>
      <c r="K417" s="34"/>
      <c r="L417" s="36"/>
      <c r="M417" s="36"/>
      <c r="N417" s="36"/>
      <c r="O417" s="36"/>
      <c r="P417" s="36"/>
      <c r="Q417" s="36"/>
      <c r="R417" s="33"/>
      <c r="S417" s="145"/>
      <c r="T417" s="145"/>
      <c r="U417" s="145"/>
      <c r="V417" s="154"/>
      <c r="W417" s="165"/>
      <c r="X417" s="36"/>
      <c r="Y417" s="36"/>
      <c r="Z417" s="154"/>
      <c r="AA417" s="210"/>
      <c r="AB417" s="36"/>
      <c r="AC417" s="36"/>
      <c r="AD417" s="221"/>
      <c r="AE417" s="210"/>
      <c r="AF417" s="36"/>
      <c r="AG417" s="36"/>
      <c r="AH417" s="221"/>
      <c r="AI417" s="210"/>
      <c r="AJ417" s="36"/>
      <c r="AK417" s="36"/>
      <c r="AL417" s="221"/>
      <c r="AM417" s="210"/>
      <c r="AN417" s="36"/>
      <c r="AO417" s="36"/>
      <c r="AP417" s="154"/>
      <c r="AQ417" s="165"/>
      <c r="AR417" s="36"/>
      <c r="AS417" s="36"/>
      <c r="AT417" s="36"/>
      <c r="AU417" s="36"/>
      <c r="AV417" s="36"/>
      <c r="AW417" s="154"/>
      <c r="AX417" s="235"/>
      <c r="AY417" s="54"/>
      <c r="AZ417" s="194"/>
      <c r="BA417" s="54"/>
      <c r="BB417" s="54"/>
      <c r="BC417" s="54"/>
      <c r="BD417" s="237"/>
      <c r="BE417" s="235"/>
      <c r="BF417" s="54"/>
      <c r="BG417" s="194"/>
      <c r="BH417" s="54"/>
      <c r="BI417" s="54"/>
      <c r="BJ417" s="54"/>
      <c r="BK417" s="237"/>
      <c r="BL417" s="236"/>
      <c r="BM417" s="54"/>
      <c r="BN417" s="54"/>
      <c r="BO417" s="54"/>
      <c r="BP417" s="54"/>
      <c r="BQ417" s="54"/>
      <c r="BR417" s="237"/>
      <c r="BS417" s="236"/>
      <c r="BT417" s="44"/>
      <c r="BU417" s="44"/>
      <c r="BV417" s="44"/>
      <c r="BW417" s="44"/>
      <c r="BX417" s="44"/>
      <c r="BY417" s="257"/>
      <c r="BZ417" s="252"/>
      <c r="CA417" s="159"/>
      <c r="CB417" s="44"/>
      <c r="CC417" s="44"/>
      <c r="CD417" s="44"/>
      <c r="CE417" s="44"/>
      <c r="CF417" s="44"/>
      <c r="CG417" s="44"/>
      <c r="CH417" s="44"/>
      <c r="CI417" s="44"/>
      <c r="CJ417" s="44"/>
      <c r="CK417" s="44"/>
      <c r="CL417" s="44"/>
      <c r="CM417" s="44"/>
      <c r="CN417" s="44"/>
      <c r="CO417" s="44"/>
      <c r="CP417" s="44"/>
      <c r="CQ417" s="44"/>
      <c r="CR417" s="44"/>
      <c r="CS417" s="44"/>
      <c r="CT417" s="44"/>
      <c r="CU417" s="44"/>
      <c r="CV417" s="44"/>
      <c r="CW417" s="44"/>
      <c r="CX417" s="44"/>
      <c r="CY417" s="44"/>
      <c r="CZ417" s="44"/>
      <c r="DA417" s="44"/>
      <c r="DB417" s="44"/>
      <c r="DC417" s="44"/>
      <c r="DD417" s="44"/>
      <c r="DE417" s="44"/>
      <c r="DF417" s="44"/>
      <c r="DG417" s="44"/>
      <c r="DH417" s="44"/>
      <c r="DI417" s="44"/>
      <c r="DJ417" s="44"/>
      <c r="DK417" s="44"/>
      <c r="DL417" s="44"/>
      <c r="DM417" s="44"/>
    </row>
    <row r="418" spans="1:241" s="48" customFormat="1" hidden="1" outlineLevel="1" collapsed="1">
      <c r="A418" s="176"/>
      <c r="B418" s="177"/>
      <c r="C418" s="178"/>
      <c r="D418" s="179"/>
      <c r="E418" s="180"/>
      <c r="F418" s="181"/>
      <c r="G418" s="182"/>
      <c r="H418" s="182"/>
      <c r="I418" s="182"/>
      <c r="J418" s="183"/>
      <c r="K418" s="181" t="str">
        <f>CONCATENATE(K419," ",S419,R419," ",K420," ",S420,R420," ",K421," ",S421,R421," ",K422," ",S422,R422," ",K423," ",S423,R423," "," ",K424," ",S424,R424," ",K425," ",S425,R425," ",K426," ",S426,R426," ")</f>
        <v xml:space="preserve">                 </v>
      </c>
      <c r="L418" s="181"/>
      <c r="M418" s="181"/>
      <c r="N418" s="181"/>
      <c r="O418" s="181"/>
      <c r="P418" s="181"/>
      <c r="Q418" s="181"/>
      <c r="R418" s="182"/>
      <c r="S418" s="182"/>
      <c r="T418" s="182"/>
      <c r="U418" s="184">
        <f>SUM(U419:U426)</f>
        <v>0</v>
      </c>
      <c r="V418" s="188">
        <f>IF(SUM(BT419:BY426,BM419:BR426,BF419:BK426,AY419:BD426,AN419:AP426,AJ419:AL426,AF419:AH426,AB419:AD426)=SUM(V419:V426),SUM(V419:V426),"ПРОВЕРЬ")</f>
        <v>0</v>
      </c>
      <c r="W418" s="189">
        <f>IF(SUM(AA418,AE418,AI418,AM418)=SUM(W419:W426),SUM(W419:W426),"ПРОВЕРЬ")</f>
        <v>0</v>
      </c>
      <c r="X418" s="188">
        <f>IF(SUM(AB418,AF418,AJ418,AN418)=SUM(X419:X426),SUM(X419:X426),"ПРОВЕРЬ")</f>
        <v>0</v>
      </c>
      <c r="Y418" s="188">
        <f t="shared" ref="Y418" si="1401">IF(SUM(AC418,AG418,AK418,AO418)=SUM(Y419:Y426),SUM(Y419:Y426),"ПРОВЕРЬ")</f>
        <v>0</v>
      </c>
      <c r="Z418" s="222">
        <f>IF(SUM(AD418,AH418,AL418,AP418)=SUM(Z419:Z426),SUM(Z419:Z426),"ПРОВЕРЬ")</f>
        <v>0</v>
      </c>
      <c r="AA418" s="190">
        <f t="shared" ref="AA418" si="1402">SUM(AA419:AA426)</f>
        <v>0</v>
      </c>
      <c r="AB418" s="184">
        <f t="shared" ref="AB418" si="1403">SUM(AB419:AB426)</f>
        <v>0</v>
      </c>
      <c r="AC418" s="184">
        <f>SUM(AC419:AC426)</f>
        <v>0</v>
      </c>
      <c r="AD418" s="222">
        <f>SUM(AD419:AD426)</f>
        <v>0</v>
      </c>
      <c r="AE418" s="184">
        <f>SUM(AE419:AE426)</f>
        <v>0</v>
      </c>
      <c r="AF418" s="184">
        <f t="shared" ref="AF418" si="1404">SUM(AF419:AF426)</f>
        <v>0</v>
      </c>
      <c r="AG418" s="184">
        <f>SUM(AG419:AG426)</f>
        <v>0</v>
      </c>
      <c r="AH418" s="222">
        <f>SUM(AH419:AH426)</f>
        <v>0</v>
      </c>
      <c r="AI418" s="184">
        <f t="shared" ref="AI418:AJ418" si="1405">SUM(AI419:AI426)</f>
        <v>0</v>
      </c>
      <c r="AJ418" s="184">
        <f t="shared" si="1405"/>
        <v>0</v>
      </c>
      <c r="AK418" s="184">
        <f>SUM(AK419:AK426)</f>
        <v>0</v>
      </c>
      <c r="AL418" s="222">
        <f>SUM(AL419:AL426)</f>
        <v>0</v>
      </c>
      <c r="AM418" s="184">
        <f>SUM(AM419:AM426)</f>
        <v>0</v>
      </c>
      <c r="AN418" s="184">
        <f t="shared" ref="AN418" si="1406">SUM(AN419:AN426)</f>
        <v>0</v>
      </c>
      <c r="AO418" s="184">
        <f>SUM(AO419:AO426)</f>
        <v>0</v>
      </c>
      <c r="AP418" s="188">
        <f>SUM(AP419:AP426)</f>
        <v>0</v>
      </c>
      <c r="AQ418" s="189">
        <f t="shared" ref="AQ418:AR418" si="1407">IF(SUM(AX418,BE418,BL418,BS418)=SUM(AQ419:AQ426),SUM(AQ419:AQ426),"ПРОВЕРЬ")</f>
        <v>0</v>
      </c>
      <c r="AR418" s="188">
        <f t="shared" si="1407"/>
        <v>0</v>
      </c>
      <c r="AS418" s="188">
        <f>IF(SUM(AZ418,BG418,BN418,BU418)=SUM(AS419:AS426),SUM(AS419:AS426),"ПРОВЕРЬ")</f>
        <v>0</v>
      </c>
      <c r="AT418" s="188">
        <f>IF(SUM(BA418,BH418,BO418,BV418)=SUM(AT419:AT426),SUM(AT419:AT426),"ПРОВЕРЬ")</f>
        <v>0</v>
      </c>
      <c r="AU418" s="188">
        <f>IF(SUM(BB418,BI418,BP418,BW418)=SUM(AU419:AU426),SUM(AU419:AU426),"ПРОВЕРЬ")</f>
        <v>0</v>
      </c>
      <c r="AV418" s="188">
        <f t="shared" ref="AV418" si="1408">IF(SUM(BC418,BJ418,BQ418,BX418)=SUM(AV419:AV426),SUM(AV419:AV426),"ПРОВЕРЬ")</f>
        <v>0</v>
      </c>
      <c r="AW418" s="188">
        <f>IF(SUM(BD418,BK418,BR418,BY418)=SUM(AW419:AW426),SUM(AW419:AW426),"ПРОВЕРЬ")</f>
        <v>0</v>
      </c>
      <c r="AX418" s="191">
        <f t="shared" ref="AX418" si="1409">SUM(AX419:AX426)</f>
        <v>0</v>
      </c>
      <c r="AY418" s="191">
        <f t="shared" ref="AY418:AZ418" si="1410">SUM(AY419:AY426)</f>
        <v>0</v>
      </c>
      <c r="AZ418" s="191">
        <f t="shared" si="1410"/>
        <v>0</v>
      </c>
      <c r="BA418" s="191">
        <f>SUM(BA419:BA426)</f>
        <v>0</v>
      </c>
      <c r="BB418" s="191">
        <f t="shared" ref="BB418" si="1411">SUM(BB419:BB426)</f>
        <v>0</v>
      </c>
      <c r="BC418" s="191">
        <f>SUM(BC419:BC426)</f>
        <v>0</v>
      </c>
      <c r="BD418" s="234">
        <f>SUM(BD419:BD426)</f>
        <v>0</v>
      </c>
      <c r="BE418" s="191">
        <f t="shared" ref="BE418:BF418" si="1412">SUM(BE419:BE426)</f>
        <v>0</v>
      </c>
      <c r="BF418" s="191">
        <f t="shared" si="1412"/>
        <v>0</v>
      </c>
      <c r="BG418" s="191">
        <f>SUM(BG419:BG426)</f>
        <v>0</v>
      </c>
      <c r="BH418" s="191">
        <f t="shared" ref="BH418:BI418" si="1413">SUM(BH419:BH426)</f>
        <v>0</v>
      </c>
      <c r="BI418" s="191">
        <f t="shared" si="1413"/>
        <v>0</v>
      </c>
      <c r="BJ418" s="191">
        <f>SUM(BJ419:BJ426)</f>
        <v>0</v>
      </c>
      <c r="BK418" s="234">
        <f>SUM(BK419:BK426)</f>
        <v>0</v>
      </c>
      <c r="BL418" s="184">
        <f t="shared" ref="BL418:BP418" si="1414">SUM(BL419:BL426)</f>
        <v>0</v>
      </c>
      <c r="BM418" s="184">
        <f t="shared" si="1414"/>
        <v>0</v>
      </c>
      <c r="BN418" s="184">
        <f t="shared" si="1414"/>
        <v>0</v>
      </c>
      <c r="BO418" s="184">
        <f t="shared" si="1414"/>
        <v>0</v>
      </c>
      <c r="BP418" s="184">
        <f t="shared" si="1414"/>
        <v>0</v>
      </c>
      <c r="BQ418" s="184">
        <f>SUM(BQ419:BQ426)</f>
        <v>0</v>
      </c>
      <c r="BR418" s="222">
        <f>SUM(BR419:BR426)</f>
        <v>0</v>
      </c>
      <c r="BS418" s="184">
        <f t="shared" ref="BS418:BW418" si="1415">SUM(BS419:BS426)</f>
        <v>0</v>
      </c>
      <c r="BT418" s="184">
        <f t="shared" si="1415"/>
        <v>0</v>
      </c>
      <c r="BU418" s="184">
        <f t="shared" si="1415"/>
        <v>0</v>
      </c>
      <c r="BV418" s="184">
        <f t="shared" si="1415"/>
        <v>0</v>
      </c>
      <c r="BW418" s="184">
        <f t="shared" si="1415"/>
        <v>0</v>
      </c>
      <c r="BX418" s="184">
        <f>SUM(BX419:BX426)</f>
        <v>0</v>
      </c>
      <c r="BY418" s="222">
        <f>SUM(BY419:BY426)</f>
        <v>0</v>
      </c>
      <c r="BZ418" s="266"/>
      <c r="CA418" s="160"/>
      <c r="CB418" s="46"/>
      <c r="CC418" s="46"/>
      <c r="CD418" s="46"/>
      <c r="CE418" s="46"/>
      <c r="CF418" s="46"/>
      <c r="CG418" s="46"/>
      <c r="CH418" s="46"/>
      <c r="CI418" s="46"/>
      <c r="CJ418" s="46"/>
      <c r="CK418" s="46"/>
      <c r="CL418" s="46"/>
      <c r="CM418" s="46"/>
      <c r="CN418" s="46"/>
      <c r="CO418" s="46"/>
      <c r="CP418" s="46"/>
      <c r="CQ418" s="46"/>
      <c r="CR418" s="46"/>
      <c r="CS418" s="46"/>
      <c r="CT418" s="46"/>
      <c r="CU418" s="46"/>
      <c r="CV418" s="46"/>
      <c r="CW418" s="46"/>
      <c r="CX418" s="46"/>
      <c r="CY418" s="46"/>
      <c r="CZ418" s="46"/>
      <c r="DA418" s="46"/>
      <c r="DB418" s="46"/>
      <c r="DC418" s="46"/>
      <c r="DD418" s="46"/>
      <c r="DE418" s="46"/>
      <c r="DF418" s="46"/>
      <c r="DG418" s="46"/>
      <c r="DH418" s="46"/>
      <c r="DI418" s="46"/>
      <c r="DJ418" s="46"/>
      <c r="DK418" s="46"/>
      <c r="DL418" s="46"/>
      <c r="DM418" s="46"/>
      <c r="DN418" s="47"/>
      <c r="DO418" s="47"/>
      <c r="DP418" s="47"/>
      <c r="DQ418" s="47"/>
      <c r="DR418" s="47"/>
      <c r="DS418" s="47"/>
      <c r="DT418" s="47"/>
      <c r="DU418" s="47"/>
      <c r="DV418" s="47"/>
      <c r="DW418" s="47"/>
      <c r="DX418" s="47"/>
      <c r="DY418" s="47"/>
      <c r="DZ418" s="47"/>
      <c r="EA418" s="47"/>
      <c r="EB418" s="47"/>
      <c r="EC418" s="47"/>
      <c r="ED418" s="47"/>
      <c r="EE418" s="47"/>
      <c r="EF418" s="47"/>
      <c r="EG418" s="47"/>
      <c r="EH418" s="47"/>
      <c r="EI418" s="47"/>
      <c r="EJ418" s="47"/>
      <c r="EK418" s="47"/>
      <c r="EL418" s="47"/>
      <c r="EM418" s="47"/>
      <c r="EN418" s="47"/>
      <c r="EO418" s="47"/>
      <c r="EP418" s="47"/>
      <c r="EQ418" s="47"/>
      <c r="ER418" s="47"/>
      <c r="ES418" s="47"/>
      <c r="ET418" s="47"/>
      <c r="EU418" s="47"/>
      <c r="EV418" s="47"/>
      <c r="EW418" s="47"/>
      <c r="EX418" s="47"/>
      <c r="EY418" s="47"/>
      <c r="EZ418" s="47"/>
      <c r="FA418" s="47"/>
      <c r="FB418" s="47"/>
      <c r="FC418" s="47"/>
      <c r="FD418" s="47"/>
      <c r="FE418" s="47"/>
      <c r="FF418" s="47"/>
      <c r="FG418" s="47"/>
      <c r="FH418" s="47"/>
      <c r="FI418" s="47"/>
      <c r="FJ418" s="47"/>
      <c r="FK418" s="47"/>
      <c r="FL418" s="47"/>
      <c r="FM418" s="47"/>
      <c r="FN418" s="47"/>
      <c r="FO418" s="47"/>
      <c r="FP418" s="47"/>
      <c r="FQ418" s="47"/>
      <c r="FR418" s="47"/>
      <c r="FS418" s="47"/>
      <c r="FT418" s="47"/>
      <c r="FU418" s="47"/>
      <c r="FV418" s="47"/>
      <c r="FW418" s="47"/>
      <c r="FX418" s="47"/>
      <c r="FY418" s="47"/>
      <c r="FZ418" s="47"/>
      <c r="GA418" s="47"/>
      <c r="GB418" s="47"/>
      <c r="GC418" s="47"/>
      <c r="GD418" s="47"/>
      <c r="GE418" s="47"/>
      <c r="GF418" s="47"/>
      <c r="GG418" s="47"/>
      <c r="GH418" s="47"/>
      <c r="GI418" s="47"/>
      <c r="GJ418" s="47"/>
      <c r="GK418" s="47"/>
      <c r="GL418" s="47"/>
      <c r="GM418" s="47"/>
      <c r="GN418" s="47"/>
      <c r="GO418" s="47"/>
      <c r="GP418" s="47"/>
      <c r="GQ418" s="47"/>
      <c r="GR418" s="47"/>
      <c r="GS418" s="47"/>
      <c r="GT418" s="47"/>
      <c r="GU418" s="47"/>
      <c r="GV418" s="47"/>
      <c r="GW418" s="47"/>
      <c r="GX418" s="47"/>
      <c r="GY418" s="47"/>
      <c r="GZ418" s="47"/>
      <c r="HA418" s="47"/>
      <c r="HB418" s="47"/>
      <c r="HC418" s="47"/>
      <c r="HD418" s="47"/>
      <c r="HE418" s="47"/>
      <c r="HF418" s="47"/>
      <c r="HG418" s="47"/>
      <c r="HH418" s="47"/>
      <c r="HI418" s="47"/>
      <c r="HJ418" s="47"/>
      <c r="HK418" s="47"/>
      <c r="HL418" s="47"/>
      <c r="HM418" s="47"/>
      <c r="HN418" s="47"/>
      <c r="HO418" s="47"/>
      <c r="HP418" s="47"/>
      <c r="HQ418" s="47"/>
      <c r="HR418" s="47"/>
      <c r="HS418" s="47"/>
      <c r="HT418" s="47"/>
      <c r="HU418" s="47"/>
      <c r="HV418" s="47"/>
      <c r="HW418" s="47"/>
      <c r="HX418" s="47"/>
      <c r="HY418" s="47"/>
      <c r="HZ418" s="47"/>
      <c r="IA418" s="47"/>
      <c r="IB418" s="47"/>
      <c r="IC418" s="47"/>
      <c r="ID418" s="47"/>
      <c r="IE418" s="47"/>
      <c r="IF418" s="47"/>
      <c r="IG418" s="47"/>
    </row>
    <row r="419" spans="1:241" hidden="1" outlineLevel="2">
      <c r="A419" s="145"/>
      <c r="B419" s="33"/>
      <c r="C419" s="50"/>
      <c r="D419" s="51"/>
      <c r="E419" s="34"/>
      <c r="F419" s="56"/>
      <c r="G419" s="34"/>
      <c r="H419" s="34"/>
      <c r="I419" s="34"/>
      <c r="J419" s="53"/>
      <c r="K419" s="34"/>
      <c r="L419" s="36"/>
      <c r="M419" s="36"/>
      <c r="N419" s="36"/>
      <c r="O419" s="49"/>
      <c r="P419" s="49"/>
      <c r="Q419" s="36">
        <f>_xlfn.DAYS(P419,O419)</f>
        <v>0</v>
      </c>
      <c r="R419" s="33"/>
      <c r="S419" s="33"/>
      <c r="T419" s="33"/>
      <c r="U419" s="145"/>
      <c r="V419" s="192">
        <f t="shared" ref="V419:V426" si="1416">SUM(W419,AQ419)</f>
        <v>0</v>
      </c>
      <c r="W419" s="193">
        <f>SUM(AA419,AE419,AI419,AM419)</f>
        <v>0</v>
      </c>
      <c r="X419" s="192">
        <f>SUM(AB419,AF419,AJ419,AN419)</f>
        <v>0</v>
      </c>
      <c r="Y419" s="192">
        <f>SUM(AC419,AG419,AK419,AO419)</f>
        <v>0</v>
      </c>
      <c r="Z419" s="192">
        <f>SUM(AD419,AH419,AL419,AP419)</f>
        <v>0</v>
      </c>
      <c r="AA419" s="211">
        <f>SUM(AB419:AD419)</f>
        <v>0</v>
      </c>
      <c r="AB419" s="205"/>
      <c r="AC419" s="205"/>
      <c r="AD419" s="229"/>
      <c r="AE419" s="211">
        <f>SUM(AF419:AH419)</f>
        <v>0</v>
      </c>
      <c r="AF419" s="205"/>
      <c r="AG419" s="205"/>
      <c r="AH419" s="229"/>
      <c r="AI419" s="211">
        <f>SUM(AJ419:AL419)</f>
        <v>0</v>
      </c>
      <c r="AJ419" s="205"/>
      <c r="AK419" s="205"/>
      <c r="AL419" s="229"/>
      <c r="AM419" s="211">
        <f>SUM(AN419:AP419)</f>
        <v>0</v>
      </c>
      <c r="AN419" s="205"/>
      <c r="AO419" s="205"/>
      <c r="AP419" s="231"/>
      <c r="AQ419" s="193">
        <f>SUM(BS419,BL419,BE419,AX419)</f>
        <v>0</v>
      </c>
      <c r="AR419" s="192">
        <f>SUM(BT419,BM419,BF419,AY419)</f>
        <v>0</v>
      </c>
      <c r="AS419" s="192">
        <f>IF(AR419*0.304=SUM(AZ419,BG419,BN419,BU419),AR419*0.304,"проверь ЕСН")</f>
        <v>0</v>
      </c>
      <c r="AT419" s="192">
        <f t="shared" ref="AT419:AW426" si="1417">SUM(BV419,BO419,BH419,BA419)</f>
        <v>0</v>
      </c>
      <c r="AU419" s="192">
        <f t="shared" si="1417"/>
        <v>0</v>
      </c>
      <c r="AV419" s="192">
        <f t="shared" si="1417"/>
        <v>0</v>
      </c>
      <c r="AW419" s="192">
        <f>SUM(BY419,BR419,BK419,BD419)</f>
        <v>0</v>
      </c>
      <c r="AX419" s="235">
        <f>SUM(AY419:BD419)</f>
        <v>0</v>
      </c>
      <c r="AY419" s="263"/>
      <c r="AZ419" s="194">
        <f>AY419*0.304</f>
        <v>0</v>
      </c>
      <c r="BA419" s="263"/>
      <c r="BB419" s="263"/>
      <c r="BC419" s="263"/>
      <c r="BD419" s="264"/>
      <c r="BE419" s="235">
        <f>SUM(BF419:BK419)</f>
        <v>0</v>
      </c>
      <c r="BF419" s="263"/>
      <c r="BG419" s="194">
        <f>BF419*0.304</f>
        <v>0</v>
      </c>
      <c r="BH419" s="263"/>
      <c r="BI419" s="263"/>
      <c r="BJ419" s="263"/>
      <c r="BK419" s="264"/>
      <c r="BL419" s="235">
        <f>SUM(BM419:BR419)</f>
        <v>0</v>
      </c>
      <c r="BM419" s="263"/>
      <c r="BN419" s="194">
        <f>BM419*0.304</f>
        <v>0</v>
      </c>
      <c r="BO419" s="263"/>
      <c r="BP419" s="263"/>
      <c r="BQ419" s="263"/>
      <c r="BR419" s="264"/>
      <c r="BS419" s="235">
        <f>SUM(BT419:BY419)</f>
        <v>0</v>
      </c>
      <c r="BT419" s="263"/>
      <c r="BU419" s="194">
        <f>BT419*0.304</f>
        <v>0</v>
      </c>
      <c r="BV419" s="263"/>
      <c r="BW419" s="263"/>
      <c r="BX419" s="263"/>
      <c r="BY419" s="264"/>
      <c r="BZ419" s="251"/>
      <c r="CA419" s="159"/>
      <c r="CB419" s="44"/>
      <c r="CC419" s="44"/>
      <c r="CD419" s="44"/>
      <c r="CE419" s="44"/>
      <c r="CF419" s="44"/>
      <c r="CG419" s="44"/>
      <c r="CH419" s="44"/>
      <c r="CI419" s="44"/>
      <c r="CJ419" s="44"/>
      <c r="CK419" s="44"/>
      <c r="CL419" s="44"/>
      <c r="CM419" s="44"/>
      <c r="CN419" s="44"/>
      <c r="CO419" s="44"/>
      <c r="CP419" s="44"/>
      <c r="CQ419" s="44"/>
      <c r="CR419" s="44"/>
      <c r="CS419" s="44"/>
      <c r="CT419" s="44"/>
      <c r="CU419" s="44"/>
      <c r="CV419" s="44"/>
      <c r="CW419" s="44"/>
      <c r="CX419" s="44"/>
      <c r="CY419" s="44"/>
      <c r="CZ419" s="44"/>
      <c r="DA419" s="44"/>
      <c r="DB419" s="44"/>
      <c r="DC419" s="44"/>
      <c r="DD419" s="44"/>
      <c r="DE419" s="44"/>
      <c r="DF419" s="44"/>
      <c r="DG419" s="44"/>
      <c r="DH419" s="44"/>
      <c r="DI419" s="44"/>
      <c r="DJ419" s="44"/>
      <c r="DK419" s="44"/>
      <c r="DL419" s="44"/>
      <c r="DM419" s="44"/>
    </row>
    <row r="420" spans="1:241" hidden="1" outlineLevel="2">
      <c r="A420" s="49"/>
      <c r="B420" s="33"/>
      <c r="C420" s="50"/>
      <c r="D420" s="51"/>
      <c r="E420" s="34"/>
      <c r="F420" s="56"/>
      <c r="G420" s="34"/>
      <c r="H420" s="34"/>
      <c r="I420" s="34"/>
      <c r="J420" s="53"/>
      <c r="K420" s="34"/>
      <c r="L420" s="36"/>
      <c r="M420" s="36"/>
      <c r="N420" s="36"/>
      <c r="O420" s="49"/>
      <c r="P420" s="49"/>
      <c r="Q420" s="36">
        <f>_xlfn.DAYS(P420,O420)</f>
        <v>0</v>
      </c>
      <c r="R420" s="33"/>
      <c r="S420" s="33"/>
      <c r="T420" s="33"/>
      <c r="U420" s="145"/>
      <c r="V420" s="192">
        <f t="shared" si="1416"/>
        <v>0</v>
      </c>
      <c r="W420" s="193">
        <f t="shared" ref="W420:Z426" si="1418">SUM(AA420,AE420,AI420,AM420)</f>
        <v>0</v>
      </c>
      <c r="X420" s="192">
        <f t="shared" si="1418"/>
        <v>0</v>
      </c>
      <c r="Y420" s="192">
        <f t="shared" si="1418"/>
        <v>0</v>
      </c>
      <c r="Z420" s="192">
        <f t="shared" si="1418"/>
        <v>0</v>
      </c>
      <c r="AA420" s="211">
        <f t="shared" ref="AA420:AA424" si="1419">SUM(AB420:AD420)</f>
        <v>0</v>
      </c>
      <c r="AB420" s="205"/>
      <c r="AC420" s="205"/>
      <c r="AD420" s="229"/>
      <c r="AE420" s="211">
        <f t="shared" ref="AE420" si="1420">SUM(AF420:AH420)</f>
        <v>0</v>
      </c>
      <c r="AF420" s="205"/>
      <c r="AG420" s="205"/>
      <c r="AH420" s="229"/>
      <c r="AI420" s="211">
        <f t="shared" ref="AI420:AI426" si="1421">SUM(AJ420:AL420)</f>
        <v>0</v>
      </c>
      <c r="AJ420" s="205"/>
      <c r="AK420" s="205"/>
      <c r="AL420" s="229"/>
      <c r="AM420" s="211">
        <f t="shared" ref="AM420:AM426" si="1422">SUM(AN420:AP420)</f>
        <v>0</v>
      </c>
      <c r="AN420" s="205"/>
      <c r="AO420" s="205"/>
      <c r="AP420" s="231"/>
      <c r="AQ420" s="193">
        <f t="shared" ref="AQ420:AR426" si="1423">SUM(BS420,BL420,BE420,AX420)</f>
        <v>0</v>
      </c>
      <c r="AR420" s="192">
        <f t="shared" si="1423"/>
        <v>0</v>
      </c>
      <c r="AS420" s="192">
        <f t="shared" ref="AS420:AS425" si="1424">IF(AR420*0.304=SUM(AZ420,BG420,BN420,BU420),AR420*0.304,"ЕСН")</f>
        <v>0</v>
      </c>
      <c r="AT420" s="192">
        <f t="shared" si="1417"/>
        <v>0</v>
      </c>
      <c r="AU420" s="192">
        <f t="shared" si="1417"/>
        <v>0</v>
      </c>
      <c r="AV420" s="192">
        <f t="shared" si="1417"/>
        <v>0</v>
      </c>
      <c r="AW420" s="192">
        <f t="shared" si="1417"/>
        <v>0</v>
      </c>
      <c r="AX420" s="235">
        <f t="shared" ref="AX420:AX423" si="1425">SUM(AY420:BD420)</f>
        <v>0</v>
      </c>
      <c r="AY420" s="263"/>
      <c r="AZ420" s="194">
        <f t="shared" ref="AZ420:AZ426" si="1426">AY420*0.304</f>
        <v>0</v>
      </c>
      <c r="BA420" s="263"/>
      <c r="BB420" s="263"/>
      <c r="BC420" s="263"/>
      <c r="BD420" s="264"/>
      <c r="BE420" s="235">
        <f t="shared" ref="BE420:BE423" si="1427">SUM(BF420:BK420)</f>
        <v>0</v>
      </c>
      <c r="BF420" s="263"/>
      <c r="BG420" s="194">
        <f t="shared" ref="BG420:BG426" si="1428">BF420*0.304</f>
        <v>0</v>
      </c>
      <c r="BH420" s="263"/>
      <c r="BI420" s="263"/>
      <c r="BJ420" s="263"/>
      <c r="BK420" s="264"/>
      <c r="BL420" s="235">
        <f t="shared" ref="BL420:BL423" si="1429">SUM(BM420:BR420)</f>
        <v>0</v>
      </c>
      <c r="BM420" s="263"/>
      <c r="BN420" s="194">
        <f t="shared" ref="BN420:BN426" si="1430">BM420*0.304</f>
        <v>0</v>
      </c>
      <c r="BO420" s="263"/>
      <c r="BP420" s="263"/>
      <c r="BQ420" s="263"/>
      <c r="BR420" s="264"/>
      <c r="BS420" s="235">
        <f t="shared" ref="BS420:BS423" si="1431">SUM(BT420:BY420)</f>
        <v>0</v>
      </c>
      <c r="BT420" s="263"/>
      <c r="BU420" s="194">
        <f t="shared" ref="BU420:BU426" si="1432">BT420*0.304</f>
        <v>0</v>
      </c>
      <c r="BV420" s="263"/>
      <c r="BW420" s="263"/>
      <c r="BX420" s="263"/>
      <c r="BY420" s="264"/>
      <c r="BZ420" s="251"/>
      <c r="CA420" s="159"/>
      <c r="CB420" s="44"/>
      <c r="CC420" s="44"/>
      <c r="CD420" s="44"/>
      <c r="CE420" s="44"/>
      <c r="CF420" s="44"/>
      <c r="CG420" s="44"/>
      <c r="CH420" s="44"/>
      <c r="CI420" s="44"/>
      <c r="CJ420" s="44"/>
      <c r="CK420" s="44"/>
      <c r="CL420" s="44"/>
      <c r="CM420" s="44"/>
      <c r="CN420" s="44"/>
      <c r="CO420" s="44"/>
      <c r="CP420" s="44"/>
      <c r="CQ420" s="44"/>
      <c r="CR420" s="44"/>
      <c r="CS420" s="44"/>
      <c r="CT420" s="44"/>
      <c r="CU420" s="44"/>
      <c r="CV420" s="44"/>
      <c r="CW420" s="44"/>
      <c r="CX420" s="44"/>
      <c r="CY420" s="44"/>
      <c r="CZ420" s="44"/>
      <c r="DA420" s="44"/>
      <c r="DB420" s="44"/>
      <c r="DC420" s="44"/>
      <c r="DD420" s="44"/>
      <c r="DE420" s="44"/>
      <c r="DF420" s="44"/>
      <c r="DG420" s="44"/>
      <c r="DH420" s="44"/>
      <c r="DI420" s="44"/>
      <c r="DJ420" s="44"/>
      <c r="DK420" s="44"/>
      <c r="DL420" s="44"/>
      <c r="DM420" s="44"/>
    </row>
    <row r="421" spans="1:241" hidden="1" outlineLevel="2">
      <c r="A421" s="187"/>
      <c r="B421" s="33"/>
      <c r="C421" s="50"/>
      <c r="D421" s="51"/>
      <c r="E421" s="34"/>
      <c r="F421" s="56"/>
      <c r="G421" s="34"/>
      <c r="H421" s="34"/>
      <c r="I421" s="34"/>
      <c r="J421" s="53"/>
      <c r="K421" s="34"/>
      <c r="L421" s="36"/>
      <c r="M421" s="36"/>
      <c r="N421" s="36"/>
      <c r="O421" s="49"/>
      <c r="P421" s="49"/>
      <c r="Q421" s="36">
        <f t="shared" ref="Q421:Q426" si="1433">_xlfn.DAYS(P421,O421)</f>
        <v>0</v>
      </c>
      <c r="R421" s="33"/>
      <c r="S421" s="33"/>
      <c r="T421" s="33"/>
      <c r="U421" s="145"/>
      <c r="V421" s="192">
        <f t="shared" si="1416"/>
        <v>0</v>
      </c>
      <c r="W421" s="193">
        <f t="shared" si="1418"/>
        <v>0</v>
      </c>
      <c r="X421" s="192">
        <f t="shared" si="1418"/>
        <v>0</v>
      </c>
      <c r="Y421" s="192">
        <f t="shared" si="1418"/>
        <v>0</v>
      </c>
      <c r="Z421" s="192">
        <f t="shared" si="1418"/>
        <v>0</v>
      </c>
      <c r="AA421" s="211">
        <f t="shared" si="1419"/>
        <v>0</v>
      </c>
      <c r="AB421" s="205"/>
      <c r="AC421" s="205"/>
      <c r="AD421" s="229"/>
      <c r="AE421" s="211">
        <f>SUM(AF421:AH421)</f>
        <v>0</v>
      </c>
      <c r="AF421" s="205"/>
      <c r="AG421" s="205"/>
      <c r="AH421" s="229"/>
      <c r="AI421" s="211">
        <f t="shared" si="1421"/>
        <v>0</v>
      </c>
      <c r="AJ421" s="205"/>
      <c r="AK421" s="205"/>
      <c r="AL421" s="229"/>
      <c r="AM421" s="211">
        <f t="shared" si="1422"/>
        <v>0</v>
      </c>
      <c r="AN421" s="205"/>
      <c r="AO421" s="205"/>
      <c r="AP421" s="231"/>
      <c r="AQ421" s="193">
        <f t="shared" si="1423"/>
        <v>0</v>
      </c>
      <c r="AR421" s="192">
        <f t="shared" si="1423"/>
        <v>0</v>
      </c>
      <c r="AS421" s="192">
        <f t="shared" si="1424"/>
        <v>0</v>
      </c>
      <c r="AT421" s="192">
        <f t="shared" si="1417"/>
        <v>0</v>
      </c>
      <c r="AU421" s="192">
        <f t="shared" si="1417"/>
        <v>0</v>
      </c>
      <c r="AV421" s="192">
        <f t="shared" si="1417"/>
        <v>0</v>
      </c>
      <c r="AW421" s="192">
        <f t="shared" si="1417"/>
        <v>0</v>
      </c>
      <c r="AX421" s="235">
        <f t="shared" si="1425"/>
        <v>0</v>
      </c>
      <c r="AY421" s="263"/>
      <c r="AZ421" s="194">
        <f t="shared" si="1426"/>
        <v>0</v>
      </c>
      <c r="BA421" s="263"/>
      <c r="BB421" s="263"/>
      <c r="BC421" s="263"/>
      <c r="BD421" s="264"/>
      <c r="BE421" s="235">
        <f t="shared" si="1427"/>
        <v>0</v>
      </c>
      <c r="BF421" s="263"/>
      <c r="BG421" s="194">
        <f t="shared" si="1428"/>
        <v>0</v>
      </c>
      <c r="BH421" s="263"/>
      <c r="BI421" s="263"/>
      <c r="BJ421" s="263"/>
      <c r="BK421" s="264"/>
      <c r="BL421" s="235">
        <f t="shared" si="1429"/>
        <v>0</v>
      </c>
      <c r="BM421" s="263"/>
      <c r="BN421" s="194">
        <f t="shared" si="1430"/>
        <v>0</v>
      </c>
      <c r="BO421" s="263"/>
      <c r="BP421" s="263"/>
      <c r="BQ421" s="263"/>
      <c r="BR421" s="264"/>
      <c r="BS421" s="235">
        <f t="shared" si="1431"/>
        <v>0</v>
      </c>
      <c r="BT421" s="263"/>
      <c r="BU421" s="194">
        <f t="shared" si="1432"/>
        <v>0</v>
      </c>
      <c r="BV421" s="263"/>
      <c r="BW421" s="263"/>
      <c r="BX421" s="263"/>
      <c r="BY421" s="264"/>
      <c r="BZ421" s="251"/>
      <c r="CA421" s="159"/>
      <c r="CB421" s="44"/>
      <c r="CC421" s="44"/>
      <c r="CD421" s="44"/>
      <c r="CE421" s="44"/>
      <c r="CF421" s="44"/>
      <c r="CG421" s="44"/>
      <c r="CH421" s="44"/>
      <c r="CI421" s="44"/>
      <c r="CJ421" s="44"/>
      <c r="CK421" s="44"/>
      <c r="CL421" s="44"/>
      <c r="CM421" s="44"/>
      <c r="CN421" s="44"/>
      <c r="CO421" s="44"/>
      <c r="CP421" s="44"/>
      <c r="CQ421" s="44"/>
      <c r="CR421" s="44"/>
      <c r="CS421" s="44"/>
      <c r="CT421" s="44"/>
      <c r="CU421" s="44"/>
      <c r="CV421" s="44"/>
      <c r="CW421" s="44"/>
      <c r="CX421" s="44"/>
      <c r="CY421" s="44"/>
      <c r="CZ421" s="44"/>
      <c r="DA421" s="44"/>
      <c r="DB421" s="44"/>
      <c r="DC421" s="44"/>
      <c r="DD421" s="44"/>
      <c r="DE421" s="44"/>
      <c r="DF421" s="44"/>
      <c r="DG421" s="44"/>
      <c r="DH421" s="44"/>
      <c r="DI421" s="44"/>
      <c r="DJ421" s="44"/>
      <c r="DK421" s="44"/>
      <c r="DL421" s="44"/>
      <c r="DM421" s="44"/>
    </row>
    <row r="422" spans="1:241" hidden="1" outlineLevel="2">
      <c r="A422" s="187"/>
      <c r="B422" s="33"/>
      <c r="C422" s="50"/>
      <c r="D422" s="51"/>
      <c r="E422" s="34"/>
      <c r="F422" s="56"/>
      <c r="G422" s="34"/>
      <c r="H422" s="34"/>
      <c r="I422" s="34"/>
      <c r="J422" s="53"/>
      <c r="K422" s="34"/>
      <c r="L422" s="36"/>
      <c r="M422" s="36"/>
      <c r="N422" s="36"/>
      <c r="O422" s="49"/>
      <c r="P422" s="49"/>
      <c r="Q422" s="36">
        <f t="shared" si="1433"/>
        <v>0</v>
      </c>
      <c r="R422" s="33"/>
      <c r="S422" s="33"/>
      <c r="T422" s="33"/>
      <c r="U422" s="145"/>
      <c r="V422" s="192">
        <f t="shared" si="1416"/>
        <v>0</v>
      </c>
      <c r="W422" s="193">
        <f t="shared" si="1418"/>
        <v>0</v>
      </c>
      <c r="X422" s="192">
        <f t="shared" si="1418"/>
        <v>0</v>
      </c>
      <c r="Y422" s="192">
        <f t="shared" si="1418"/>
        <v>0</v>
      </c>
      <c r="Z422" s="192">
        <f t="shared" si="1418"/>
        <v>0</v>
      </c>
      <c r="AA422" s="211">
        <f t="shared" si="1419"/>
        <v>0</v>
      </c>
      <c r="AB422" s="205"/>
      <c r="AC422" s="205"/>
      <c r="AD422" s="229"/>
      <c r="AE422" s="211">
        <f t="shared" ref="AE422:AE426" si="1434">SUM(AF422:AH422)</f>
        <v>0</v>
      </c>
      <c r="AF422" s="205"/>
      <c r="AG422" s="205"/>
      <c r="AH422" s="229"/>
      <c r="AI422" s="211">
        <f t="shared" si="1421"/>
        <v>0</v>
      </c>
      <c r="AJ422" s="205"/>
      <c r="AK422" s="205"/>
      <c r="AL422" s="229"/>
      <c r="AM422" s="211">
        <f t="shared" si="1422"/>
        <v>0</v>
      </c>
      <c r="AN422" s="205"/>
      <c r="AO422" s="205"/>
      <c r="AP422" s="231"/>
      <c r="AQ422" s="193">
        <f t="shared" si="1423"/>
        <v>0</v>
      </c>
      <c r="AR422" s="192">
        <f t="shared" si="1423"/>
        <v>0</v>
      </c>
      <c r="AS422" s="192">
        <f t="shared" si="1424"/>
        <v>0</v>
      </c>
      <c r="AT422" s="192">
        <f t="shared" si="1417"/>
        <v>0</v>
      </c>
      <c r="AU422" s="192">
        <f t="shared" si="1417"/>
        <v>0</v>
      </c>
      <c r="AV422" s="192">
        <f t="shared" si="1417"/>
        <v>0</v>
      </c>
      <c r="AW422" s="192">
        <f t="shared" si="1417"/>
        <v>0</v>
      </c>
      <c r="AX422" s="235">
        <f t="shared" si="1425"/>
        <v>0</v>
      </c>
      <c r="AY422" s="263"/>
      <c r="AZ422" s="194">
        <f t="shared" si="1426"/>
        <v>0</v>
      </c>
      <c r="BA422" s="263"/>
      <c r="BB422" s="263"/>
      <c r="BC422" s="263"/>
      <c r="BD422" s="264"/>
      <c r="BE422" s="235">
        <f t="shared" si="1427"/>
        <v>0</v>
      </c>
      <c r="BF422" s="263"/>
      <c r="BG422" s="194">
        <f t="shared" si="1428"/>
        <v>0</v>
      </c>
      <c r="BH422" s="263"/>
      <c r="BI422" s="263"/>
      <c r="BJ422" s="263"/>
      <c r="BK422" s="264"/>
      <c r="BL422" s="235">
        <f t="shared" si="1429"/>
        <v>0</v>
      </c>
      <c r="BM422" s="263"/>
      <c r="BN422" s="194">
        <f t="shared" si="1430"/>
        <v>0</v>
      </c>
      <c r="BO422" s="263"/>
      <c r="BP422" s="263"/>
      <c r="BQ422" s="263"/>
      <c r="BR422" s="264"/>
      <c r="BS422" s="235">
        <f t="shared" si="1431"/>
        <v>0</v>
      </c>
      <c r="BT422" s="263"/>
      <c r="BU422" s="194">
        <f t="shared" si="1432"/>
        <v>0</v>
      </c>
      <c r="BV422" s="263"/>
      <c r="BW422" s="263"/>
      <c r="BX422" s="263"/>
      <c r="BY422" s="264"/>
      <c r="BZ422" s="251"/>
      <c r="CA422" s="159"/>
      <c r="CB422" s="44"/>
      <c r="CC422" s="44"/>
      <c r="CD422" s="44"/>
      <c r="CE422" s="44"/>
      <c r="CF422" s="44"/>
      <c r="CG422" s="44"/>
      <c r="CH422" s="44"/>
      <c r="CI422" s="44"/>
      <c r="CJ422" s="44"/>
      <c r="CK422" s="44"/>
      <c r="CL422" s="44"/>
      <c r="CM422" s="44"/>
      <c r="CN422" s="44"/>
      <c r="CO422" s="44"/>
      <c r="CP422" s="44"/>
      <c r="CQ422" s="44"/>
      <c r="CR422" s="44"/>
      <c r="CS422" s="44"/>
      <c r="CT422" s="44"/>
      <c r="CU422" s="44"/>
      <c r="CV422" s="44"/>
      <c r="CW422" s="44"/>
      <c r="CX422" s="44"/>
      <c r="CY422" s="44"/>
      <c r="CZ422" s="44"/>
      <c r="DA422" s="44"/>
      <c r="DB422" s="44"/>
      <c r="DC422" s="44"/>
      <c r="DD422" s="44"/>
      <c r="DE422" s="44"/>
      <c r="DF422" s="44"/>
      <c r="DG422" s="44"/>
      <c r="DH422" s="44"/>
      <c r="DI422" s="44"/>
      <c r="DJ422" s="44"/>
      <c r="DK422" s="44"/>
      <c r="DL422" s="44"/>
      <c r="DM422" s="44"/>
    </row>
    <row r="423" spans="1:241" hidden="1" outlineLevel="2">
      <c r="A423" s="145"/>
      <c r="B423" s="33"/>
      <c r="C423" s="50"/>
      <c r="D423" s="51"/>
      <c r="E423" s="34"/>
      <c r="F423" s="56"/>
      <c r="G423" s="34"/>
      <c r="H423" s="34"/>
      <c r="I423" s="34"/>
      <c r="J423" s="53"/>
      <c r="K423" s="34"/>
      <c r="L423" s="36"/>
      <c r="M423" s="36"/>
      <c r="N423" s="36"/>
      <c r="O423" s="49"/>
      <c r="P423" s="49"/>
      <c r="Q423" s="36">
        <f t="shared" si="1433"/>
        <v>0</v>
      </c>
      <c r="R423" s="33"/>
      <c r="S423" s="33"/>
      <c r="T423" s="33"/>
      <c r="U423" s="145"/>
      <c r="V423" s="192">
        <f t="shared" si="1416"/>
        <v>0</v>
      </c>
      <c r="W423" s="193">
        <f t="shared" si="1418"/>
        <v>0</v>
      </c>
      <c r="X423" s="192">
        <f t="shared" si="1418"/>
        <v>0</v>
      </c>
      <c r="Y423" s="192">
        <f t="shared" si="1418"/>
        <v>0</v>
      </c>
      <c r="Z423" s="192">
        <f t="shared" si="1418"/>
        <v>0</v>
      </c>
      <c r="AA423" s="211">
        <f t="shared" si="1419"/>
        <v>0</v>
      </c>
      <c r="AB423" s="205"/>
      <c r="AC423" s="205"/>
      <c r="AD423" s="229"/>
      <c r="AE423" s="211">
        <f t="shared" si="1434"/>
        <v>0</v>
      </c>
      <c r="AF423" s="205"/>
      <c r="AG423" s="205"/>
      <c r="AH423" s="229"/>
      <c r="AI423" s="211">
        <f t="shared" si="1421"/>
        <v>0</v>
      </c>
      <c r="AJ423" s="205"/>
      <c r="AK423" s="205"/>
      <c r="AL423" s="229"/>
      <c r="AM423" s="211">
        <f t="shared" si="1422"/>
        <v>0</v>
      </c>
      <c r="AN423" s="205"/>
      <c r="AO423" s="205"/>
      <c r="AP423" s="231"/>
      <c r="AQ423" s="193">
        <f t="shared" si="1423"/>
        <v>0</v>
      </c>
      <c r="AR423" s="192">
        <f t="shared" si="1423"/>
        <v>0</v>
      </c>
      <c r="AS423" s="192">
        <f t="shared" si="1424"/>
        <v>0</v>
      </c>
      <c r="AT423" s="192">
        <f t="shared" si="1417"/>
        <v>0</v>
      </c>
      <c r="AU423" s="192">
        <f t="shared" si="1417"/>
        <v>0</v>
      </c>
      <c r="AV423" s="192">
        <f t="shared" si="1417"/>
        <v>0</v>
      </c>
      <c r="AW423" s="192">
        <f t="shared" si="1417"/>
        <v>0</v>
      </c>
      <c r="AX423" s="235">
        <f t="shared" si="1425"/>
        <v>0</v>
      </c>
      <c r="AY423" s="263"/>
      <c r="AZ423" s="194">
        <f t="shared" si="1426"/>
        <v>0</v>
      </c>
      <c r="BA423" s="263"/>
      <c r="BB423" s="263"/>
      <c r="BC423" s="263"/>
      <c r="BD423" s="264"/>
      <c r="BE423" s="235">
        <f t="shared" si="1427"/>
        <v>0</v>
      </c>
      <c r="BF423" s="263"/>
      <c r="BG423" s="194">
        <f t="shared" si="1428"/>
        <v>0</v>
      </c>
      <c r="BH423" s="263"/>
      <c r="BI423" s="263"/>
      <c r="BJ423" s="263"/>
      <c r="BK423" s="264"/>
      <c r="BL423" s="235">
        <f t="shared" si="1429"/>
        <v>0</v>
      </c>
      <c r="BM423" s="263"/>
      <c r="BN423" s="194">
        <f t="shared" si="1430"/>
        <v>0</v>
      </c>
      <c r="BO423" s="263"/>
      <c r="BP423" s="263"/>
      <c r="BQ423" s="263"/>
      <c r="BR423" s="264"/>
      <c r="BS423" s="235">
        <f t="shared" si="1431"/>
        <v>0</v>
      </c>
      <c r="BT423" s="263"/>
      <c r="BU423" s="194">
        <f t="shared" si="1432"/>
        <v>0</v>
      </c>
      <c r="BV423" s="263"/>
      <c r="BW423" s="263"/>
      <c r="BX423" s="263"/>
      <c r="BY423" s="264"/>
      <c r="BZ423" s="251"/>
      <c r="CA423" s="159"/>
      <c r="CB423" s="44"/>
      <c r="CC423" s="44"/>
      <c r="CD423" s="44"/>
      <c r="CE423" s="44"/>
      <c r="CF423" s="44"/>
      <c r="CG423" s="44"/>
      <c r="CH423" s="44"/>
      <c r="CI423" s="44"/>
      <c r="CJ423" s="44"/>
      <c r="CK423" s="44"/>
      <c r="CL423" s="44"/>
      <c r="CM423" s="44"/>
      <c r="CN423" s="44"/>
      <c r="CO423" s="44"/>
      <c r="CP423" s="44"/>
      <c r="CQ423" s="44"/>
      <c r="CR423" s="44"/>
      <c r="CS423" s="44"/>
      <c r="CT423" s="44"/>
      <c r="CU423" s="44"/>
      <c r="CV423" s="44"/>
      <c r="CW423" s="44"/>
      <c r="CX423" s="44"/>
      <c r="CY423" s="44"/>
      <c r="CZ423" s="44"/>
      <c r="DA423" s="44"/>
      <c r="DB423" s="44"/>
      <c r="DC423" s="44"/>
      <c r="DD423" s="44"/>
      <c r="DE423" s="44"/>
      <c r="DF423" s="44"/>
      <c r="DG423" s="44"/>
      <c r="DH423" s="44"/>
      <c r="DI423" s="44"/>
      <c r="DJ423" s="44"/>
      <c r="DK423" s="44"/>
      <c r="DL423" s="44"/>
      <c r="DM423" s="44"/>
    </row>
    <row r="424" spans="1:241" hidden="1" outlineLevel="2">
      <c r="A424" s="145"/>
      <c r="B424" s="33"/>
      <c r="C424" s="50"/>
      <c r="D424" s="51"/>
      <c r="E424" s="34"/>
      <c r="F424" s="56"/>
      <c r="G424" s="34"/>
      <c r="H424" s="34"/>
      <c r="I424" s="34"/>
      <c r="J424" s="53"/>
      <c r="K424" s="34"/>
      <c r="L424" s="36"/>
      <c r="M424" s="36"/>
      <c r="N424" s="36"/>
      <c r="O424" s="49"/>
      <c r="P424" s="49"/>
      <c r="Q424" s="36">
        <f t="shared" si="1433"/>
        <v>0</v>
      </c>
      <c r="R424" s="33"/>
      <c r="S424" s="33"/>
      <c r="T424" s="33"/>
      <c r="U424" s="145"/>
      <c r="V424" s="192">
        <f t="shared" si="1416"/>
        <v>0</v>
      </c>
      <c r="W424" s="193">
        <f t="shared" si="1418"/>
        <v>0</v>
      </c>
      <c r="X424" s="192">
        <f t="shared" si="1418"/>
        <v>0</v>
      </c>
      <c r="Y424" s="192">
        <f t="shared" si="1418"/>
        <v>0</v>
      </c>
      <c r="Z424" s="192">
        <f t="shared" si="1418"/>
        <v>0</v>
      </c>
      <c r="AA424" s="211">
        <f t="shared" si="1419"/>
        <v>0</v>
      </c>
      <c r="AB424" s="206"/>
      <c r="AC424" s="206"/>
      <c r="AD424" s="230"/>
      <c r="AE424" s="211">
        <f t="shared" si="1434"/>
        <v>0</v>
      </c>
      <c r="AF424" s="206"/>
      <c r="AG424" s="206"/>
      <c r="AH424" s="230"/>
      <c r="AI424" s="211">
        <f t="shared" si="1421"/>
        <v>0</v>
      </c>
      <c r="AJ424" s="206"/>
      <c r="AK424" s="206"/>
      <c r="AL424" s="230"/>
      <c r="AM424" s="211">
        <f t="shared" si="1422"/>
        <v>0</v>
      </c>
      <c r="AN424" s="206"/>
      <c r="AO424" s="206"/>
      <c r="AP424" s="232"/>
      <c r="AQ424" s="193">
        <f t="shared" si="1423"/>
        <v>0</v>
      </c>
      <c r="AR424" s="192">
        <f t="shared" si="1423"/>
        <v>0</v>
      </c>
      <c r="AS424" s="192">
        <f t="shared" si="1424"/>
        <v>0</v>
      </c>
      <c r="AT424" s="192">
        <f t="shared" si="1417"/>
        <v>0</v>
      </c>
      <c r="AU424" s="192">
        <f t="shared" si="1417"/>
        <v>0</v>
      </c>
      <c r="AV424" s="192">
        <f t="shared" si="1417"/>
        <v>0</v>
      </c>
      <c r="AW424" s="192">
        <f t="shared" si="1417"/>
        <v>0</v>
      </c>
      <c r="AX424" s="235">
        <f>SUM(AY424:BD424)</f>
        <v>0</v>
      </c>
      <c r="AY424" s="263"/>
      <c r="AZ424" s="194">
        <f t="shared" si="1426"/>
        <v>0</v>
      </c>
      <c r="BA424" s="263"/>
      <c r="BB424" s="263"/>
      <c r="BC424" s="263"/>
      <c r="BD424" s="264"/>
      <c r="BE424" s="235">
        <f>SUM(BF424:BK424)</f>
        <v>0</v>
      </c>
      <c r="BF424" s="263"/>
      <c r="BG424" s="194">
        <f t="shared" si="1428"/>
        <v>0</v>
      </c>
      <c r="BH424" s="263"/>
      <c r="BI424" s="263"/>
      <c r="BJ424" s="263"/>
      <c r="BK424" s="264"/>
      <c r="BL424" s="235">
        <f>SUM(BM424:BR424)</f>
        <v>0</v>
      </c>
      <c r="BM424" s="263"/>
      <c r="BN424" s="194">
        <f t="shared" si="1430"/>
        <v>0</v>
      </c>
      <c r="BO424" s="263"/>
      <c r="BP424" s="263"/>
      <c r="BQ424" s="263"/>
      <c r="BR424" s="264"/>
      <c r="BS424" s="235">
        <f>SUM(BT424:BY424)</f>
        <v>0</v>
      </c>
      <c r="BT424" s="263"/>
      <c r="BU424" s="194">
        <f t="shared" si="1432"/>
        <v>0</v>
      </c>
      <c r="BV424" s="263"/>
      <c r="BW424" s="263"/>
      <c r="BX424" s="263"/>
      <c r="BY424" s="264"/>
      <c r="BZ424" s="251"/>
      <c r="CA424" s="159"/>
      <c r="CB424" s="44"/>
      <c r="CC424" s="44"/>
      <c r="CD424" s="44"/>
      <c r="CE424" s="44"/>
      <c r="CF424" s="44"/>
      <c r="CG424" s="44"/>
      <c r="CH424" s="44"/>
      <c r="CI424" s="44"/>
      <c r="CJ424" s="44"/>
      <c r="CK424" s="44"/>
      <c r="CL424" s="44"/>
      <c r="CM424" s="44"/>
      <c r="CN424" s="44"/>
      <c r="CO424" s="44"/>
      <c r="CP424" s="44"/>
      <c r="CQ424" s="44"/>
      <c r="CR424" s="44"/>
      <c r="CS424" s="44"/>
      <c r="CT424" s="44"/>
      <c r="CU424" s="44"/>
      <c r="CV424" s="44"/>
      <c r="CW424" s="44"/>
      <c r="CX424" s="44"/>
      <c r="CY424" s="44"/>
      <c r="CZ424" s="44"/>
      <c r="DA424" s="44"/>
      <c r="DB424" s="44"/>
      <c r="DC424" s="44"/>
      <c r="DD424" s="44"/>
      <c r="DE424" s="44"/>
      <c r="DF424" s="44"/>
      <c r="DG424" s="44"/>
      <c r="DH424" s="44"/>
      <c r="DI424" s="44"/>
      <c r="DJ424" s="44"/>
      <c r="DK424" s="44"/>
      <c r="DL424" s="44"/>
      <c r="DM424" s="44"/>
    </row>
    <row r="425" spans="1:241" hidden="1" outlineLevel="2">
      <c r="A425" s="145"/>
      <c r="B425" s="33"/>
      <c r="C425" s="50"/>
      <c r="D425" s="51"/>
      <c r="E425" s="34"/>
      <c r="F425" s="56"/>
      <c r="G425" s="34"/>
      <c r="H425" s="34"/>
      <c r="I425" s="34"/>
      <c r="J425" s="53"/>
      <c r="K425" s="34"/>
      <c r="L425" s="36"/>
      <c r="M425" s="36"/>
      <c r="N425" s="36"/>
      <c r="O425" s="49"/>
      <c r="P425" s="49"/>
      <c r="Q425" s="36">
        <f t="shared" si="1433"/>
        <v>0</v>
      </c>
      <c r="R425" s="33"/>
      <c r="S425" s="33"/>
      <c r="T425" s="33"/>
      <c r="U425" s="145"/>
      <c r="V425" s="192">
        <f t="shared" si="1416"/>
        <v>0</v>
      </c>
      <c r="W425" s="193">
        <f t="shared" si="1418"/>
        <v>0</v>
      </c>
      <c r="X425" s="192">
        <f t="shared" si="1418"/>
        <v>0</v>
      </c>
      <c r="Y425" s="192">
        <f t="shared" si="1418"/>
        <v>0</v>
      </c>
      <c r="Z425" s="192">
        <f t="shared" si="1418"/>
        <v>0</v>
      </c>
      <c r="AA425" s="211">
        <f>SUM(AB425:AD425)</f>
        <v>0</v>
      </c>
      <c r="AB425" s="206"/>
      <c r="AC425" s="206"/>
      <c r="AD425" s="230"/>
      <c r="AE425" s="211">
        <f t="shared" si="1434"/>
        <v>0</v>
      </c>
      <c r="AF425" s="206"/>
      <c r="AG425" s="206"/>
      <c r="AH425" s="230"/>
      <c r="AI425" s="211">
        <f t="shared" si="1421"/>
        <v>0</v>
      </c>
      <c r="AJ425" s="206"/>
      <c r="AK425" s="206"/>
      <c r="AL425" s="230"/>
      <c r="AM425" s="211">
        <f t="shared" si="1422"/>
        <v>0</v>
      </c>
      <c r="AN425" s="206"/>
      <c r="AO425" s="206"/>
      <c r="AP425" s="232"/>
      <c r="AQ425" s="193">
        <f t="shared" si="1423"/>
        <v>0</v>
      </c>
      <c r="AR425" s="192">
        <f t="shared" si="1423"/>
        <v>0</v>
      </c>
      <c r="AS425" s="192">
        <f t="shared" si="1424"/>
        <v>0</v>
      </c>
      <c r="AT425" s="192">
        <f t="shared" si="1417"/>
        <v>0</v>
      </c>
      <c r="AU425" s="192">
        <f t="shared" si="1417"/>
        <v>0</v>
      </c>
      <c r="AV425" s="192">
        <f t="shared" si="1417"/>
        <v>0</v>
      </c>
      <c r="AW425" s="192">
        <f t="shared" si="1417"/>
        <v>0</v>
      </c>
      <c r="AX425" s="235">
        <f t="shared" ref="AX425:AX426" si="1435">SUM(AY425:BD425)</f>
        <v>0</v>
      </c>
      <c r="AY425" s="263"/>
      <c r="AZ425" s="194">
        <f t="shared" si="1426"/>
        <v>0</v>
      </c>
      <c r="BA425" s="263"/>
      <c r="BB425" s="263"/>
      <c r="BC425" s="263"/>
      <c r="BD425" s="264"/>
      <c r="BE425" s="235">
        <f t="shared" ref="BE425:BE426" si="1436">SUM(BF425:BK425)</f>
        <v>0</v>
      </c>
      <c r="BF425" s="263"/>
      <c r="BG425" s="194">
        <f t="shared" si="1428"/>
        <v>0</v>
      </c>
      <c r="BH425" s="263"/>
      <c r="BI425" s="263"/>
      <c r="BJ425" s="263"/>
      <c r="BK425" s="264"/>
      <c r="BL425" s="235">
        <f t="shared" ref="BL425:BL426" si="1437">SUM(BM425:BR425)</f>
        <v>0</v>
      </c>
      <c r="BM425" s="263"/>
      <c r="BN425" s="194">
        <f t="shared" si="1430"/>
        <v>0</v>
      </c>
      <c r="BO425" s="263"/>
      <c r="BP425" s="263"/>
      <c r="BQ425" s="263"/>
      <c r="BR425" s="264"/>
      <c r="BS425" s="235">
        <f t="shared" ref="BS425:BS426" si="1438">SUM(BT425:BY425)</f>
        <v>0</v>
      </c>
      <c r="BT425" s="263"/>
      <c r="BU425" s="194">
        <f t="shared" si="1432"/>
        <v>0</v>
      </c>
      <c r="BV425" s="263"/>
      <c r="BW425" s="263"/>
      <c r="BX425" s="263"/>
      <c r="BY425" s="264"/>
      <c r="BZ425" s="251"/>
      <c r="CA425" s="159"/>
      <c r="CB425" s="44"/>
      <c r="CC425" s="44"/>
      <c r="CD425" s="44"/>
      <c r="CE425" s="44"/>
      <c r="CF425" s="44"/>
      <c r="CG425" s="44"/>
      <c r="CH425" s="44"/>
      <c r="CI425" s="44"/>
      <c r="CJ425" s="44"/>
      <c r="CK425" s="44"/>
      <c r="CL425" s="44"/>
      <c r="CM425" s="44"/>
      <c r="CN425" s="44"/>
      <c r="CO425" s="44"/>
      <c r="CP425" s="44"/>
      <c r="CQ425" s="44"/>
      <c r="CR425" s="44"/>
      <c r="CS425" s="44"/>
      <c r="CT425" s="44"/>
      <c r="CU425" s="44"/>
      <c r="CV425" s="44"/>
      <c r="CW425" s="44"/>
      <c r="CX425" s="44"/>
      <c r="CY425" s="44"/>
      <c r="CZ425" s="44"/>
      <c r="DA425" s="44"/>
      <c r="DB425" s="44"/>
      <c r="DC425" s="44"/>
      <c r="DD425" s="44"/>
      <c r="DE425" s="44"/>
      <c r="DF425" s="44"/>
      <c r="DG425" s="44"/>
      <c r="DH425" s="44"/>
      <c r="DI425" s="44"/>
      <c r="DJ425" s="44"/>
      <c r="DK425" s="44"/>
      <c r="DL425" s="44"/>
      <c r="DM425" s="44"/>
    </row>
    <row r="426" spans="1:241" hidden="1" outlineLevel="2">
      <c r="A426" s="145"/>
      <c r="B426" s="33"/>
      <c r="C426" s="50"/>
      <c r="D426" s="51"/>
      <c r="E426" s="34"/>
      <c r="F426" s="56"/>
      <c r="G426" s="34"/>
      <c r="H426" s="34"/>
      <c r="I426" s="34"/>
      <c r="J426" s="53"/>
      <c r="K426" s="34"/>
      <c r="L426" s="36"/>
      <c r="M426" s="36"/>
      <c r="N426" s="36"/>
      <c r="O426" s="49"/>
      <c r="P426" s="49"/>
      <c r="Q426" s="36">
        <f t="shared" si="1433"/>
        <v>0</v>
      </c>
      <c r="R426" s="33"/>
      <c r="S426" s="33"/>
      <c r="T426" s="33"/>
      <c r="U426" s="145"/>
      <c r="V426" s="192">
        <f t="shared" si="1416"/>
        <v>0</v>
      </c>
      <c r="W426" s="193">
        <f t="shared" si="1418"/>
        <v>0</v>
      </c>
      <c r="X426" s="192">
        <f t="shared" si="1418"/>
        <v>0</v>
      </c>
      <c r="Y426" s="192">
        <f t="shared" si="1418"/>
        <v>0</v>
      </c>
      <c r="Z426" s="192">
        <f t="shared" si="1418"/>
        <v>0</v>
      </c>
      <c r="AA426" s="211">
        <f t="shared" ref="AA426" si="1439">SUM(AB426:AD426)</f>
        <v>0</v>
      </c>
      <c r="AB426" s="206"/>
      <c r="AC426" s="206"/>
      <c r="AD426" s="230"/>
      <c r="AE426" s="211">
        <f t="shared" si="1434"/>
        <v>0</v>
      </c>
      <c r="AF426" s="206"/>
      <c r="AG426" s="206"/>
      <c r="AH426" s="230"/>
      <c r="AI426" s="211">
        <f t="shared" si="1421"/>
        <v>0</v>
      </c>
      <c r="AJ426" s="206"/>
      <c r="AK426" s="206"/>
      <c r="AL426" s="230"/>
      <c r="AM426" s="211">
        <f t="shared" si="1422"/>
        <v>0</v>
      </c>
      <c r="AN426" s="206"/>
      <c r="AO426" s="206"/>
      <c r="AP426" s="232"/>
      <c r="AQ426" s="193">
        <f t="shared" si="1423"/>
        <v>0</v>
      </c>
      <c r="AR426" s="192">
        <f>SUM(BT426,BM426,BF426,AY426)</f>
        <v>0</v>
      </c>
      <c r="AS426" s="192">
        <f>IF(AR426*0.304=SUM(AZ426,BG426,BN426,BU426),AR426*0.304,"ЕСН")</f>
        <v>0</v>
      </c>
      <c r="AT426" s="192">
        <f t="shared" si="1417"/>
        <v>0</v>
      </c>
      <c r="AU426" s="192">
        <f t="shared" si="1417"/>
        <v>0</v>
      </c>
      <c r="AV426" s="192">
        <f t="shared" si="1417"/>
        <v>0</v>
      </c>
      <c r="AW426" s="192">
        <f t="shared" si="1417"/>
        <v>0</v>
      </c>
      <c r="AX426" s="235">
        <f t="shared" si="1435"/>
        <v>0</v>
      </c>
      <c r="AY426" s="263"/>
      <c r="AZ426" s="194">
        <f t="shared" si="1426"/>
        <v>0</v>
      </c>
      <c r="BA426" s="263"/>
      <c r="BB426" s="263"/>
      <c r="BC426" s="263"/>
      <c r="BD426" s="264"/>
      <c r="BE426" s="235">
        <f t="shared" si="1436"/>
        <v>0</v>
      </c>
      <c r="BF426" s="263"/>
      <c r="BG426" s="194">
        <f t="shared" si="1428"/>
        <v>0</v>
      </c>
      <c r="BH426" s="263"/>
      <c r="BI426" s="263"/>
      <c r="BJ426" s="263"/>
      <c r="BK426" s="264"/>
      <c r="BL426" s="235">
        <f t="shared" si="1437"/>
        <v>0</v>
      </c>
      <c r="BM426" s="263"/>
      <c r="BN426" s="194">
        <f t="shared" si="1430"/>
        <v>0</v>
      </c>
      <c r="BO426" s="263"/>
      <c r="BP426" s="263"/>
      <c r="BQ426" s="263"/>
      <c r="BR426" s="264"/>
      <c r="BS426" s="235">
        <f t="shared" si="1438"/>
        <v>0</v>
      </c>
      <c r="BT426" s="263"/>
      <c r="BU426" s="194">
        <f t="shared" si="1432"/>
        <v>0</v>
      </c>
      <c r="BV426" s="263"/>
      <c r="BW426" s="263"/>
      <c r="BX426" s="263"/>
      <c r="BY426" s="264"/>
      <c r="BZ426" s="251"/>
      <c r="CA426" s="159"/>
      <c r="CB426" s="44"/>
      <c r="CC426" s="44"/>
      <c r="CD426" s="44"/>
      <c r="CE426" s="44"/>
      <c r="CF426" s="44"/>
      <c r="CG426" s="44"/>
      <c r="CH426" s="44"/>
      <c r="CI426" s="44"/>
      <c r="CJ426" s="44"/>
      <c r="CK426" s="44"/>
      <c r="CL426" s="44"/>
      <c r="CM426" s="44"/>
      <c r="CN426" s="44"/>
      <c r="CO426" s="44"/>
      <c r="CP426" s="44"/>
      <c r="CQ426" s="44"/>
      <c r="CR426" s="44"/>
      <c r="CS426" s="44"/>
      <c r="CT426" s="44"/>
      <c r="CU426" s="44"/>
      <c r="CV426" s="44"/>
      <c r="CW426" s="44"/>
      <c r="CX426" s="44"/>
      <c r="CY426" s="44"/>
      <c r="CZ426" s="44"/>
      <c r="DA426" s="44"/>
      <c r="DB426" s="44"/>
      <c r="DC426" s="44"/>
      <c r="DD426" s="44"/>
      <c r="DE426" s="44"/>
      <c r="DF426" s="44"/>
      <c r="DG426" s="44"/>
      <c r="DH426" s="44"/>
      <c r="DI426" s="44"/>
      <c r="DJ426" s="44"/>
      <c r="DK426" s="44"/>
      <c r="DL426" s="44"/>
      <c r="DM426" s="44"/>
    </row>
    <row r="427" spans="1:241" hidden="1" outlineLevel="2">
      <c r="A427" s="49"/>
      <c r="B427" s="33"/>
      <c r="C427" s="50"/>
      <c r="D427" s="51"/>
      <c r="E427" s="34"/>
      <c r="F427" s="52"/>
      <c r="G427" s="34"/>
      <c r="H427" s="34"/>
      <c r="I427" s="34"/>
      <c r="J427" s="53"/>
      <c r="K427" s="34"/>
      <c r="L427" s="36"/>
      <c r="M427" s="36"/>
      <c r="N427" s="36"/>
      <c r="O427" s="36"/>
      <c r="P427" s="36"/>
      <c r="Q427" s="36"/>
      <c r="R427" s="33"/>
      <c r="S427" s="145"/>
      <c r="T427" s="145"/>
      <c r="U427" s="145"/>
      <c r="V427" s="154"/>
      <c r="W427" s="165"/>
      <c r="X427" s="36"/>
      <c r="Y427" s="36"/>
      <c r="Z427" s="154"/>
      <c r="AA427" s="210"/>
      <c r="AB427" s="36"/>
      <c r="AC427" s="36"/>
      <c r="AD427" s="221"/>
      <c r="AE427" s="210"/>
      <c r="AF427" s="36"/>
      <c r="AG427" s="36"/>
      <c r="AH427" s="221"/>
      <c r="AI427" s="210"/>
      <c r="AJ427" s="36"/>
      <c r="AK427" s="36"/>
      <c r="AL427" s="221"/>
      <c r="AM427" s="210"/>
      <c r="AN427" s="36"/>
      <c r="AO427" s="36"/>
      <c r="AP427" s="154"/>
      <c r="AQ427" s="165"/>
      <c r="AR427" s="36"/>
      <c r="AS427" s="36"/>
      <c r="AT427" s="36"/>
      <c r="AU427" s="36"/>
      <c r="AV427" s="36"/>
      <c r="AW427" s="154"/>
      <c r="AX427" s="235"/>
      <c r="AY427" s="54"/>
      <c r="AZ427" s="194"/>
      <c r="BA427" s="54"/>
      <c r="BB427" s="54"/>
      <c r="BC427" s="54"/>
      <c r="BD427" s="237"/>
      <c r="BE427" s="235"/>
      <c r="BF427" s="54"/>
      <c r="BG427" s="194"/>
      <c r="BH427" s="54"/>
      <c r="BI427" s="54"/>
      <c r="BJ427" s="54"/>
      <c r="BK427" s="237"/>
      <c r="BL427" s="236"/>
      <c r="BM427" s="54"/>
      <c r="BN427" s="54"/>
      <c r="BO427" s="54"/>
      <c r="BP427" s="54"/>
      <c r="BQ427" s="54"/>
      <c r="BR427" s="237"/>
      <c r="BS427" s="236"/>
      <c r="BT427" s="44"/>
      <c r="BU427" s="44"/>
      <c r="BV427" s="44"/>
      <c r="BW427" s="44"/>
      <c r="BX427" s="44"/>
      <c r="BY427" s="257"/>
      <c r="BZ427" s="252"/>
      <c r="CA427" s="159"/>
      <c r="CB427" s="44"/>
      <c r="CC427" s="44"/>
      <c r="CD427" s="44"/>
      <c r="CE427" s="44"/>
      <c r="CF427" s="44"/>
      <c r="CG427" s="44"/>
      <c r="CH427" s="44"/>
      <c r="CI427" s="44"/>
      <c r="CJ427" s="44"/>
      <c r="CK427" s="44"/>
      <c r="CL427" s="44"/>
      <c r="CM427" s="44"/>
      <c r="CN427" s="44"/>
      <c r="CO427" s="44"/>
      <c r="CP427" s="44"/>
      <c r="CQ427" s="44"/>
      <c r="CR427" s="44"/>
      <c r="CS427" s="44"/>
      <c r="CT427" s="44"/>
      <c r="CU427" s="44"/>
      <c r="CV427" s="44"/>
      <c r="CW427" s="44"/>
      <c r="CX427" s="44"/>
      <c r="CY427" s="44"/>
      <c r="CZ427" s="44"/>
      <c r="DA427" s="44"/>
      <c r="DB427" s="44"/>
      <c r="DC427" s="44"/>
      <c r="DD427" s="44"/>
      <c r="DE427" s="44"/>
      <c r="DF427" s="44"/>
      <c r="DG427" s="44"/>
      <c r="DH427" s="44"/>
      <c r="DI427" s="44"/>
      <c r="DJ427" s="44"/>
      <c r="DK427" s="44"/>
      <c r="DL427" s="44"/>
      <c r="DM427" s="44"/>
    </row>
    <row r="428" spans="1:241" ht="21" thickBot="1">
      <c r="A428" s="298"/>
      <c r="B428" s="299"/>
      <c r="C428" s="300"/>
      <c r="D428" s="301"/>
      <c r="E428" s="302"/>
      <c r="F428" s="303"/>
      <c r="G428" s="302"/>
      <c r="H428" s="302"/>
      <c r="I428" s="302"/>
      <c r="J428" s="304"/>
      <c r="K428" s="302"/>
      <c r="L428" s="305"/>
      <c r="M428" s="305"/>
      <c r="N428" s="305"/>
      <c r="O428" s="305"/>
      <c r="P428" s="305"/>
      <c r="Q428" s="305"/>
      <c r="R428" s="299"/>
      <c r="S428" s="306"/>
      <c r="T428" s="306"/>
      <c r="U428" s="306"/>
      <c r="V428" s="305"/>
      <c r="W428" s="305"/>
      <c r="X428" s="305"/>
      <c r="Y428" s="305"/>
      <c r="Z428" s="305"/>
      <c r="AA428" s="305"/>
      <c r="AB428" s="305"/>
      <c r="AC428" s="305"/>
      <c r="AD428" s="305"/>
      <c r="AE428" s="305"/>
      <c r="AF428" s="305"/>
      <c r="AG428" s="305"/>
      <c r="AH428" s="305"/>
      <c r="AI428" s="305"/>
      <c r="AJ428" s="305"/>
      <c r="AK428" s="305"/>
      <c r="AL428" s="305"/>
      <c r="AM428" s="305"/>
      <c r="AN428" s="305"/>
      <c r="AO428" s="305"/>
      <c r="AP428" s="305"/>
      <c r="AQ428" s="305"/>
      <c r="AR428" s="305"/>
      <c r="AS428" s="305"/>
      <c r="AT428" s="305"/>
      <c r="AU428" s="305"/>
      <c r="AV428" s="305"/>
      <c r="AW428" s="305"/>
      <c r="AX428" s="273"/>
      <c r="AY428" s="307"/>
      <c r="AZ428" s="273"/>
      <c r="BA428" s="307"/>
      <c r="BB428" s="307"/>
      <c r="BC428" s="307"/>
      <c r="BD428" s="307"/>
      <c r="BE428" s="273"/>
      <c r="BF428" s="307"/>
      <c r="BG428" s="273"/>
      <c r="BH428" s="307"/>
      <c r="BI428" s="307"/>
      <c r="BJ428" s="307"/>
      <c r="BK428" s="307"/>
      <c r="BL428" s="307"/>
      <c r="BM428" s="307"/>
      <c r="BN428" s="307"/>
      <c r="BO428" s="307"/>
      <c r="BP428" s="307"/>
      <c r="BQ428" s="307"/>
      <c r="BR428" s="307"/>
      <c r="BS428" s="307"/>
      <c r="BT428" s="308"/>
      <c r="BU428" s="308"/>
      <c r="BV428" s="308"/>
      <c r="BW428" s="308"/>
      <c r="BX428" s="308"/>
      <c r="BY428" s="308"/>
      <c r="BZ428" s="159"/>
      <c r="CA428" s="159"/>
      <c r="CB428" s="44"/>
      <c r="CC428" s="44"/>
      <c r="CD428" s="44"/>
      <c r="CE428" s="44"/>
      <c r="CF428" s="44"/>
      <c r="CG428" s="44"/>
      <c r="CH428" s="44"/>
      <c r="CI428" s="44"/>
      <c r="CJ428" s="44"/>
      <c r="CK428" s="44"/>
      <c r="CL428" s="44"/>
      <c r="CM428" s="44"/>
      <c r="CN428" s="44"/>
      <c r="CO428" s="44"/>
      <c r="CP428" s="44"/>
      <c r="CQ428" s="44"/>
      <c r="CR428" s="44"/>
      <c r="CS428" s="44"/>
      <c r="CT428" s="44"/>
      <c r="CU428" s="44"/>
      <c r="CV428" s="44"/>
      <c r="CW428" s="44"/>
      <c r="CX428" s="44"/>
      <c r="CY428" s="44"/>
      <c r="CZ428" s="44"/>
      <c r="DA428" s="44"/>
      <c r="DB428" s="44"/>
      <c r="DC428" s="44"/>
      <c r="DD428" s="44"/>
      <c r="DE428" s="44"/>
      <c r="DF428" s="44"/>
      <c r="DG428" s="44"/>
      <c r="DH428" s="44"/>
      <c r="DI428" s="44"/>
      <c r="DJ428" s="44"/>
      <c r="DK428" s="44"/>
      <c r="DL428" s="44"/>
      <c r="DM428" s="44"/>
    </row>
    <row r="429" spans="1:241" s="45" customFormat="1" ht="21" collapsed="1" thickBot="1">
      <c r="A429" s="329" t="s">
        <v>167</v>
      </c>
      <c r="B429" s="330"/>
      <c r="C429" s="330"/>
      <c r="D429" s="330"/>
      <c r="E429" s="331"/>
      <c r="F429" s="332"/>
      <c r="G429" s="333"/>
      <c r="H429" s="333"/>
      <c r="I429" s="333"/>
      <c r="J429" s="331" t="s">
        <v>166</v>
      </c>
      <c r="K429" s="333"/>
      <c r="L429" s="333"/>
      <c r="M429" s="333"/>
      <c r="N429" s="333"/>
      <c r="O429" s="333"/>
      <c r="P429" s="333"/>
      <c r="Q429" s="333"/>
      <c r="R429" s="333"/>
      <c r="S429" s="333"/>
      <c r="T429" s="333"/>
      <c r="U429" s="334"/>
      <c r="V429" s="334"/>
      <c r="W429" s="335"/>
      <c r="X429" s="336"/>
      <c r="Y429" s="336"/>
      <c r="Z429" s="337"/>
      <c r="AA429" s="338"/>
      <c r="AB429" s="336"/>
      <c r="AC429" s="336"/>
      <c r="AD429" s="339"/>
      <c r="AE429" s="338"/>
      <c r="AF429" s="336"/>
      <c r="AG429" s="336"/>
      <c r="AH429" s="339"/>
      <c r="AI429" s="338"/>
      <c r="AJ429" s="336"/>
      <c r="AK429" s="336"/>
      <c r="AL429" s="339"/>
      <c r="AM429" s="338"/>
      <c r="AN429" s="336"/>
      <c r="AO429" s="336"/>
      <c r="AP429" s="337"/>
      <c r="AQ429" s="335"/>
      <c r="AR429" s="336"/>
      <c r="AS429" s="336"/>
      <c r="AT429" s="336"/>
      <c r="AU429" s="336"/>
      <c r="AV429" s="336"/>
      <c r="AW429" s="337"/>
      <c r="AX429" s="338"/>
      <c r="AY429" s="336"/>
      <c r="AZ429" s="336"/>
      <c r="BA429" s="336"/>
      <c r="BB429" s="336"/>
      <c r="BC429" s="336"/>
      <c r="BD429" s="339"/>
      <c r="BE429" s="338"/>
      <c r="BF429" s="336"/>
      <c r="BG429" s="336"/>
      <c r="BH429" s="336"/>
      <c r="BI429" s="336"/>
      <c r="BJ429" s="336"/>
      <c r="BK429" s="339"/>
      <c r="BL429" s="340"/>
      <c r="BM429" s="341"/>
      <c r="BN429" s="341"/>
      <c r="BO429" s="341"/>
      <c r="BP429" s="341"/>
      <c r="BQ429" s="341"/>
      <c r="BR429" s="342"/>
      <c r="BS429" s="340"/>
      <c r="BT429" s="343"/>
      <c r="BU429" s="343"/>
      <c r="BV429" s="343"/>
      <c r="BW429" s="343"/>
      <c r="BX429" s="343"/>
      <c r="BY429" s="344"/>
      <c r="BZ429" s="345"/>
      <c r="CA429" s="159"/>
      <c r="CB429" s="44"/>
      <c r="CC429" s="44"/>
      <c r="CD429" s="44"/>
      <c r="CE429" s="44"/>
      <c r="CF429" s="44"/>
      <c r="CG429" s="44"/>
      <c r="CH429" s="44"/>
      <c r="CI429" s="44"/>
      <c r="CJ429" s="44"/>
      <c r="CK429" s="44"/>
      <c r="CL429" s="44"/>
      <c r="CM429" s="44"/>
      <c r="CN429" s="44"/>
      <c r="CO429" s="44"/>
      <c r="CP429" s="44"/>
      <c r="CQ429" s="44"/>
      <c r="CR429" s="44"/>
      <c r="CS429" s="44"/>
      <c r="CT429" s="44"/>
      <c r="CU429" s="44"/>
      <c r="CV429" s="44"/>
      <c r="CW429" s="44"/>
      <c r="CX429" s="44"/>
      <c r="CY429" s="44"/>
      <c r="CZ429" s="44"/>
      <c r="DA429" s="44"/>
      <c r="DB429" s="44"/>
      <c r="DC429" s="44"/>
      <c r="DD429" s="44"/>
      <c r="DE429" s="44"/>
      <c r="DF429" s="44"/>
      <c r="DG429" s="44"/>
      <c r="DH429" s="44"/>
      <c r="DI429" s="44"/>
      <c r="DJ429" s="44"/>
      <c r="DK429" s="44"/>
      <c r="DL429" s="44"/>
      <c r="DM429" s="44"/>
      <c r="DN429" s="12"/>
      <c r="DO429" s="12"/>
      <c r="DP429" s="12"/>
      <c r="DQ429" s="12"/>
      <c r="DR429" s="12"/>
      <c r="DS429" s="12"/>
      <c r="DT429" s="12"/>
      <c r="DU429" s="12"/>
      <c r="DV429" s="12"/>
      <c r="DW429" s="12"/>
      <c r="DX429" s="12"/>
      <c r="DY429" s="12"/>
      <c r="DZ429" s="12"/>
      <c r="EA429" s="12"/>
      <c r="EB429" s="12"/>
      <c r="EC429" s="12"/>
      <c r="ED429" s="12"/>
      <c r="EE429" s="12"/>
      <c r="EF429" s="12"/>
      <c r="EG429" s="12"/>
      <c r="EH429" s="12"/>
      <c r="EI429" s="12"/>
      <c r="EJ429" s="12"/>
      <c r="EK429" s="12"/>
      <c r="EL429" s="12"/>
      <c r="EM429" s="12"/>
      <c r="EN429" s="12"/>
      <c r="EO429" s="12"/>
      <c r="EP429" s="12"/>
      <c r="EQ429" s="12"/>
      <c r="ER429" s="12"/>
      <c r="ES429" s="12"/>
      <c r="ET429" s="12"/>
      <c r="EU429" s="12"/>
      <c r="EV429" s="12"/>
      <c r="EW429" s="12"/>
      <c r="EX429" s="12"/>
      <c r="EY429" s="12"/>
      <c r="EZ429" s="12"/>
      <c r="FA429" s="12"/>
      <c r="FB429" s="12"/>
      <c r="FC429" s="12"/>
      <c r="FD429" s="12"/>
      <c r="FE429" s="12"/>
      <c r="FF429" s="12"/>
      <c r="FG429" s="12"/>
      <c r="FH429" s="12"/>
      <c r="FI429" s="12"/>
      <c r="FJ429" s="12"/>
      <c r="FK429" s="12"/>
      <c r="FL429" s="12"/>
      <c r="FM429" s="12"/>
      <c r="FN429" s="12"/>
      <c r="FO429" s="12"/>
      <c r="FP429" s="12"/>
      <c r="FQ429" s="12"/>
      <c r="FR429" s="12"/>
      <c r="FS429" s="12"/>
      <c r="FT429" s="12"/>
      <c r="FU429" s="12"/>
      <c r="FV429" s="12"/>
      <c r="FW429" s="12"/>
      <c r="FX429" s="12"/>
      <c r="FY429" s="12"/>
      <c r="FZ429" s="12"/>
      <c r="GA429" s="12"/>
      <c r="GB429" s="12"/>
      <c r="GC429" s="12"/>
      <c r="GD429" s="12"/>
      <c r="GE429" s="12"/>
      <c r="GF429" s="12"/>
      <c r="GG429" s="12"/>
      <c r="GH429" s="12"/>
      <c r="GI429" s="12"/>
      <c r="GJ429" s="12"/>
      <c r="GK429" s="12"/>
      <c r="GL429" s="12"/>
      <c r="GM429" s="12"/>
      <c r="GN429" s="12"/>
      <c r="GO429" s="12"/>
      <c r="GP429" s="12"/>
      <c r="GQ429" s="12"/>
      <c r="GR429" s="12"/>
      <c r="GS429" s="12"/>
      <c r="GT429" s="12"/>
      <c r="GU429" s="12"/>
      <c r="GV429" s="12"/>
      <c r="GW429" s="12"/>
      <c r="GX429" s="12"/>
      <c r="GY429" s="12"/>
      <c r="GZ429" s="12"/>
      <c r="HA429" s="12"/>
      <c r="HB429" s="12"/>
      <c r="HC429" s="12"/>
      <c r="HD429" s="12"/>
      <c r="HE429" s="12"/>
      <c r="HF429" s="12"/>
      <c r="HG429" s="12"/>
      <c r="HH429" s="12"/>
      <c r="HI429" s="12"/>
      <c r="HJ429" s="12"/>
      <c r="HK429" s="12"/>
      <c r="HL429" s="12"/>
      <c r="HM429" s="12"/>
      <c r="HN429" s="12"/>
      <c r="HO429" s="12"/>
      <c r="HP429" s="12"/>
      <c r="HQ429" s="12"/>
      <c r="HR429" s="12"/>
      <c r="HS429" s="12"/>
      <c r="HT429" s="12"/>
      <c r="HU429" s="12"/>
      <c r="HV429" s="12"/>
      <c r="HW429" s="12"/>
      <c r="HX429" s="12"/>
      <c r="HY429" s="12"/>
      <c r="HZ429" s="12"/>
      <c r="IA429" s="12"/>
      <c r="IB429" s="12"/>
      <c r="IC429" s="12"/>
      <c r="ID429" s="12"/>
      <c r="IE429" s="12"/>
      <c r="IF429" s="12"/>
      <c r="IG429" s="12"/>
    </row>
    <row r="430" spans="1:241" s="63" customFormat="1" hidden="1" outlineLevel="1" collapsed="1">
      <c r="A430" s="57" t="s">
        <v>168</v>
      </c>
      <c r="B430" s="57"/>
      <c r="C430" s="57"/>
      <c r="D430" s="57"/>
      <c r="E430" s="59"/>
      <c r="F430" s="58"/>
      <c r="G430" s="59"/>
      <c r="H430" s="59"/>
      <c r="I430" s="59"/>
      <c r="J430" s="64" t="s">
        <v>32</v>
      </c>
      <c r="K430" s="59"/>
      <c r="L430" s="60"/>
      <c r="M430" s="60"/>
      <c r="N430" s="60"/>
      <c r="O430" s="60"/>
      <c r="P430" s="60"/>
      <c r="Q430" s="60"/>
      <c r="R430" s="59"/>
      <c r="S430" s="59"/>
      <c r="T430" s="59"/>
      <c r="U430" s="59"/>
      <c r="V430" s="155">
        <f>IF(SUM(BT431:BY449,BM431:BR449,BF431:BK449,AY431:BD449,AN431:AP449,AJ431:AL449,AF431:AH449,AB431:AD449)=SUM(V431:V449),SUM(V431:V449),"ПРОВЕРЬ")</f>
        <v>0</v>
      </c>
      <c r="W430" s="166">
        <f t="shared" ref="W430:BX430" si="1440">SUM(W431:W449)</f>
        <v>0</v>
      </c>
      <c r="X430" s="60">
        <f t="shared" si="1440"/>
        <v>0</v>
      </c>
      <c r="Y430" s="60">
        <f>SUM(Y431:Y449)</f>
        <v>0</v>
      </c>
      <c r="Z430" s="155">
        <f t="shared" si="1440"/>
        <v>0</v>
      </c>
      <c r="AA430" s="212">
        <f t="shared" si="1440"/>
        <v>0</v>
      </c>
      <c r="AB430" s="60">
        <f t="shared" si="1440"/>
        <v>0</v>
      </c>
      <c r="AC430" s="60">
        <f t="shared" si="1440"/>
        <v>0</v>
      </c>
      <c r="AD430" s="223">
        <f t="shared" si="1440"/>
        <v>0</v>
      </c>
      <c r="AE430" s="212">
        <f t="shared" si="1440"/>
        <v>0</v>
      </c>
      <c r="AF430" s="60">
        <f t="shared" si="1440"/>
        <v>0</v>
      </c>
      <c r="AG430" s="60">
        <f t="shared" si="1440"/>
        <v>0</v>
      </c>
      <c r="AH430" s="223">
        <f t="shared" si="1440"/>
        <v>0</v>
      </c>
      <c r="AI430" s="212">
        <f t="shared" si="1440"/>
        <v>0</v>
      </c>
      <c r="AJ430" s="60">
        <f t="shared" si="1440"/>
        <v>0</v>
      </c>
      <c r="AK430" s="60">
        <f t="shared" si="1440"/>
        <v>0</v>
      </c>
      <c r="AL430" s="223">
        <f t="shared" si="1440"/>
        <v>0</v>
      </c>
      <c r="AM430" s="212">
        <f t="shared" si="1440"/>
        <v>0</v>
      </c>
      <c r="AN430" s="60">
        <f t="shared" si="1440"/>
        <v>0</v>
      </c>
      <c r="AO430" s="60">
        <f t="shared" si="1440"/>
        <v>0</v>
      </c>
      <c r="AP430" s="155">
        <f t="shared" si="1440"/>
        <v>0</v>
      </c>
      <c r="AQ430" s="166">
        <f t="shared" si="1440"/>
        <v>0</v>
      </c>
      <c r="AR430" s="60">
        <f t="shared" si="1440"/>
        <v>0</v>
      </c>
      <c r="AS430" s="60">
        <f t="shared" si="1440"/>
        <v>0</v>
      </c>
      <c r="AT430" s="60">
        <f t="shared" si="1440"/>
        <v>0</v>
      </c>
      <c r="AU430" s="60">
        <f t="shared" si="1440"/>
        <v>0</v>
      </c>
      <c r="AV430" s="60">
        <f t="shared" si="1440"/>
        <v>0</v>
      </c>
      <c r="AW430" s="155">
        <f t="shared" si="1440"/>
        <v>0</v>
      </c>
      <c r="AX430" s="238">
        <f t="shared" si="1440"/>
        <v>0</v>
      </c>
      <c r="AY430" s="61">
        <f t="shared" si="1440"/>
        <v>0</v>
      </c>
      <c r="AZ430" s="61">
        <f t="shared" si="1440"/>
        <v>0</v>
      </c>
      <c r="BA430" s="61">
        <f t="shared" si="1440"/>
        <v>0</v>
      </c>
      <c r="BB430" s="61">
        <f t="shared" si="1440"/>
        <v>0</v>
      </c>
      <c r="BC430" s="61">
        <f t="shared" si="1440"/>
        <v>0</v>
      </c>
      <c r="BD430" s="239">
        <f t="shared" si="1440"/>
        <v>0</v>
      </c>
      <c r="BE430" s="238">
        <f t="shared" si="1440"/>
        <v>0</v>
      </c>
      <c r="BF430" s="61">
        <f t="shared" si="1440"/>
        <v>0</v>
      </c>
      <c r="BG430" s="61">
        <f t="shared" si="1440"/>
        <v>0</v>
      </c>
      <c r="BH430" s="61">
        <f t="shared" si="1440"/>
        <v>0</v>
      </c>
      <c r="BI430" s="61">
        <f t="shared" si="1440"/>
        <v>0</v>
      </c>
      <c r="BJ430" s="61">
        <f t="shared" si="1440"/>
        <v>0</v>
      </c>
      <c r="BK430" s="239">
        <f t="shared" si="1440"/>
        <v>0</v>
      </c>
      <c r="BL430" s="238">
        <f t="shared" si="1440"/>
        <v>0</v>
      </c>
      <c r="BM430" s="61">
        <f t="shared" si="1440"/>
        <v>0</v>
      </c>
      <c r="BN430" s="61">
        <f t="shared" si="1440"/>
        <v>0</v>
      </c>
      <c r="BO430" s="61">
        <f t="shared" si="1440"/>
        <v>0</v>
      </c>
      <c r="BP430" s="61">
        <f t="shared" si="1440"/>
        <v>0</v>
      </c>
      <c r="BQ430" s="61">
        <f t="shared" si="1440"/>
        <v>0</v>
      </c>
      <c r="BR430" s="239">
        <f t="shared" si="1440"/>
        <v>0</v>
      </c>
      <c r="BS430" s="238">
        <f t="shared" si="1440"/>
        <v>0</v>
      </c>
      <c r="BT430" s="62">
        <f t="shared" si="1440"/>
        <v>0</v>
      </c>
      <c r="BU430" s="62">
        <f t="shared" si="1440"/>
        <v>0</v>
      </c>
      <c r="BV430" s="62">
        <f t="shared" si="1440"/>
        <v>0</v>
      </c>
      <c r="BW430" s="62">
        <f t="shared" si="1440"/>
        <v>0</v>
      </c>
      <c r="BX430" s="62">
        <f t="shared" si="1440"/>
        <v>0</v>
      </c>
      <c r="BY430" s="258">
        <f>SUM(BY431:BY449)</f>
        <v>0</v>
      </c>
      <c r="BZ430" s="253"/>
      <c r="CA430" s="159"/>
      <c r="CB430" s="44"/>
      <c r="CC430" s="44"/>
      <c r="CD430" s="44"/>
      <c r="CE430" s="44"/>
      <c r="CF430" s="44"/>
      <c r="CG430" s="44"/>
      <c r="CH430" s="44"/>
      <c r="CI430" s="44"/>
      <c r="CJ430" s="44"/>
      <c r="CK430" s="44"/>
      <c r="CL430" s="44"/>
      <c r="CM430" s="44"/>
      <c r="CN430" s="44"/>
      <c r="CO430" s="44"/>
      <c r="CP430" s="44"/>
      <c r="CQ430" s="44"/>
      <c r="CR430" s="44"/>
      <c r="CS430" s="44"/>
      <c r="CT430" s="44"/>
      <c r="CU430" s="44"/>
      <c r="CV430" s="44"/>
      <c r="CW430" s="44"/>
      <c r="CX430" s="44"/>
      <c r="CY430" s="44"/>
      <c r="CZ430" s="44"/>
      <c r="DA430" s="44"/>
      <c r="DB430" s="44"/>
      <c r="DC430" s="44"/>
      <c r="DD430" s="44"/>
      <c r="DE430" s="44"/>
      <c r="DF430" s="44"/>
      <c r="DG430" s="44"/>
      <c r="DH430" s="44"/>
      <c r="DI430" s="44"/>
      <c r="DJ430" s="44"/>
      <c r="DK430" s="44"/>
      <c r="DL430" s="44"/>
      <c r="DM430" s="44"/>
      <c r="DN430" s="12"/>
      <c r="DO430" s="12"/>
      <c r="DP430" s="12"/>
      <c r="DQ430" s="12"/>
      <c r="DR430" s="12"/>
      <c r="DS430" s="12"/>
      <c r="DT430" s="12"/>
      <c r="DU430" s="12"/>
      <c r="DV430" s="12"/>
      <c r="DW430" s="12"/>
      <c r="DX430" s="12"/>
      <c r="DY430" s="12"/>
      <c r="DZ430" s="12"/>
      <c r="EA430" s="12"/>
      <c r="EB430" s="12"/>
      <c r="EC430" s="12"/>
      <c r="ED430" s="12"/>
      <c r="EE430" s="12"/>
      <c r="EF430" s="12"/>
      <c r="EG430" s="12"/>
      <c r="EH430" s="12"/>
      <c r="EI430" s="12"/>
      <c r="EJ430" s="12"/>
      <c r="EK430" s="12"/>
      <c r="EL430" s="12"/>
      <c r="EM430" s="12"/>
      <c r="EN430" s="12"/>
      <c r="EO430" s="12"/>
      <c r="EP430" s="12"/>
      <c r="EQ430" s="12"/>
      <c r="ER430" s="12"/>
      <c r="ES430" s="12"/>
      <c r="ET430" s="12"/>
      <c r="EU430" s="12"/>
      <c r="EV430" s="12"/>
      <c r="EW430" s="12"/>
      <c r="EX430" s="12"/>
      <c r="EY430" s="12"/>
      <c r="EZ430" s="12"/>
      <c r="FA430" s="12"/>
      <c r="FB430" s="12"/>
      <c r="FC430" s="12"/>
      <c r="FD430" s="12"/>
      <c r="FE430" s="12"/>
      <c r="FF430" s="12"/>
      <c r="FG430" s="12"/>
      <c r="FH430" s="12"/>
      <c r="FI430" s="12"/>
      <c r="FJ430" s="12"/>
      <c r="FK430" s="12"/>
      <c r="FL430" s="12"/>
      <c r="FM430" s="12"/>
      <c r="FN430" s="12"/>
      <c r="FO430" s="12"/>
      <c r="FP430" s="12"/>
      <c r="FQ430" s="12"/>
      <c r="FR430" s="12"/>
      <c r="FS430" s="12"/>
      <c r="FT430" s="12"/>
      <c r="FU430" s="12"/>
      <c r="FV430" s="12"/>
      <c r="FW430" s="12"/>
      <c r="FX430" s="12"/>
      <c r="FY430" s="12"/>
      <c r="FZ430" s="12"/>
      <c r="GA430" s="12"/>
      <c r="GB430" s="12"/>
      <c r="GC430" s="12"/>
      <c r="GD430" s="12"/>
      <c r="GE430" s="12"/>
      <c r="GF430" s="12"/>
      <c r="GG430" s="12"/>
      <c r="GH430" s="12"/>
      <c r="GI430" s="12"/>
      <c r="GJ430" s="12"/>
      <c r="GK430" s="12"/>
      <c r="GL430" s="12"/>
      <c r="GM430" s="12"/>
      <c r="GN430" s="12"/>
      <c r="GO430" s="12"/>
      <c r="GP430" s="12"/>
      <c r="GQ430" s="12"/>
      <c r="GR430" s="12"/>
      <c r="GS430" s="12"/>
      <c r="GT430" s="12"/>
      <c r="GU430" s="12"/>
      <c r="GV430" s="12"/>
      <c r="GW430" s="12"/>
      <c r="GX430" s="12"/>
      <c r="GY430" s="12"/>
      <c r="GZ430" s="12"/>
      <c r="HA430" s="12"/>
      <c r="HB430" s="12"/>
      <c r="HC430" s="12"/>
      <c r="HD430" s="12"/>
      <c r="HE430" s="12"/>
      <c r="HF430" s="12"/>
      <c r="HG430" s="12"/>
      <c r="HH430" s="12"/>
      <c r="HI430" s="12"/>
      <c r="HJ430" s="12"/>
      <c r="HK430" s="12"/>
      <c r="HL430" s="12"/>
      <c r="HM430" s="12"/>
      <c r="HN430" s="12"/>
      <c r="HO430" s="12"/>
      <c r="HP430" s="12"/>
      <c r="HQ430" s="12"/>
      <c r="HR430" s="12"/>
      <c r="HS430" s="12"/>
      <c r="HT430" s="12"/>
      <c r="HU430" s="12"/>
      <c r="HV430" s="12"/>
      <c r="HW430" s="12"/>
      <c r="HX430" s="12"/>
      <c r="HY430" s="12"/>
      <c r="HZ430" s="12"/>
      <c r="IA430" s="12"/>
      <c r="IB430" s="12"/>
      <c r="IC430" s="12"/>
      <c r="ID430" s="12"/>
      <c r="IE430" s="12"/>
      <c r="IF430" s="12"/>
      <c r="IG430" s="12"/>
    </row>
    <row r="431" spans="1:241" hidden="1" outlineLevel="2">
      <c r="A431" s="145" t="s">
        <v>169</v>
      </c>
      <c r="B431" s="33"/>
      <c r="C431" s="50"/>
      <c r="D431" s="51"/>
      <c r="E431" s="34"/>
      <c r="F431" s="56"/>
      <c r="G431" s="34"/>
      <c r="H431" s="34"/>
      <c r="I431" s="34"/>
      <c r="J431" s="53"/>
      <c r="K431" s="34"/>
      <c r="L431" s="36"/>
      <c r="M431" s="36"/>
      <c r="N431" s="36"/>
      <c r="O431" s="49"/>
      <c r="P431" s="49"/>
      <c r="Q431" s="36">
        <f t="shared" ref="Q431:Q449" si="1441">_xlfn.DAYS(P431,O431)</f>
        <v>0</v>
      </c>
      <c r="R431" s="33"/>
      <c r="S431" s="33"/>
      <c r="T431" s="33"/>
      <c r="U431" s="145"/>
      <c r="V431" s="192">
        <f t="shared" ref="V431:V449" si="1442">SUM(W431,AQ431)</f>
        <v>0</v>
      </c>
      <c r="W431" s="193">
        <f t="shared" ref="W431:Z446" si="1443">SUM(AA431,AE431,AI431,AM431)</f>
        <v>0</v>
      </c>
      <c r="X431" s="192">
        <f t="shared" si="1443"/>
        <v>0</v>
      </c>
      <c r="Y431" s="192">
        <f t="shared" si="1443"/>
        <v>0</v>
      </c>
      <c r="Z431" s="192">
        <f t="shared" si="1443"/>
        <v>0</v>
      </c>
      <c r="AA431" s="211">
        <f t="shared" ref="AA431:AA449" si="1444">SUM(AB431:AD431)</f>
        <v>0</v>
      </c>
      <c r="AB431" s="205"/>
      <c r="AC431" s="205"/>
      <c r="AD431" s="229"/>
      <c r="AE431" s="211">
        <f t="shared" ref="AE431:AE449" si="1445">SUM(AF431:AH431)</f>
        <v>0</v>
      </c>
      <c r="AF431" s="205"/>
      <c r="AG431" s="205"/>
      <c r="AH431" s="229"/>
      <c r="AI431" s="211">
        <f t="shared" ref="AI431:AI449" si="1446">SUM(AJ431:AL431)</f>
        <v>0</v>
      </c>
      <c r="AJ431" s="205"/>
      <c r="AK431" s="205"/>
      <c r="AL431" s="229"/>
      <c r="AM431" s="211">
        <f t="shared" ref="AM431:AM449" si="1447">SUM(AN431:AP431)</f>
        <v>0</v>
      </c>
      <c r="AN431" s="205"/>
      <c r="AO431" s="205"/>
      <c r="AP431" s="231"/>
      <c r="AQ431" s="193">
        <f t="shared" ref="AQ431:AR446" si="1448">SUM(BS431,BL431,BE431,AX431)</f>
        <v>0</v>
      </c>
      <c r="AR431" s="192">
        <f t="shared" si="1448"/>
        <v>0</v>
      </c>
      <c r="AS431" s="192">
        <f t="shared" ref="AS431:AS449" si="1449">IF(AR431*0.304=SUM(AZ431,BG431,BN431,BU431),AR431*0.304,"ЕСН")</f>
        <v>0</v>
      </c>
      <c r="AT431" s="192">
        <f t="shared" ref="AT431:AW446" si="1450">SUM(BV431,BO431,BH431,BA431)</f>
        <v>0</v>
      </c>
      <c r="AU431" s="192">
        <f t="shared" si="1450"/>
        <v>0</v>
      </c>
      <c r="AV431" s="192">
        <f t="shared" si="1450"/>
        <v>0</v>
      </c>
      <c r="AW431" s="192">
        <f t="shared" si="1450"/>
        <v>0</v>
      </c>
      <c r="AX431" s="235">
        <f t="shared" ref="AX431:AX449" si="1451">SUM(AY431:BD431)</f>
        <v>0</v>
      </c>
      <c r="AY431" s="263"/>
      <c r="AZ431" s="194">
        <f t="shared" ref="AZ431:AZ449" si="1452">AY431*0.304</f>
        <v>0</v>
      </c>
      <c r="BA431" s="263"/>
      <c r="BB431" s="263"/>
      <c r="BC431" s="263"/>
      <c r="BD431" s="264"/>
      <c r="BE431" s="235">
        <f t="shared" ref="BE431" si="1453">SUM(BF431:BK431)</f>
        <v>0</v>
      </c>
      <c r="BF431" s="263"/>
      <c r="BG431" s="194">
        <f t="shared" ref="BG431:BG449" si="1454">BF431*0.304</f>
        <v>0</v>
      </c>
      <c r="BH431" s="263"/>
      <c r="BI431" s="263"/>
      <c r="BJ431" s="263"/>
      <c r="BK431" s="264"/>
      <c r="BL431" s="235">
        <f t="shared" ref="BL431" si="1455">SUM(BM431:BR431)</f>
        <v>0</v>
      </c>
      <c r="BM431" s="263"/>
      <c r="BN431" s="194">
        <f t="shared" ref="BN431:BN449" si="1456">BM431*0.304</f>
        <v>0</v>
      </c>
      <c r="BO431" s="263"/>
      <c r="BP431" s="263"/>
      <c r="BQ431" s="263"/>
      <c r="BR431" s="264"/>
      <c r="BS431" s="235">
        <f t="shared" ref="BS431" si="1457">SUM(BT431:BY431)</f>
        <v>0</v>
      </c>
      <c r="BT431" s="263"/>
      <c r="BU431" s="194">
        <f t="shared" ref="BU431:BU449" si="1458">BT431*0.304</f>
        <v>0</v>
      </c>
      <c r="BV431" s="263"/>
      <c r="BW431" s="263"/>
      <c r="BX431" s="263"/>
      <c r="BY431" s="264"/>
      <c r="BZ431" s="251"/>
      <c r="CA431" s="159"/>
      <c r="CB431" s="44"/>
      <c r="CC431" s="44"/>
      <c r="CD431" s="44"/>
      <c r="CE431" s="44"/>
      <c r="CF431" s="44"/>
      <c r="CG431" s="44"/>
      <c r="CH431" s="44"/>
      <c r="CI431" s="44"/>
      <c r="CJ431" s="44"/>
      <c r="CK431" s="44"/>
      <c r="CL431" s="44"/>
      <c r="CM431" s="44"/>
      <c r="CN431" s="44"/>
      <c r="CO431" s="44"/>
      <c r="CP431" s="44"/>
      <c r="CQ431" s="44"/>
      <c r="CR431" s="44"/>
      <c r="CS431" s="44"/>
      <c r="CT431" s="44"/>
      <c r="CU431" s="44"/>
      <c r="CV431" s="44"/>
      <c r="CW431" s="44"/>
      <c r="CX431" s="44"/>
      <c r="CY431" s="44"/>
      <c r="CZ431" s="44"/>
      <c r="DA431" s="44"/>
      <c r="DB431" s="44"/>
      <c r="DC431" s="44"/>
      <c r="DD431" s="44"/>
      <c r="DE431" s="44"/>
      <c r="DF431" s="44"/>
      <c r="DG431" s="44"/>
      <c r="DH431" s="44"/>
      <c r="DI431" s="44"/>
      <c r="DJ431" s="44"/>
      <c r="DK431" s="44"/>
      <c r="DL431" s="44"/>
      <c r="DM431" s="44"/>
    </row>
    <row r="432" spans="1:241" hidden="1" outlineLevel="2">
      <c r="A432" s="145" t="s">
        <v>170</v>
      </c>
      <c r="B432" s="33"/>
      <c r="C432" s="50"/>
      <c r="D432" s="51"/>
      <c r="E432" s="34"/>
      <c r="F432" s="56"/>
      <c r="G432" s="34"/>
      <c r="H432" s="34"/>
      <c r="I432" s="34"/>
      <c r="J432" s="53"/>
      <c r="K432" s="34"/>
      <c r="L432" s="36"/>
      <c r="M432" s="36"/>
      <c r="N432" s="36"/>
      <c r="O432" s="49"/>
      <c r="P432" s="49"/>
      <c r="Q432" s="36">
        <f t="shared" si="1441"/>
        <v>0</v>
      </c>
      <c r="R432" s="33"/>
      <c r="S432" s="33"/>
      <c r="T432" s="33"/>
      <c r="U432" s="145"/>
      <c r="V432" s="192">
        <f t="shared" si="1442"/>
        <v>0</v>
      </c>
      <c r="W432" s="193">
        <f t="shared" si="1443"/>
        <v>0</v>
      </c>
      <c r="X432" s="192">
        <f t="shared" si="1443"/>
        <v>0</v>
      </c>
      <c r="Y432" s="192">
        <f t="shared" si="1443"/>
        <v>0</v>
      </c>
      <c r="Z432" s="192">
        <f t="shared" si="1443"/>
        <v>0</v>
      </c>
      <c r="AA432" s="211">
        <f t="shared" si="1444"/>
        <v>0</v>
      </c>
      <c r="AB432" s="205"/>
      <c r="AC432" s="205"/>
      <c r="AD432" s="229"/>
      <c r="AE432" s="211">
        <f t="shared" si="1445"/>
        <v>0</v>
      </c>
      <c r="AF432" s="205"/>
      <c r="AG432" s="205"/>
      <c r="AH432" s="229"/>
      <c r="AI432" s="211">
        <f t="shared" si="1446"/>
        <v>0</v>
      </c>
      <c r="AJ432" s="205"/>
      <c r="AK432" s="205"/>
      <c r="AL432" s="229"/>
      <c r="AM432" s="211">
        <f t="shared" si="1447"/>
        <v>0</v>
      </c>
      <c r="AN432" s="205"/>
      <c r="AO432" s="205"/>
      <c r="AP432" s="231"/>
      <c r="AQ432" s="193">
        <f t="shared" si="1448"/>
        <v>0</v>
      </c>
      <c r="AR432" s="192">
        <f t="shared" si="1448"/>
        <v>0</v>
      </c>
      <c r="AS432" s="192">
        <f t="shared" si="1449"/>
        <v>0</v>
      </c>
      <c r="AT432" s="192">
        <f t="shared" si="1450"/>
        <v>0</v>
      </c>
      <c r="AU432" s="192">
        <f t="shared" si="1450"/>
        <v>0</v>
      </c>
      <c r="AV432" s="192">
        <f t="shared" si="1450"/>
        <v>0</v>
      </c>
      <c r="AW432" s="192">
        <f t="shared" si="1450"/>
        <v>0</v>
      </c>
      <c r="AX432" s="235">
        <f t="shared" si="1451"/>
        <v>0</v>
      </c>
      <c r="AY432" s="263"/>
      <c r="AZ432" s="194">
        <f t="shared" si="1452"/>
        <v>0</v>
      </c>
      <c r="BA432" s="263"/>
      <c r="BB432" s="263"/>
      <c r="BC432" s="263"/>
      <c r="BD432" s="264"/>
      <c r="BE432" s="235">
        <f t="shared" ref="BE432:BE449" si="1459">SUM(BF432:BK432)</f>
        <v>0</v>
      </c>
      <c r="BF432" s="263"/>
      <c r="BG432" s="194">
        <f t="shared" si="1454"/>
        <v>0</v>
      </c>
      <c r="BH432" s="263"/>
      <c r="BI432" s="263"/>
      <c r="BJ432" s="263"/>
      <c r="BK432" s="264"/>
      <c r="BL432" s="235">
        <f t="shared" ref="BL432:BL449" si="1460">SUM(BM432:BR432)</f>
        <v>0</v>
      </c>
      <c r="BM432" s="263"/>
      <c r="BN432" s="194">
        <f t="shared" si="1456"/>
        <v>0</v>
      </c>
      <c r="BO432" s="263"/>
      <c r="BP432" s="263"/>
      <c r="BQ432" s="263"/>
      <c r="BR432" s="264"/>
      <c r="BS432" s="235">
        <f t="shared" ref="BS432:BS449" si="1461">SUM(BT432:BY432)</f>
        <v>0</v>
      </c>
      <c r="BT432" s="263"/>
      <c r="BU432" s="194">
        <f t="shared" si="1458"/>
        <v>0</v>
      </c>
      <c r="BV432" s="263"/>
      <c r="BW432" s="263"/>
      <c r="BX432" s="263"/>
      <c r="BY432" s="264"/>
      <c r="BZ432" s="251"/>
      <c r="CA432" s="159"/>
      <c r="CB432" s="44"/>
      <c r="CC432" s="44"/>
      <c r="CD432" s="44"/>
      <c r="CE432" s="44"/>
      <c r="CF432" s="44"/>
      <c r="CG432" s="44"/>
      <c r="CH432" s="44"/>
      <c r="CI432" s="44"/>
      <c r="CJ432" s="44"/>
      <c r="CK432" s="44"/>
      <c r="CL432" s="44"/>
      <c r="CM432" s="44"/>
      <c r="CN432" s="44"/>
      <c r="CO432" s="44"/>
      <c r="CP432" s="44"/>
      <c r="CQ432" s="44"/>
      <c r="CR432" s="44"/>
      <c r="CS432" s="44"/>
      <c r="CT432" s="44"/>
      <c r="CU432" s="44"/>
      <c r="CV432" s="44"/>
      <c r="CW432" s="44"/>
      <c r="CX432" s="44"/>
      <c r="CY432" s="44"/>
      <c r="CZ432" s="44"/>
      <c r="DA432" s="44"/>
      <c r="DB432" s="44"/>
      <c r="DC432" s="44"/>
      <c r="DD432" s="44"/>
      <c r="DE432" s="44"/>
      <c r="DF432" s="44"/>
      <c r="DG432" s="44"/>
      <c r="DH432" s="44"/>
      <c r="DI432" s="44"/>
      <c r="DJ432" s="44"/>
      <c r="DK432" s="44"/>
      <c r="DL432" s="44"/>
      <c r="DM432" s="44"/>
    </row>
    <row r="433" spans="1:117" hidden="1" outlineLevel="2">
      <c r="A433" s="145"/>
      <c r="B433" s="33"/>
      <c r="C433" s="50"/>
      <c r="D433" s="51"/>
      <c r="E433" s="34"/>
      <c r="F433" s="56"/>
      <c r="G433" s="34"/>
      <c r="H433" s="34"/>
      <c r="I433" s="34"/>
      <c r="J433" s="53"/>
      <c r="K433" s="34"/>
      <c r="L433" s="36"/>
      <c r="M433" s="36"/>
      <c r="N433" s="36"/>
      <c r="O433" s="49"/>
      <c r="P433" s="49"/>
      <c r="Q433" s="36">
        <f t="shared" si="1441"/>
        <v>0</v>
      </c>
      <c r="R433" s="33"/>
      <c r="S433" s="33"/>
      <c r="T433" s="33"/>
      <c r="U433" s="145"/>
      <c r="V433" s="192">
        <f t="shared" si="1442"/>
        <v>0</v>
      </c>
      <c r="W433" s="193">
        <f t="shared" si="1443"/>
        <v>0</v>
      </c>
      <c r="X433" s="192">
        <f t="shared" si="1443"/>
        <v>0</v>
      </c>
      <c r="Y433" s="192">
        <f t="shared" si="1443"/>
        <v>0</v>
      </c>
      <c r="Z433" s="192">
        <f t="shared" si="1443"/>
        <v>0</v>
      </c>
      <c r="AA433" s="211">
        <f t="shared" si="1444"/>
        <v>0</v>
      </c>
      <c r="AB433" s="205"/>
      <c r="AC433" s="205"/>
      <c r="AD433" s="229"/>
      <c r="AE433" s="211">
        <f t="shared" si="1445"/>
        <v>0</v>
      </c>
      <c r="AF433" s="205"/>
      <c r="AG433" s="205"/>
      <c r="AH433" s="229"/>
      <c r="AI433" s="211">
        <f t="shared" si="1446"/>
        <v>0</v>
      </c>
      <c r="AJ433" s="205"/>
      <c r="AK433" s="205"/>
      <c r="AL433" s="229"/>
      <c r="AM433" s="211">
        <f t="shared" si="1447"/>
        <v>0</v>
      </c>
      <c r="AN433" s="205"/>
      <c r="AO433" s="205"/>
      <c r="AP433" s="231"/>
      <c r="AQ433" s="193">
        <f t="shared" si="1448"/>
        <v>0</v>
      </c>
      <c r="AR433" s="192">
        <f t="shared" si="1448"/>
        <v>0</v>
      </c>
      <c r="AS433" s="192">
        <f t="shared" si="1449"/>
        <v>0</v>
      </c>
      <c r="AT433" s="192">
        <f t="shared" si="1450"/>
        <v>0</v>
      </c>
      <c r="AU433" s="192">
        <f t="shared" si="1450"/>
        <v>0</v>
      </c>
      <c r="AV433" s="192">
        <f t="shared" si="1450"/>
        <v>0</v>
      </c>
      <c r="AW433" s="192">
        <f t="shared" si="1450"/>
        <v>0</v>
      </c>
      <c r="AX433" s="235">
        <f t="shared" si="1451"/>
        <v>0</v>
      </c>
      <c r="AY433" s="263"/>
      <c r="AZ433" s="194">
        <f t="shared" si="1452"/>
        <v>0</v>
      </c>
      <c r="BA433" s="263"/>
      <c r="BB433" s="263"/>
      <c r="BC433" s="263"/>
      <c r="BD433" s="264"/>
      <c r="BE433" s="235">
        <f t="shared" si="1459"/>
        <v>0</v>
      </c>
      <c r="BF433" s="263"/>
      <c r="BG433" s="194">
        <f t="shared" si="1454"/>
        <v>0</v>
      </c>
      <c r="BH433" s="263"/>
      <c r="BI433" s="263"/>
      <c r="BJ433" s="263"/>
      <c r="BK433" s="264"/>
      <c r="BL433" s="235">
        <f t="shared" si="1460"/>
        <v>0</v>
      </c>
      <c r="BM433" s="263"/>
      <c r="BN433" s="194">
        <f t="shared" si="1456"/>
        <v>0</v>
      </c>
      <c r="BO433" s="263"/>
      <c r="BP433" s="263"/>
      <c r="BQ433" s="263"/>
      <c r="BR433" s="264"/>
      <c r="BS433" s="235">
        <f t="shared" si="1461"/>
        <v>0</v>
      </c>
      <c r="BT433" s="263"/>
      <c r="BU433" s="194">
        <f t="shared" si="1458"/>
        <v>0</v>
      </c>
      <c r="BV433" s="263"/>
      <c r="BW433" s="263"/>
      <c r="BX433" s="263"/>
      <c r="BY433" s="264"/>
      <c r="BZ433" s="251"/>
      <c r="CA433" s="159"/>
      <c r="CB433" s="44"/>
      <c r="CC433" s="44"/>
      <c r="CD433" s="44"/>
      <c r="CE433" s="44"/>
      <c r="CF433" s="44"/>
      <c r="CG433" s="44"/>
      <c r="CH433" s="44"/>
      <c r="CI433" s="44"/>
      <c r="CJ433" s="44"/>
      <c r="CK433" s="44"/>
      <c r="CL433" s="44"/>
      <c r="CM433" s="44"/>
      <c r="CN433" s="44"/>
      <c r="CO433" s="44"/>
      <c r="CP433" s="44"/>
      <c r="CQ433" s="44"/>
      <c r="CR433" s="44"/>
      <c r="CS433" s="44"/>
      <c r="CT433" s="44"/>
      <c r="CU433" s="44"/>
      <c r="CV433" s="44"/>
      <c r="CW433" s="44"/>
      <c r="CX433" s="44"/>
      <c r="CY433" s="44"/>
      <c r="CZ433" s="44"/>
      <c r="DA433" s="44"/>
      <c r="DB433" s="44"/>
      <c r="DC433" s="44"/>
      <c r="DD433" s="44"/>
      <c r="DE433" s="44"/>
      <c r="DF433" s="44"/>
      <c r="DG433" s="44"/>
      <c r="DH433" s="44"/>
      <c r="DI433" s="44"/>
      <c r="DJ433" s="44"/>
      <c r="DK433" s="44"/>
      <c r="DL433" s="44"/>
      <c r="DM433" s="44"/>
    </row>
    <row r="434" spans="1:117" hidden="1" outlineLevel="2">
      <c r="A434" s="145"/>
      <c r="B434" s="33"/>
      <c r="C434" s="50"/>
      <c r="D434" s="51"/>
      <c r="E434" s="34"/>
      <c r="F434" s="56"/>
      <c r="G434" s="34"/>
      <c r="H434" s="34"/>
      <c r="I434" s="34"/>
      <c r="J434" s="53"/>
      <c r="K434" s="34"/>
      <c r="L434" s="36"/>
      <c r="M434" s="36"/>
      <c r="N434" s="36"/>
      <c r="O434" s="49"/>
      <c r="P434" s="49"/>
      <c r="Q434" s="36">
        <f t="shared" si="1441"/>
        <v>0</v>
      </c>
      <c r="R434" s="33"/>
      <c r="S434" s="33"/>
      <c r="T434" s="33"/>
      <c r="U434" s="145"/>
      <c r="V434" s="192">
        <f t="shared" si="1442"/>
        <v>0</v>
      </c>
      <c r="W434" s="193">
        <f t="shared" si="1443"/>
        <v>0</v>
      </c>
      <c r="X434" s="192">
        <f t="shared" si="1443"/>
        <v>0</v>
      </c>
      <c r="Y434" s="192">
        <f t="shared" si="1443"/>
        <v>0</v>
      </c>
      <c r="Z434" s="192">
        <f t="shared" si="1443"/>
        <v>0</v>
      </c>
      <c r="AA434" s="211">
        <f t="shared" si="1444"/>
        <v>0</v>
      </c>
      <c r="AB434" s="205"/>
      <c r="AC434" s="205"/>
      <c r="AD434" s="229"/>
      <c r="AE434" s="211">
        <f t="shared" si="1445"/>
        <v>0</v>
      </c>
      <c r="AF434" s="205"/>
      <c r="AG434" s="205"/>
      <c r="AH434" s="229"/>
      <c r="AI434" s="211">
        <f t="shared" si="1446"/>
        <v>0</v>
      </c>
      <c r="AJ434" s="205"/>
      <c r="AK434" s="205"/>
      <c r="AL434" s="229"/>
      <c r="AM434" s="211">
        <f t="shared" si="1447"/>
        <v>0</v>
      </c>
      <c r="AN434" s="205"/>
      <c r="AO434" s="205"/>
      <c r="AP434" s="231"/>
      <c r="AQ434" s="193">
        <f t="shared" si="1448"/>
        <v>0</v>
      </c>
      <c r="AR434" s="192">
        <f t="shared" si="1448"/>
        <v>0</v>
      </c>
      <c r="AS434" s="192">
        <f t="shared" si="1449"/>
        <v>0</v>
      </c>
      <c r="AT434" s="192">
        <f t="shared" si="1450"/>
        <v>0</v>
      </c>
      <c r="AU434" s="192">
        <f t="shared" si="1450"/>
        <v>0</v>
      </c>
      <c r="AV434" s="192">
        <f t="shared" si="1450"/>
        <v>0</v>
      </c>
      <c r="AW434" s="192">
        <f t="shared" si="1450"/>
        <v>0</v>
      </c>
      <c r="AX434" s="235">
        <f t="shared" si="1451"/>
        <v>0</v>
      </c>
      <c r="AY434" s="263"/>
      <c r="AZ434" s="194">
        <f t="shared" si="1452"/>
        <v>0</v>
      </c>
      <c r="BA434" s="263"/>
      <c r="BB434" s="263"/>
      <c r="BC434" s="263"/>
      <c r="BD434" s="264"/>
      <c r="BE434" s="235">
        <f t="shared" si="1459"/>
        <v>0</v>
      </c>
      <c r="BF434" s="263"/>
      <c r="BG434" s="194">
        <f t="shared" si="1454"/>
        <v>0</v>
      </c>
      <c r="BH434" s="263"/>
      <c r="BI434" s="263"/>
      <c r="BJ434" s="263"/>
      <c r="BK434" s="264"/>
      <c r="BL434" s="235">
        <f t="shared" si="1460"/>
        <v>0</v>
      </c>
      <c r="BM434" s="263"/>
      <c r="BN434" s="194">
        <f t="shared" si="1456"/>
        <v>0</v>
      </c>
      <c r="BO434" s="263"/>
      <c r="BP434" s="263"/>
      <c r="BQ434" s="263"/>
      <c r="BR434" s="264"/>
      <c r="BS434" s="235">
        <f t="shared" si="1461"/>
        <v>0</v>
      </c>
      <c r="BT434" s="263"/>
      <c r="BU434" s="194">
        <f t="shared" si="1458"/>
        <v>0</v>
      </c>
      <c r="BV434" s="263"/>
      <c r="BW434" s="263"/>
      <c r="BX434" s="263"/>
      <c r="BY434" s="264"/>
      <c r="BZ434" s="251"/>
      <c r="CA434" s="159"/>
      <c r="CB434" s="44"/>
      <c r="CC434" s="44"/>
      <c r="CD434" s="44"/>
      <c r="CE434" s="44"/>
      <c r="CF434" s="44"/>
      <c r="CG434" s="44"/>
      <c r="CH434" s="44"/>
      <c r="CI434" s="44"/>
      <c r="CJ434" s="44"/>
      <c r="CK434" s="44"/>
      <c r="CL434" s="44"/>
      <c r="CM434" s="44"/>
      <c r="CN434" s="44"/>
      <c r="CO434" s="44"/>
      <c r="CP434" s="44"/>
      <c r="CQ434" s="44"/>
      <c r="CR434" s="44"/>
      <c r="CS434" s="44"/>
      <c r="CT434" s="44"/>
      <c r="CU434" s="44"/>
      <c r="CV434" s="44"/>
      <c r="CW434" s="44"/>
      <c r="CX434" s="44"/>
      <c r="CY434" s="44"/>
      <c r="CZ434" s="44"/>
      <c r="DA434" s="44"/>
      <c r="DB434" s="44"/>
      <c r="DC434" s="44"/>
      <c r="DD434" s="44"/>
      <c r="DE434" s="44"/>
      <c r="DF434" s="44"/>
      <c r="DG434" s="44"/>
      <c r="DH434" s="44"/>
      <c r="DI434" s="44"/>
      <c r="DJ434" s="44"/>
      <c r="DK434" s="44"/>
      <c r="DL434" s="44"/>
      <c r="DM434" s="44"/>
    </row>
    <row r="435" spans="1:117" hidden="1" outlineLevel="2">
      <c r="A435" s="145"/>
      <c r="B435" s="33"/>
      <c r="C435" s="50"/>
      <c r="D435" s="51"/>
      <c r="E435" s="34"/>
      <c r="F435" s="56"/>
      <c r="G435" s="34"/>
      <c r="H435" s="34"/>
      <c r="I435" s="34"/>
      <c r="J435" s="53"/>
      <c r="K435" s="34"/>
      <c r="L435" s="36"/>
      <c r="M435" s="36"/>
      <c r="N435" s="36"/>
      <c r="O435" s="49"/>
      <c r="P435" s="49"/>
      <c r="Q435" s="36">
        <f t="shared" si="1441"/>
        <v>0</v>
      </c>
      <c r="R435" s="33"/>
      <c r="S435" s="33"/>
      <c r="T435" s="33"/>
      <c r="U435" s="145"/>
      <c r="V435" s="192">
        <f t="shared" si="1442"/>
        <v>0</v>
      </c>
      <c r="W435" s="193">
        <f t="shared" si="1443"/>
        <v>0</v>
      </c>
      <c r="X435" s="192">
        <f t="shared" si="1443"/>
        <v>0</v>
      </c>
      <c r="Y435" s="192">
        <f t="shared" si="1443"/>
        <v>0</v>
      </c>
      <c r="Z435" s="192">
        <f t="shared" si="1443"/>
        <v>0</v>
      </c>
      <c r="AA435" s="211">
        <f t="shared" si="1444"/>
        <v>0</v>
      </c>
      <c r="AB435" s="205"/>
      <c r="AC435" s="205"/>
      <c r="AD435" s="229"/>
      <c r="AE435" s="211">
        <f t="shared" si="1445"/>
        <v>0</v>
      </c>
      <c r="AF435" s="205"/>
      <c r="AG435" s="205"/>
      <c r="AH435" s="229"/>
      <c r="AI435" s="211">
        <f t="shared" si="1446"/>
        <v>0</v>
      </c>
      <c r="AJ435" s="205"/>
      <c r="AK435" s="205"/>
      <c r="AL435" s="229"/>
      <c r="AM435" s="211">
        <f t="shared" si="1447"/>
        <v>0</v>
      </c>
      <c r="AN435" s="205"/>
      <c r="AO435" s="205"/>
      <c r="AP435" s="231"/>
      <c r="AQ435" s="193">
        <f t="shared" si="1448"/>
        <v>0</v>
      </c>
      <c r="AR435" s="192">
        <f t="shared" si="1448"/>
        <v>0</v>
      </c>
      <c r="AS435" s="192">
        <f t="shared" si="1449"/>
        <v>0</v>
      </c>
      <c r="AT435" s="192">
        <f t="shared" si="1450"/>
        <v>0</v>
      </c>
      <c r="AU435" s="192">
        <f t="shared" si="1450"/>
        <v>0</v>
      </c>
      <c r="AV435" s="192">
        <f t="shared" si="1450"/>
        <v>0</v>
      </c>
      <c r="AW435" s="192">
        <f t="shared" si="1450"/>
        <v>0</v>
      </c>
      <c r="AX435" s="235">
        <f t="shared" si="1451"/>
        <v>0</v>
      </c>
      <c r="AY435" s="263"/>
      <c r="AZ435" s="194">
        <f t="shared" si="1452"/>
        <v>0</v>
      </c>
      <c r="BA435" s="263"/>
      <c r="BB435" s="263"/>
      <c r="BC435" s="263"/>
      <c r="BD435" s="264"/>
      <c r="BE435" s="235">
        <f t="shared" si="1459"/>
        <v>0</v>
      </c>
      <c r="BF435" s="263"/>
      <c r="BG435" s="194">
        <f t="shared" si="1454"/>
        <v>0</v>
      </c>
      <c r="BH435" s="263"/>
      <c r="BI435" s="263"/>
      <c r="BJ435" s="263"/>
      <c r="BK435" s="264"/>
      <c r="BL435" s="235">
        <f t="shared" si="1460"/>
        <v>0</v>
      </c>
      <c r="BM435" s="263"/>
      <c r="BN435" s="194">
        <f t="shared" si="1456"/>
        <v>0</v>
      </c>
      <c r="BO435" s="263"/>
      <c r="BP435" s="263"/>
      <c r="BQ435" s="263"/>
      <c r="BR435" s="264"/>
      <c r="BS435" s="235">
        <f t="shared" si="1461"/>
        <v>0</v>
      </c>
      <c r="BT435" s="263"/>
      <c r="BU435" s="194">
        <f t="shared" si="1458"/>
        <v>0</v>
      </c>
      <c r="BV435" s="263"/>
      <c r="BW435" s="263"/>
      <c r="BX435" s="263"/>
      <c r="BY435" s="264"/>
      <c r="BZ435" s="251"/>
      <c r="CA435" s="159"/>
      <c r="CB435" s="44"/>
      <c r="CC435" s="44"/>
      <c r="CD435" s="44"/>
      <c r="CE435" s="44"/>
      <c r="CF435" s="44"/>
      <c r="CG435" s="44"/>
      <c r="CH435" s="44"/>
      <c r="CI435" s="44"/>
      <c r="CJ435" s="44"/>
      <c r="CK435" s="44"/>
      <c r="CL435" s="44"/>
      <c r="CM435" s="44"/>
      <c r="CN435" s="44"/>
      <c r="CO435" s="44"/>
      <c r="CP435" s="44"/>
      <c r="CQ435" s="44"/>
      <c r="CR435" s="44"/>
      <c r="CS435" s="44"/>
      <c r="CT435" s="44"/>
      <c r="CU435" s="44"/>
      <c r="CV435" s="44"/>
      <c r="CW435" s="44"/>
      <c r="CX435" s="44"/>
      <c r="CY435" s="44"/>
      <c r="CZ435" s="44"/>
      <c r="DA435" s="44"/>
      <c r="DB435" s="44"/>
      <c r="DC435" s="44"/>
      <c r="DD435" s="44"/>
      <c r="DE435" s="44"/>
      <c r="DF435" s="44"/>
      <c r="DG435" s="44"/>
      <c r="DH435" s="44"/>
      <c r="DI435" s="44"/>
      <c r="DJ435" s="44"/>
      <c r="DK435" s="44"/>
      <c r="DL435" s="44"/>
      <c r="DM435" s="44"/>
    </row>
    <row r="436" spans="1:117" hidden="1" outlineLevel="2">
      <c r="A436" s="145"/>
      <c r="B436" s="33"/>
      <c r="C436" s="50"/>
      <c r="D436" s="51"/>
      <c r="E436" s="34"/>
      <c r="F436" s="56"/>
      <c r="G436" s="34"/>
      <c r="H436" s="34"/>
      <c r="I436" s="34"/>
      <c r="J436" s="53"/>
      <c r="K436" s="34"/>
      <c r="L436" s="36"/>
      <c r="M436" s="36"/>
      <c r="N436" s="36"/>
      <c r="O436" s="49"/>
      <c r="P436" s="49"/>
      <c r="Q436" s="36">
        <f t="shared" si="1441"/>
        <v>0</v>
      </c>
      <c r="R436" s="33"/>
      <c r="S436" s="33"/>
      <c r="T436" s="33"/>
      <c r="U436" s="145"/>
      <c r="V436" s="192">
        <f t="shared" si="1442"/>
        <v>0</v>
      </c>
      <c r="W436" s="193">
        <f t="shared" si="1443"/>
        <v>0</v>
      </c>
      <c r="X436" s="192">
        <f t="shared" si="1443"/>
        <v>0</v>
      </c>
      <c r="Y436" s="192">
        <f t="shared" si="1443"/>
        <v>0</v>
      </c>
      <c r="Z436" s="192">
        <f t="shared" si="1443"/>
        <v>0</v>
      </c>
      <c r="AA436" s="211">
        <f t="shared" si="1444"/>
        <v>0</v>
      </c>
      <c r="AB436" s="205"/>
      <c r="AC436" s="205"/>
      <c r="AD436" s="229"/>
      <c r="AE436" s="211">
        <f t="shared" si="1445"/>
        <v>0</v>
      </c>
      <c r="AF436" s="205"/>
      <c r="AG436" s="205"/>
      <c r="AH436" s="229"/>
      <c r="AI436" s="211">
        <f t="shared" si="1446"/>
        <v>0</v>
      </c>
      <c r="AJ436" s="205"/>
      <c r="AK436" s="205"/>
      <c r="AL436" s="229"/>
      <c r="AM436" s="211">
        <f t="shared" si="1447"/>
        <v>0</v>
      </c>
      <c r="AN436" s="205"/>
      <c r="AO436" s="205"/>
      <c r="AP436" s="231"/>
      <c r="AQ436" s="193">
        <f t="shared" si="1448"/>
        <v>0</v>
      </c>
      <c r="AR436" s="192">
        <f t="shared" si="1448"/>
        <v>0</v>
      </c>
      <c r="AS436" s="192">
        <f t="shared" si="1449"/>
        <v>0</v>
      </c>
      <c r="AT436" s="192">
        <f t="shared" si="1450"/>
        <v>0</v>
      </c>
      <c r="AU436" s="192">
        <f t="shared" si="1450"/>
        <v>0</v>
      </c>
      <c r="AV436" s="192">
        <f t="shared" si="1450"/>
        <v>0</v>
      </c>
      <c r="AW436" s="192">
        <f t="shared" si="1450"/>
        <v>0</v>
      </c>
      <c r="AX436" s="235">
        <f t="shared" si="1451"/>
        <v>0</v>
      </c>
      <c r="AY436" s="263"/>
      <c r="AZ436" s="194">
        <f t="shared" si="1452"/>
        <v>0</v>
      </c>
      <c r="BA436" s="263"/>
      <c r="BB436" s="263"/>
      <c r="BC436" s="263"/>
      <c r="BD436" s="264"/>
      <c r="BE436" s="235">
        <f t="shared" si="1459"/>
        <v>0</v>
      </c>
      <c r="BF436" s="263"/>
      <c r="BG436" s="194">
        <f t="shared" si="1454"/>
        <v>0</v>
      </c>
      <c r="BH436" s="263"/>
      <c r="BI436" s="263"/>
      <c r="BJ436" s="263"/>
      <c r="BK436" s="264"/>
      <c r="BL436" s="235">
        <f t="shared" si="1460"/>
        <v>0</v>
      </c>
      <c r="BM436" s="263"/>
      <c r="BN436" s="194">
        <f t="shared" si="1456"/>
        <v>0</v>
      </c>
      <c r="BO436" s="263"/>
      <c r="BP436" s="263"/>
      <c r="BQ436" s="263"/>
      <c r="BR436" s="264"/>
      <c r="BS436" s="235">
        <f t="shared" si="1461"/>
        <v>0</v>
      </c>
      <c r="BT436" s="263"/>
      <c r="BU436" s="194">
        <f t="shared" si="1458"/>
        <v>0</v>
      </c>
      <c r="BV436" s="263"/>
      <c r="BW436" s="263"/>
      <c r="BX436" s="263"/>
      <c r="BY436" s="264"/>
      <c r="BZ436" s="251"/>
      <c r="CA436" s="159"/>
      <c r="CB436" s="44"/>
      <c r="CC436" s="44"/>
      <c r="CD436" s="44"/>
      <c r="CE436" s="44"/>
      <c r="CF436" s="44"/>
      <c r="CG436" s="44"/>
      <c r="CH436" s="44"/>
      <c r="CI436" s="44"/>
      <c r="CJ436" s="44"/>
      <c r="CK436" s="44"/>
      <c r="CL436" s="44"/>
      <c r="CM436" s="44"/>
      <c r="CN436" s="44"/>
      <c r="CO436" s="44"/>
      <c r="CP436" s="44"/>
      <c r="CQ436" s="44"/>
      <c r="CR436" s="44"/>
      <c r="CS436" s="44"/>
      <c r="CT436" s="44"/>
      <c r="CU436" s="44"/>
      <c r="CV436" s="44"/>
      <c r="CW436" s="44"/>
      <c r="CX436" s="44"/>
      <c r="CY436" s="44"/>
      <c r="CZ436" s="44"/>
      <c r="DA436" s="44"/>
      <c r="DB436" s="44"/>
      <c r="DC436" s="44"/>
      <c r="DD436" s="44"/>
      <c r="DE436" s="44"/>
      <c r="DF436" s="44"/>
      <c r="DG436" s="44"/>
      <c r="DH436" s="44"/>
      <c r="DI436" s="44"/>
      <c r="DJ436" s="44"/>
      <c r="DK436" s="44"/>
      <c r="DL436" s="44"/>
      <c r="DM436" s="44"/>
    </row>
    <row r="437" spans="1:117" hidden="1" outlineLevel="2">
      <c r="A437" s="145"/>
      <c r="B437" s="33"/>
      <c r="C437" s="50"/>
      <c r="D437" s="51"/>
      <c r="E437" s="34"/>
      <c r="F437" s="56"/>
      <c r="G437" s="34"/>
      <c r="H437" s="34"/>
      <c r="I437" s="34"/>
      <c r="J437" s="53"/>
      <c r="K437" s="34"/>
      <c r="L437" s="36"/>
      <c r="M437" s="36"/>
      <c r="N437" s="36"/>
      <c r="O437" s="49"/>
      <c r="P437" s="49"/>
      <c r="Q437" s="36">
        <f t="shared" si="1441"/>
        <v>0</v>
      </c>
      <c r="R437" s="33"/>
      <c r="S437" s="33"/>
      <c r="T437" s="33"/>
      <c r="U437" s="145"/>
      <c r="V437" s="192">
        <f t="shared" si="1442"/>
        <v>0</v>
      </c>
      <c r="W437" s="193">
        <f t="shared" si="1443"/>
        <v>0</v>
      </c>
      <c r="X437" s="192">
        <f t="shared" si="1443"/>
        <v>0</v>
      </c>
      <c r="Y437" s="192">
        <f t="shared" si="1443"/>
        <v>0</v>
      </c>
      <c r="Z437" s="192">
        <f t="shared" si="1443"/>
        <v>0</v>
      </c>
      <c r="AA437" s="211">
        <f t="shared" si="1444"/>
        <v>0</v>
      </c>
      <c r="AB437" s="205"/>
      <c r="AC437" s="205"/>
      <c r="AD437" s="229"/>
      <c r="AE437" s="211">
        <f t="shared" si="1445"/>
        <v>0</v>
      </c>
      <c r="AF437" s="205"/>
      <c r="AG437" s="205"/>
      <c r="AH437" s="229"/>
      <c r="AI437" s="211">
        <f t="shared" si="1446"/>
        <v>0</v>
      </c>
      <c r="AJ437" s="205"/>
      <c r="AK437" s="205"/>
      <c r="AL437" s="229"/>
      <c r="AM437" s="211">
        <f t="shared" si="1447"/>
        <v>0</v>
      </c>
      <c r="AN437" s="205"/>
      <c r="AO437" s="205"/>
      <c r="AP437" s="231"/>
      <c r="AQ437" s="193">
        <f t="shared" si="1448"/>
        <v>0</v>
      </c>
      <c r="AR437" s="192">
        <f t="shared" si="1448"/>
        <v>0</v>
      </c>
      <c r="AS437" s="192">
        <f t="shared" si="1449"/>
        <v>0</v>
      </c>
      <c r="AT437" s="192">
        <f t="shared" si="1450"/>
        <v>0</v>
      </c>
      <c r="AU437" s="192">
        <f t="shared" si="1450"/>
        <v>0</v>
      </c>
      <c r="AV437" s="192">
        <f t="shared" si="1450"/>
        <v>0</v>
      </c>
      <c r="AW437" s="192">
        <f t="shared" si="1450"/>
        <v>0</v>
      </c>
      <c r="AX437" s="235">
        <f t="shared" si="1451"/>
        <v>0</v>
      </c>
      <c r="AY437" s="263"/>
      <c r="AZ437" s="194">
        <f t="shared" si="1452"/>
        <v>0</v>
      </c>
      <c r="BA437" s="263"/>
      <c r="BB437" s="263"/>
      <c r="BC437" s="263"/>
      <c r="BD437" s="264"/>
      <c r="BE437" s="235">
        <f t="shared" si="1459"/>
        <v>0</v>
      </c>
      <c r="BF437" s="263"/>
      <c r="BG437" s="194">
        <f t="shared" si="1454"/>
        <v>0</v>
      </c>
      <c r="BH437" s="263"/>
      <c r="BI437" s="263"/>
      <c r="BJ437" s="263"/>
      <c r="BK437" s="264"/>
      <c r="BL437" s="235">
        <f t="shared" si="1460"/>
        <v>0</v>
      </c>
      <c r="BM437" s="263"/>
      <c r="BN437" s="194">
        <f t="shared" si="1456"/>
        <v>0</v>
      </c>
      <c r="BO437" s="263"/>
      <c r="BP437" s="263"/>
      <c r="BQ437" s="263"/>
      <c r="BR437" s="264"/>
      <c r="BS437" s="235">
        <f t="shared" si="1461"/>
        <v>0</v>
      </c>
      <c r="BT437" s="263"/>
      <c r="BU437" s="194">
        <f t="shared" si="1458"/>
        <v>0</v>
      </c>
      <c r="BV437" s="263"/>
      <c r="BW437" s="263"/>
      <c r="BX437" s="263"/>
      <c r="BY437" s="264"/>
      <c r="BZ437" s="251"/>
      <c r="CA437" s="159"/>
      <c r="CB437" s="44"/>
      <c r="CC437" s="44"/>
      <c r="CD437" s="44"/>
      <c r="CE437" s="44"/>
      <c r="CF437" s="44"/>
      <c r="CG437" s="44"/>
      <c r="CH437" s="44"/>
      <c r="CI437" s="44"/>
      <c r="CJ437" s="44"/>
      <c r="CK437" s="44"/>
      <c r="CL437" s="44"/>
      <c r="CM437" s="44"/>
      <c r="CN437" s="44"/>
      <c r="CO437" s="44"/>
      <c r="CP437" s="44"/>
      <c r="CQ437" s="44"/>
      <c r="CR437" s="44"/>
      <c r="CS437" s="44"/>
      <c r="CT437" s="44"/>
      <c r="CU437" s="44"/>
      <c r="CV437" s="44"/>
      <c r="CW437" s="44"/>
      <c r="CX437" s="44"/>
      <c r="CY437" s="44"/>
      <c r="CZ437" s="44"/>
      <c r="DA437" s="44"/>
      <c r="DB437" s="44"/>
      <c r="DC437" s="44"/>
      <c r="DD437" s="44"/>
      <c r="DE437" s="44"/>
      <c r="DF437" s="44"/>
      <c r="DG437" s="44"/>
      <c r="DH437" s="44"/>
      <c r="DI437" s="44"/>
      <c r="DJ437" s="44"/>
      <c r="DK437" s="44"/>
      <c r="DL437" s="44"/>
      <c r="DM437" s="44"/>
    </row>
    <row r="438" spans="1:117" hidden="1" outlineLevel="2">
      <c r="A438" s="145"/>
      <c r="B438" s="33"/>
      <c r="C438" s="50"/>
      <c r="D438" s="51"/>
      <c r="E438" s="34"/>
      <c r="F438" s="56"/>
      <c r="G438" s="34"/>
      <c r="H438" s="34"/>
      <c r="I438" s="34"/>
      <c r="J438" s="53"/>
      <c r="K438" s="34"/>
      <c r="L438" s="36"/>
      <c r="M438" s="36"/>
      <c r="N438" s="36"/>
      <c r="O438" s="49"/>
      <c r="P438" s="49"/>
      <c r="Q438" s="36">
        <f t="shared" si="1441"/>
        <v>0</v>
      </c>
      <c r="R438" s="33"/>
      <c r="S438" s="33"/>
      <c r="T438" s="33"/>
      <c r="U438" s="145"/>
      <c r="V438" s="192">
        <f t="shared" si="1442"/>
        <v>0</v>
      </c>
      <c r="W438" s="193">
        <f t="shared" si="1443"/>
        <v>0</v>
      </c>
      <c r="X438" s="192">
        <f t="shared" si="1443"/>
        <v>0</v>
      </c>
      <c r="Y438" s="192">
        <f t="shared" si="1443"/>
        <v>0</v>
      </c>
      <c r="Z438" s="192">
        <f t="shared" si="1443"/>
        <v>0</v>
      </c>
      <c r="AA438" s="211">
        <f t="shared" si="1444"/>
        <v>0</v>
      </c>
      <c r="AB438" s="205"/>
      <c r="AC438" s="205"/>
      <c r="AD438" s="229"/>
      <c r="AE438" s="211">
        <f t="shared" si="1445"/>
        <v>0</v>
      </c>
      <c r="AF438" s="205"/>
      <c r="AG438" s="205"/>
      <c r="AH438" s="229"/>
      <c r="AI438" s="211">
        <f t="shared" si="1446"/>
        <v>0</v>
      </c>
      <c r="AJ438" s="205"/>
      <c r="AK438" s="205"/>
      <c r="AL438" s="229"/>
      <c r="AM438" s="211">
        <f t="shared" si="1447"/>
        <v>0</v>
      </c>
      <c r="AN438" s="205"/>
      <c r="AO438" s="205"/>
      <c r="AP438" s="231"/>
      <c r="AQ438" s="193">
        <f t="shared" si="1448"/>
        <v>0</v>
      </c>
      <c r="AR438" s="192">
        <f t="shared" si="1448"/>
        <v>0</v>
      </c>
      <c r="AS438" s="192">
        <f t="shared" si="1449"/>
        <v>0</v>
      </c>
      <c r="AT438" s="192">
        <f t="shared" si="1450"/>
        <v>0</v>
      </c>
      <c r="AU438" s="192">
        <f t="shared" si="1450"/>
        <v>0</v>
      </c>
      <c r="AV438" s="192">
        <f t="shared" si="1450"/>
        <v>0</v>
      </c>
      <c r="AW438" s="192">
        <f t="shared" si="1450"/>
        <v>0</v>
      </c>
      <c r="AX438" s="235">
        <f t="shared" si="1451"/>
        <v>0</v>
      </c>
      <c r="AY438" s="263"/>
      <c r="AZ438" s="194">
        <f t="shared" si="1452"/>
        <v>0</v>
      </c>
      <c r="BA438" s="263"/>
      <c r="BB438" s="263"/>
      <c r="BC438" s="263"/>
      <c r="BD438" s="264"/>
      <c r="BE438" s="235">
        <f t="shared" si="1459"/>
        <v>0</v>
      </c>
      <c r="BF438" s="263"/>
      <c r="BG438" s="194">
        <f t="shared" si="1454"/>
        <v>0</v>
      </c>
      <c r="BH438" s="263"/>
      <c r="BI438" s="263"/>
      <c r="BJ438" s="263"/>
      <c r="BK438" s="264"/>
      <c r="BL438" s="235">
        <f t="shared" si="1460"/>
        <v>0</v>
      </c>
      <c r="BM438" s="263"/>
      <c r="BN438" s="194">
        <f t="shared" si="1456"/>
        <v>0</v>
      </c>
      <c r="BO438" s="263"/>
      <c r="BP438" s="263"/>
      <c r="BQ438" s="263"/>
      <c r="BR438" s="264"/>
      <c r="BS438" s="235">
        <f t="shared" si="1461"/>
        <v>0</v>
      </c>
      <c r="BT438" s="263"/>
      <c r="BU438" s="194">
        <f t="shared" si="1458"/>
        <v>0</v>
      </c>
      <c r="BV438" s="263"/>
      <c r="BW438" s="263"/>
      <c r="BX438" s="263"/>
      <c r="BY438" s="264"/>
      <c r="BZ438" s="251"/>
      <c r="CA438" s="159"/>
      <c r="CB438" s="44"/>
      <c r="CC438" s="44"/>
      <c r="CD438" s="44"/>
      <c r="CE438" s="44"/>
      <c r="CF438" s="44"/>
      <c r="CG438" s="44"/>
      <c r="CH438" s="44"/>
      <c r="CI438" s="44"/>
      <c r="CJ438" s="44"/>
      <c r="CK438" s="44"/>
      <c r="CL438" s="44"/>
      <c r="CM438" s="44"/>
      <c r="CN438" s="44"/>
      <c r="CO438" s="44"/>
      <c r="CP438" s="44"/>
      <c r="CQ438" s="44"/>
      <c r="CR438" s="44"/>
      <c r="CS438" s="44"/>
      <c r="CT438" s="44"/>
      <c r="CU438" s="44"/>
      <c r="CV438" s="44"/>
      <c r="CW438" s="44"/>
      <c r="CX438" s="44"/>
      <c r="CY438" s="44"/>
      <c r="CZ438" s="44"/>
      <c r="DA438" s="44"/>
      <c r="DB438" s="44"/>
      <c r="DC438" s="44"/>
      <c r="DD438" s="44"/>
      <c r="DE438" s="44"/>
      <c r="DF438" s="44"/>
      <c r="DG438" s="44"/>
      <c r="DH438" s="44"/>
      <c r="DI438" s="44"/>
      <c r="DJ438" s="44"/>
      <c r="DK438" s="44"/>
      <c r="DL438" s="44"/>
      <c r="DM438" s="44"/>
    </row>
    <row r="439" spans="1:117" hidden="1" outlineLevel="2">
      <c r="A439" s="145"/>
      <c r="B439" s="33"/>
      <c r="C439" s="50"/>
      <c r="D439" s="51"/>
      <c r="E439" s="34"/>
      <c r="F439" s="56"/>
      <c r="G439" s="34"/>
      <c r="H439" s="34"/>
      <c r="I439" s="34"/>
      <c r="J439" s="53"/>
      <c r="K439" s="34"/>
      <c r="L439" s="36"/>
      <c r="M439" s="36"/>
      <c r="N439" s="36"/>
      <c r="O439" s="49"/>
      <c r="P439" s="49"/>
      <c r="Q439" s="36">
        <f t="shared" si="1441"/>
        <v>0</v>
      </c>
      <c r="R439" s="33"/>
      <c r="S439" s="33"/>
      <c r="T439" s="33"/>
      <c r="U439" s="145"/>
      <c r="V439" s="192">
        <f t="shared" si="1442"/>
        <v>0</v>
      </c>
      <c r="W439" s="193">
        <f t="shared" si="1443"/>
        <v>0</v>
      </c>
      <c r="X439" s="192">
        <f t="shared" si="1443"/>
        <v>0</v>
      </c>
      <c r="Y439" s="192">
        <f t="shared" si="1443"/>
        <v>0</v>
      </c>
      <c r="Z439" s="192">
        <f t="shared" si="1443"/>
        <v>0</v>
      </c>
      <c r="AA439" s="211">
        <f t="shared" si="1444"/>
        <v>0</v>
      </c>
      <c r="AB439" s="205"/>
      <c r="AC439" s="205"/>
      <c r="AD439" s="229"/>
      <c r="AE439" s="211">
        <f t="shared" si="1445"/>
        <v>0</v>
      </c>
      <c r="AF439" s="205"/>
      <c r="AG439" s="205"/>
      <c r="AH439" s="229"/>
      <c r="AI439" s="211">
        <f t="shared" si="1446"/>
        <v>0</v>
      </c>
      <c r="AJ439" s="205"/>
      <c r="AK439" s="205"/>
      <c r="AL439" s="229"/>
      <c r="AM439" s="211">
        <f t="shared" si="1447"/>
        <v>0</v>
      </c>
      <c r="AN439" s="205"/>
      <c r="AO439" s="205"/>
      <c r="AP439" s="231"/>
      <c r="AQ439" s="193">
        <f t="shared" si="1448"/>
        <v>0</v>
      </c>
      <c r="AR439" s="192">
        <f t="shared" si="1448"/>
        <v>0</v>
      </c>
      <c r="AS439" s="192">
        <f t="shared" si="1449"/>
        <v>0</v>
      </c>
      <c r="AT439" s="192">
        <f t="shared" si="1450"/>
        <v>0</v>
      </c>
      <c r="AU439" s="192">
        <f t="shared" si="1450"/>
        <v>0</v>
      </c>
      <c r="AV439" s="192">
        <f t="shared" si="1450"/>
        <v>0</v>
      </c>
      <c r="AW439" s="192">
        <f t="shared" si="1450"/>
        <v>0</v>
      </c>
      <c r="AX439" s="235">
        <f t="shared" si="1451"/>
        <v>0</v>
      </c>
      <c r="AY439" s="263"/>
      <c r="AZ439" s="194">
        <f t="shared" si="1452"/>
        <v>0</v>
      </c>
      <c r="BA439" s="263"/>
      <c r="BB439" s="263"/>
      <c r="BC439" s="263"/>
      <c r="BD439" s="264"/>
      <c r="BE439" s="235">
        <f t="shared" si="1459"/>
        <v>0</v>
      </c>
      <c r="BF439" s="263"/>
      <c r="BG439" s="194">
        <f t="shared" si="1454"/>
        <v>0</v>
      </c>
      <c r="BH439" s="263"/>
      <c r="BI439" s="263"/>
      <c r="BJ439" s="263"/>
      <c r="BK439" s="264"/>
      <c r="BL439" s="235">
        <f t="shared" si="1460"/>
        <v>0</v>
      </c>
      <c r="BM439" s="263"/>
      <c r="BN439" s="194">
        <f t="shared" si="1456"/>
        <v>0</v>
      </c>
      <c r="BO439" s="263"/>
      <c r="BP439" s="263"/>
      <c r="BQ439" s="263"/>
      <c r="BR439" s="264"/>
      <c r="BS439" s="235">
        <f t="shared" si="1461"/>
        <v>0</v>
      </c>
      <c r="BT439" s="263"/>
      <c r="BU439" s="194">
        <f t="shared" si="1458"/>
        <v>0</v>
      </c>
      <c r="BV439" s="263"/>
      <c r="BW439" s="263"/>
      <c r="BX439" s="263"/>
      <c r="BY439" s="264"/>
      <c r="BZ439" s="251"/>
      <c r="CA439" s="159"/>
      <c r="CB439" s="44"/>
      <c r="CC439" s="44"/>
      <c r="CD439" s="44"/>
      <c r="CE439" s="44"/>
      <c r="CF439" s="44"/>
      <c r="CG439" s="44"/>
      <c r="CH439" s="44"/>
      <c r="CI439" s="44"/>
      <c r="CJ439" s="44"/>
      <c r="CK439" s="44"/>
      <c r="CL439" s="44"/>
      <c r="CM439" s="44"/>
      <c r="CN439" s="44"/>
      <c r="CO439" s="44"/>
      <c r="CP439" s="44"/>
      <c r="CQ439" s="44"/>
      <c r="CR439" s="44"/>
      <c r="CS439" s="44"/>
      <c r="CT439" s="44"/>
      <c r="CU439" s="44"/>
      <c r="CV439" s="44"/>
      <c r="CW439" s="44"/>
      <c r="CX439" s="44"/>
      <c r="CY439" s="44"/>
      <c r="CZ439" s="44"/>
      <c r="DA439" s="44"/>
      <c r="DB439" s="44"/>
      <c r="DC439" s="44"/>
      <c r="DD439" s="44"/>
      <c r="DE439" s="44"/>
      <c r="DF439" s="44"/>
      <c r="DG439" s="44"/>
      <c r="DH439" s="44"/>
      <c r="DI439" s="44"/>
      <c r="DJ439" s="44"/>
      <c r="DK439" s="44"/>
      <c r="DL439" s="44"/>
      <c r="DM439" s="44"/>
    </row>
    <row r="440" spans="1:117" hidden="1" outlineLevel="2">
      <c r="A440" s="145"/>
      <c r="B440" s="33"/>
      <c r="C440" s="50"/>
      <c r="D440" s="51"/>
      <c r="E440" s="34"/>
      <c r="F440" s="56"/>
      <c r="G440" s="34"/>
      <c r="H440" s="34"/>
      <c r="I440" s="34"/>
      <c r="J440" s="53"/>
      <c r="K440" s="34"/>
      <c r="L440" s="36"/>
      <c r="M440" s="36"/>
      <c r="N440" s="36"/>
      <c r="O440" s="49"/>
      <c r="P440" s="49"/>
      <c r="Q440" s="36">
        <f t="shared" si="1441"/>
        <v>0</v>
      </c>
      <c r="R440" s="33"/>
      <c r="S440" s="33"/>
      <c r="T440" s="33"/>
      <c r="U440" s="145"/>
      <c r="V440" s="192">
        <f t="shared" si="1442"/>
        <v>0</v>
      </c>
      <c r="W440" s="193">
        <f t="shared" si="1443"/>
        <v>0</v>
      </c>
      <c r="X440" s="192">
        <f t="shared" si="1443"/>
        <v>0</v>
      </c>
      <c r="Y440" s="192">
        <f t="shared" si="1443"/>
        <v>0</v>
      </c>
      <c r="Z440" s="192">
        <f t="shared" si="1443"/>
        <v>0</v>
      </c>
      <c r="AA440" s="211">
        <f t="shared" si="1444"/>
        <v>0</v>
      </c>
      <c r="AB440" s="205"/>
      <c r="AC440" s="205"/>
      <c r="AD440" s="229"/>
      <c r="AE440" s="211">
        <f t="shared" si="1445"/>
        <v>0</v>
      </c>
      <c r="AF440" s="205"/>
      <c r="AG440" s="205"/>
      <c r="AH440" s="229"/>
      <c r="AI440" s="211">
        <f t="shared" si="1446"/>
        <v>0</v>
      </c>
      <c r="AJ440" s="205"/>
      <c r="AK440" s="205"/>
      <c r="AL440" s="229"/>
      <c r="AM440" s="211">
        <f t="shared" si="1447"/>
        <v>0</v>
      </c>
      <c r="AN440" s="205"/>
      <c r="AO440" s="205"/>
      <c r="AP440" s="231"/>
      <c r="AQ440" s="193">
        <f t="shared" si="1448"/>
        <v>0</v>
      </c>
      <c r="AR440" s="192">
        <f t="shared" si="1448"/>
        <v>0</v>
      </c>
      <c r="AS440" s="192">
        <f t="shared" si="1449"/>
        <v>0</v>
      </c>
      <c r="AT440" s="192">
        <f t="shared" si="1450"/>
        <v>0</v>
      </c>
      <c r="AU440" s="192">
        <f t="shared" si="1450"/>
        <v>0</v>
      </c>
      <c r="AV440" s="192">
        <f t="shared" si="1450"/>
        <v>0</v>
      </c>
      <c r="AW440" s="192">
        <f t="shared" si="1450"/>
        <v>0</v>
      </c>
      <c r="AX440" s="235">
        <f t="shared" si="1451"/>
        <v>0</v>
      </c>
      <c r="AY440" s="263"/>
      <c r="AZ440" s="194">
        <f t="shared" si="1452"/>
        <v>0</v>
      </c>
      <c r="BA440" s="263"/>
      <c r="BB440" s="263"/>
      <c r="BC440" s="263"/>
      <c r="BD440" s="264"/>
      <c r="BE440" s="235">
        <f t="shared" si="1459"/>
        <v>0</v>
      </c>
      <c r="BF440" s="263"/>
      <c r="BG440" s="194">
        <f t="shared" si="1454"/>
        <v>0</v>
      </c>
      <c r="BH440" s="263"/>
      <c r="BI440" s="263"/>
      <c r="BJ440" s="263"/>
      <c r="BK440" s="264"/>
      <c r="BL440" s="235">
        <f t="shared" ref="BL440:BL444" si="1462">SUM(BM440:BR440)</f>
        <v>0</v>
      </c>
      <c r="BM440" s="263"/>
      <c r="BN440" s="194">
        <f t="shared" si="1456"/>
        <v>0</v>
      </c>
      <c r="BO440" s="263"/>
      <c r="BP440" s="263"/>
      <c r="BQ440" s="263"/>
      <c r="BR440" s="264"/>
      <c r="BS440" s="235">
        <f t="shared" si="1461"/>
        <v>0</v>
      </c>
      <c r="BT440" s="263"/>
      <c r="BU440" s="194">
        <f t="shared" si="1458"/>
        <v>0</v>
      </c>
      <c r="BV440" s="263"/>
      <c r="BW440" s="263"/>
      <c r="BX440" s="263"/>
      <c r="BY440" s="264"/>
      <c r="BZ440" s="251"/>
      <c r="CA440" s="159"/>
      <c r="CB440" s="44"/>
      <c r="CC440" s="44"/>
      <c r="CD440" s="44"/>
      <c r="CE440" s="44"/>
      <c r="CF440" s="44"/>
      <c r="CG440" s="44"/>
      <c r="CH440" s="44"/>
      <c r="CI440" s="44"/>
      <c r="CJ440" s="44"/>
      <c r="CK440" s="44"/>
      <c r="CL440" s="44"/>
      <c r="CM440" s="44"/>
      <c r="CN440" s="44"/>
      <c r="CO440" s="44"/>
      <c r="CP440" s="44"/>
      <c r="CQ440" s="44"/>
      <c r="CR440" s="44"/>
      <c r="CS440" s="44"/>
      <c r="CT440" s="44"/>
      <c r="CU440" s="44"/>
      <c r="CV440" s="44"/>
      <c r="CW440" s="44"/>
      <c r="CX440" s="44"/>
      <c r="CY440" s="44"/>
      <c r="CZ440" s="44"/>
      <c r="DA440" s="44"/>
      <c r="DB440" s="44"/>
      <c r="DC440" s="44"/>
      <c r="DD440" s="44"/>
      <c r="DE440" s="44"/>
      <c r="DF440" s="44"/>
      <c r="DG440" s="44"/>
      <c r="DH440" s="44"/>
      <c r="DI440" s="44"/>
      <c r="DJ440" s="44"/>
      <c r="DK440" s="44"/>
      <c r="DL440" s="44"/>
      <c r="DM440" s="44"/>
    </row>
    <row r="441" spans="1:117" hidden="1" outlineLevel="2">
      <c r="A441" s="145"/>
      <c r="B441" s="33"/>
      <c r="C441" s="50"/>
      <c r="D441" s="51"/>
      <c r="E441" s="34"/>
      <c r="F441" s="56"/>
      <c r="G441" s="34"/>
      <c r="H441" s="34"/>
      <c r="I441" s="34"/>
      <c r="J441" s="53"/>
      <c r="K441" s="34"/>
      <c r="L441" s="36"/>
      <c r="M441" s="36"/>
      <c r="N441" s="36"/>
      <c r="O441" s="49"/>
      <c r="P441" s="49"/>
      <c r="Q441" s="36">
        <f t="shared" si="1441"/>
        <v>0</v>
      </c>
      <c r="R441" s="33"/>
      <c r="S441" s="33"/>
      <c r="T441" s="33"/>
      <c r="U441" s="145"/>
      <c r="V441" s="192">
        <f t="shared" si="1442"/>
        <v>0</v>
      </c>
      <c r="W441" s="193">
        <f t="shared" si="1443"/>
        <v>0</v>
      </c>
      <c r="X441" s="192">
        <f t="shared" si="1443"/>
        <v>0</v>
      </c>
      <c r="Y441" s="192">
        <f t="shared" si="1443"/>
        <v>0</v>
      </c>
      <c r="Z441" s="192">
        <f t="shared" si="1443"/>
        <v>0</v>
      </c>
      <c r="AA441" s="211">
        <f t="shared" si="1444"/>
        <v>0</v>
      </c>
      <c r="AB441" s="205"/>
      <c r="AC441" s="205"/>
      <c r="AD441" s="229"/>
      <c r="AE441" s="211">
        <f t="shared" si="1445"/>
        <v>0</v>
      </c>
      <c r="AF441" s="205"/>
      <c r="AG441" s="205"/>
      <c r="AH441" s="229"/>
      <c r="AI441" s="211">
        <f t="shared" si="1446"/>
        <v>0</v>
      </c>
      <c r="AJ441" s="205"/>
      <c r="AK441" s="205"/>
      <c r="AL441" s="229"/>
      <c r="AM441" s="211">
        <f t="shared" si="1447"/>
        <v>0</v>
      </c>
      <c r="AN441" s="205"/>
      <c r="AO441" s="205"/>
      <c r="AP441" s="231"/>
      <c r="AQ441" s="193">
        <f t="shared" si="1448"/>
        <v>0</v>
      </c>
      <c r="AR441" s="192">
        <f t="shared" si="1448"/>
        <v>0</v>
      </c>
      <c r="AS441" s="192">
        <f t="shared" si="1449"/>
        <v>0</v>
      </c>
      <c r="AT441" s="192">
        <f t="shared" si="1450"/>
        <v>0</v>
      </c>
      <c r="AU441" s="192">
        <f t="shared" si="1450"/>
        <v>0</v>
      </c>
      <c r="AV441" s="192">
        <f t="shared" si="1450"/>
        <v>0</v>
      </c>
      <c r="AW441" s="192">
        <f t="shared" si="1450"/>
        <v>0</v>
      </c>
      <c r="AX441" s="235">
        <f t="shared" si="1451"/>
        <v>0</v>
      </c>
      <c r="AY441" s="263"/>
      <c r="AZ441" s="194">
        <f t="shared" si="1452"/>
        <v>0</v>
      </c>
      <c r="BA441" s="263"/>
      <c r="BB441" s="263"/>
      <c r="BC441" s="263"/>
      <c r="BD441" s="264"/>
      <c r="BE441" s="235">
        <f t="shared" si="1459"/>
        <v>0</v>
      </c>
      <c r="BF441" s="263"/>
      <c r="BG441" s="194">
        <f t="shared" si="1454"/>
        <v>0</v>
      </c>
      <c r="BH441" s="263"/>
      <c r="BI441" s="263"/>
      <c r="BJ441" s="263"/>
      <c r="BK441" s="264"/>
      <c r="BL441" s="235">
        <f t="shared" si="1462"/>
        <v>0</v>
      </c>
      <c r="BM441" s="263"/>
      <c r="BN441" s="194">
        <f t="shared" si="1456"/>
        <v>0</v>
      </c>
      <c r="BO441" s="263"/>
      <c r="BP441" s="263"/>
      <c r="BQ441" s="263"/>
      <c r="BR441" s="264"/>
      <c r="BS441" s="235">
        <f t="shared" si="1461"/>
        <v>0</v>
      </c>
      <c r="BT441" s="263"/>
      <c r="BU441" s="194">
        <f t="shared" si="1458"/>
        <v>0</v>
      </c>
      <c r="BV441" s="263"/>
      <c r="BW441" s="263"/>
      <c r="BX441" s="263"/>
      <c r="BY441" s="264"/>
      <c r="BZ441" s="251"/>
      <c r="CA441" s="159"/>
      <c r="CB441" s="44"/>
      <c r="CC441" s="44"/>
      <c r="CD441" s="44"/>
      <c r="CE441" s="44"/>
      <c r="CF441" s="44"/>
      <c r="CG441" s="44"/>
      <c r="CH441" s="44"/>
      <c r="CI441" s="44"/>
      <c r="CJ441" s="44"/>
      <c r="CK441" s="44"/>
      <c r="CL441" s="44"/>
      <c r="CM441" s="44"/>
      <c r="CN441" s="44"/>
      <c r="CO441" s="44"/>
      <c r="CP441" s="44"/>
      <c r="CQ441" s="44"/>
      <c r="CR441" s="44"/>
      <c r="CS441" s="44"/>
      <c r="CT441" s="44"/>
      <c r="CU441" s="44"/>
      <c r="CV441" s="44"/>
      <c r="CW441" s="44"/>
      <c r="CX441" s="44"/>
      <c r="CY441" s="44"/>
      <c r="CZ441" s="44"/>
      <c r="DA441" s="44"/>
      <c r="DB441" s="44"/>
      <c r="DC441" s="44"/>
      <c r="DD441" s="44"/>
      <c r="DE441" s="44"/>
      <c r="DF441" s="44"/>
      <c r="DG441" s="44"/>
      <c r="DH441" s="44"/>
      <c r="DI441" s="44"/>
      <c r="DJ441" s="44"/>
      <c r="DK441" s="44"/>
      <c r="DL441" s="44"/>
      <c r="DM441" s="44"/>
    </row>
    <row r="442" spans="1:117" hidden="1" outlineLevel="2">
      <c r="A442" s="145"/>
      <c r="B442" s="33"/>
      <c r="C442" s="50"/>
      <c r="D442" s="51"/>
      <c r="E442" s="34"/>
      <c r="F442" s="56"/>
      <c r="G442" s="34"/>
      <c r="H442" s="34"/>
      <c r="I442" s="34"/>
      <c r="J442" s="53"/>
      <c r="K442" s="34"/>
      <c r="L442" s="36"/>
      <c r="M442" s="36"/>
      <c r="N442" s="36"/>
      <c r="O442" s="49"/>
      <c r="P442" s="49"/>
      <c r="Q442" s="36">
        <f t="shared" si="1441"/>
        <v>0</v>
      </c>
      <c r="R442" s="33"/>
      <c r="S442" s="33"/>
      <c r="T442" s="33"/>
      <c r="U442" s="145"/>
      <c r="V442" s="192">
        <f t="shared" si="1442"/>
        <v>0</v>
      </c>
      <c r="W442" s="193">
        <f t="shared" si="1443"/>
        <v>0</v>
      </c>
      <c r="X442" s="192">
        <f t="shared" si="1443"/>
        <v>0</v>
      </c>
      <c r="Y442" s="192">
        <f t="shared" si="1443"/>
        <v>0</v>
      </c>
      <c r="Z442" s="192">
        <f t="shared" si="1443"/>
        <v>0</v>
      </c>
      <c r="AA442" s="211">
        <f t="shared" si="1444"/>
        <v>0</v>
      </c>
      <c r="AB442" s="205"/>
      <c r="AC442" s="205"/>
      <c r="AD442" s="229"/>
      <c r="AE442" s="211">
        <f t="shared" si="1445"/>
        <v>0</v>
      </c>
      <c r="AF442" s="205"/>
      <c r="AG442" s="205"/>
      <c r="AH442" s="229"/>
      <c r="AI442" s="211">
        <f t="shared" si="1446"/>
        <v>0</v>
      </c>
      <c r="AJ442" s="205"/>
      <c r="AK442" s="205"/>
      <c r="AL442" s="229"/>
      <c r="AM442" s="211">
        <f t="shared" si="1447"/>
        <v>0</v>
      </c>
      <c r="AN442" s="205"/>
      <c r="AO442" s="205"/>
      <c r="AP442" s="231"/>
      <c r="AQ442" s="193">
        <f t="shared" si="1448"/>
        <v>0</v>
      </c>
      <c r="AR442" s="192">
        <f t="shared" si="1448"/>
        <v>0</v>
      </c>
      <c r="AS442" s="192">
        <f t="shared" si="1449"/>
        <v>0</v>
      </c>
      <c r="AT442" s="192">
        <f t="shared" si="1450"/>
        <v>0</v>
      </c>
      <c r="AU442" s="192">
        <f t="shared" si="1450"/>
        <v>0</v>
      </c>
      <c r="AV442" s="192">
        <f t="shared" si="1450"/>
        <v>0</v>
      </c>
      <c r="AW442" s="192">
        <f t="shared" si="1450"/>
        <v>0</v>
      </c>
      <c r="AX442" s="235">
        <f t="shared" si="1451"/>
        <v>0</v>
      </c>
      <c r="AY442" s="263"/>
      <c r="AZ442" s="194">
        <f t="shared" si="1452"/>
        <v>0</v>
      </c>
      <c r="BA442" s="263"/>
      <c r="BB442" s="263"/>
      <c r="BC442" s="263"/>
      <c r="BD442" s="264"/>
      <c r="BE442" s="235">
        <f t="shared" si="1459"/>
        <v>0</v>
      </c>
      <c r="BF442" s="263"/>
      <c r="BG442" s="194">
        <f t="shared" si="1454"/>
        <v>0</v>
      </c>
      <c r="BH442" s="263"/>
      <c r="BI442" s="263"/>
      <c r="BJ442" s="263"/>
      <c r="BK442" s="264"/>
      <c r="BL442" s="235">
        <f t="shared" si="1462"/>
        <v>0</v>
      </c>
      <c r="BM442" s="263"/>
      <c r="BN442" s="194">
        <f t="shared" si="1456"/>
        <v>0</v>
      </c>
      <c r="BO442" s="263"/>
      <c r="BP442" s="263"/>
      <c r="BQ442" s="263"/>
      <c r="BR442" s="264"/>
      <c r="BS442" s="235">
        <f t="shared" si="1461"/>
        <v>0</v>
      </c>
      <c r="BT442" s="263"/>
      <c r="BU442" s="194">
        <f t="shared" si="1458"/>
        <v>0</v>
      </c>
      <c r="BV442" s="263"/>
      <c r="BW442" s="263"/>
      <c r="BX442" s="263"/>
      <c r="BY442" s="264"/>
      <c r="BZ442" s="251"/>
      <c r="CA442" s="159"/>
      <c r="CB442" s="44"/>
      <c r="CC442" s="44"/>
      <c r="CD442" s="44"/>
      <c r="CE442" s="44"/>
      <c r="CF442" s="44"/>
      <c r="CG442" s="44"/>
      <c r="CH442" s="44"/>
      <c r="CI442" s="44"/>
      <c r="CJ442" s="44"/>
      <c r="CK442" s="44"/>
      <c r="CL442" s="44"/>
      <c r="CM442" s="44"/>
      <c r="CN442" s="44"/>
      <c r="CO442" s="44"/>
      <c r="CP442" s="44"/>
      <c r="CQ442" s="44"/>
      <c r="CR442" s="44"/>
      <c r="CS442" s="44"/>
      <c r="CT442" s="44"/>
      <c r="CU442" s="44"/>
      <c r="CV442" s="44"/>
      <c r="CW442" s="44"/>
      <c r="CX442" s="44"/>
      <c r="CY442" s="44"/>
      <c r="CZ442" s="44"/>
      <c r="DA442" s="44"/>
      <c r="DB442" s="44"/>
      <c r="DC442" s="44"/>
      <c r="DD442" s="44"/>
      <c r="DE442" s="44"/>
      <c r="DF442" s="44"/>
      <c r="DG442" s="44"/>
      <c r="DH442" s="44"/>
      <c r="DI442" s="44"/>
      <c r="DJ442" s="44"/>
      <c r="DK442" s="44"/>
      <c r="DL442" s="44"/>
      <c r="DM442" s="44"/>
    </row>
    <row r="443" spans="1:117" hidden="1" outlineLevel="2">
      <c r="A443" s="145"/>
      <c r="B443" s="33"/>
      <c r="C443" s="50"/>
      <c r="D443" s="51"/>
      <c r="E443" s="34"/>
      <c r="F443" s="56"/>
      <c r="G443" s="34"/>
      <c r="H443" s="34"/>
      <c r="I443" s="34"/>
      <c r="J443" s="53"/>
      <c r="K443" s="34"/>
      <c r="L443" s="36"/>
      <c r="M443" s="36"/>
      <c r="N443" s="36"/>
      <c r="O443" s="49"/>
      <c r="P443" s="49"/>
      <c r="Q443" s="36">
        <f t="shared" si="1441"/>
        <v>0</v>
      </c>
      <c r="R443" s="33"/>
      <c r="S443" s="33"/>
      <c r="T443" s="33"/>
      <c r="U443" s="145"/>
      <c r="V443" s="192">
        <f t="shared" si="1442"/>
        <v>0</v>
      </c>
      <c r="W443" s="193">
        <f t="shared" si="1443"/>
        <v>0</v>
      </c>
      <c r="X443" s="192">
        <f t="shared" si="1443"/>
        <v>0</v>
      </c>
      <c r="Y443" s="192">
        <f t="shared" si="1443"/>
        <v>0</v>
      </c>
      <c r="Z443" s="192">
        <f t="shared" si="1443"/>
        <v>0</v>
      </c>
      <c r="AA443" s="211">
        <f t="shared" si="1444"/>
        <v>0</v>
      </c>
      <c r="AB443" s="205"/>
      <c r="AC443" s="205"/>
      <c r="AD443" s="229"/>
      <c r="AE443" s="211">
        <f t="shared" si="1445"/>
        <v>0</v>
      </c>
      <c r="AF443" s="205"/>
      <c r="AG443" s="205"/>
      <c r="AH443" s="229"/>
      <c r="AI443" s="211">
        <f t="shared" si="1446"/>
        <v>0</v>
      </c>
      <c r="AJ443" s="205"/>
      <c r="AK443" s="205"/>
      <c r="AL443" s="229"/>
      <c r="AM443" s="211">
        <f t="shared" si="1447"/>
        <v>0</v>
      </c>
      <c r="AN443" s="205"/>
      <c r="AO443" s="205"/>
      <c r="AP443" s="231"/>
      <c r="AQ443" s="193">
        <f t="shared" si="1448"/>
        <v>0</v>
      </c>
      <c r="AR443" s="192">
        <f t="shared" si="1448"/>
        <v>0</v>
      </c>
      <c r="AS443" s="192">
        <f t="shared" si="1449"/>
        <v>0</v>
      </c>
      <c r="AT443" s="192">
        <f t="shared" si="1450"/>
        <v>0</v>
      </c>
      <c r="AU443" s="192">
        <f t="shared" si="1450"/>
        <v>0</v>
      </c>
      <c r="AV443" s="192">
        <f t="shared" si="1450"/>
        <v>0</v>
      </c>
      <c r="AW443" s="192">
        <f t="shared" si="1450"/>
        <v>0</v>
      </c>
      <c r="AX443" s="235">
        <f t="shared" si="1451"/>
        <v>0</v>
      </c>
      <c r="AY443" s="263"/>
      <c r="AZ443" s="194">
        <f t="shared" si="1452"/>
        <v>0</v>
      </c>
      <c r="BA443" s="263"/>
      <c r="BB443" s="263"/>
      <c r="BC443" s="263"/>
      <c r="BD443" s="264"/>
      <c r="BE443" s="235">
        <f t="shared" si="1459"/>
        <v>0</v>
      </c>
      <c r="BF443" s="263"/>
      <c r="BG443" s="194">
        <f t="shared" si="1454"/>
        <v>0</v>
      </c>
      <c r="BH443" s="263"/>
      <c r="BI443" s="263"/>
      <c r="BJ443" s="263"/>
      <c r="BK443" s="264"/>
      <c r="BL443" s="235">
        <f t="shared" si="1462"/>
        <v>0</v>
      </c>
      <c r="BM443" s="263"/>
      <c r="BN443" s="194">
        <f t="shared" si="1456"/>
        <v>0</v>
      </c>
      <c r="BO443" s="263"/>
      <c r="BP443" s="263"/>
      <c r="BQ443" s="263"/>
      <c r="BR443" s="264"/>
      <c r="BS443" s="235">
        <f t="shared" si="1461"/>
        <v>0</v>
      </c>
      <c r="BT443" s="263"/>
      <c r="BU443" s="194">
        <f t="shared" si="1458"/>
        <v>0</v>
      </c>
      <c r="BV443" s="263"/>
      <c r="BW443" s="263"/>
      <c r="BX443" s="263"/>
      <c r="BY443" s="264"/>
      <c r="BZ443" s="251"/>
      <c r="CA443" s="159"/>
      <c r="CB443" s="44"/>
      <c r="CC443" s="44"/>
      <c r="CD443" s="44"/>
      <c r="CE443" s="44"/>
      <c r="CF443" s="44"/>
      <c r="CG443" s="44"/>
      <c r="CH443" s="44"/>
      <c r="CI443" s="44"/>
      <c r="CJ443" s="44"/>
      <c r="CK443" s="44"/>
      <c r="CL443" s="44"/>
      <c r="CM443" s="44"/>
      <c r="CN443" s="44"/>
      <c r="CO443" s="44"/>
      <c r="CP443" s="44"/>
      <c r="CQ443" s="44"/>
      <c r="CR443" s="44"/>
      <c r="CS443" s="44"/>
      <c r="CT443" s="44"/>
      <c r="CU443" s="44"/>
      <c r="CV443" s="44"/>
      <c r="CW443" s="44"/>
      <c r="CX443" s="44"/>
      <c r="CY443" s="44"/>
      <c r="CZ443" s="44"/>
      <c r="DA443" s="44"/>
      <c r="DB443" s="44"/>
      <c r="DC443" s="44"/>
      <c r="DD443" s="44"/>
      <c r="DE443" s="44"/>
      <c r="DF443" s="44"/>
      <c r="DG443" s="44"/>
      <c r="DH443" s="44"/>
      <c r="DI443" s="44"/>
      <c r="DJ443" s="44"/>
      <c r="DK443" s="44"/>
      <c r="DL443" s="44"/>
      <c r="DM443" s="44"/>
    </row>
    <row r="444" spans="1:117" hidden="1" outlineLevel="2">
      <c r="A444" s="145"/>
      <c r="B444" s="33"/>
      <c r="C444" s="50"/>
      <c r="D444" s="51"/>
      <c r="E444" s="34"/>
      <c r="F444" s="56"/>
      <c r="G444" s="34"/>
      <c r="H444" s="34"/>
      <c r="I444" s="34"/>
      <c r="J444" s="53"/>
      <c r="K444" s="34"/>
      <c r="L444" s="36"/>
      <c r="M444" s="36"/>
      <c r="N444" s="36"/>
      <c r="O444" s="49"/>
      <c r="P444" s="49"/>
      <c r="Q444" s="36">
        <f t="shared" si="1441"/>
        <v>0</v>
      </c>
      <c r="R444" s="33"/>
      <c r="S444" s="33"/>
      <c r="T444" s="33"/>
      <c r="U444" s="145"/>
      <c r="V444" s="192">
        <f t="shared" si="1442"/>
        <v>0</v>
      </c>
      <c r="W444" s="193">
        <f t="shared" si="1443"/>
        <v>0</v>
      </c>
      <c r="X444" s="192">
        <f t="shared" si="1443"/>
        <v>0</v>
      </c>
      <c r="Y444" s="192">
        <f t="shared" si="1443"/>
        <v>0</v>
      </c>
      <c r="Z444" s="192">
        <f t="shared" si="1443"/>
        <v>0</v>
      </c>
      <c r="AA444" s="211">
        <f t="shared" si="1444"/>
        <v>0</v>
      </c>
      <c r="AB444" s="205"/>
      <c r="AC444" s="205"/>
      <c r="AD444" s="229"/>
      <c r="AE444" s="211">
        <f t="shared" si="1445"/>
        <v>0</v>
      </c>
      <c r="AF444" s="205"/>
      <c r="AG444" s="205"/>
      <c r="AH444" s="229"/>
      <c r="AI444" s="211">
        <f t="shared" si="1446"/>
        <v>0</v>
      </c>
      <c r="AJ444" s="205"/>
      <c r="AK444" s="205"/>
      <c r="AL444" s="229"/>
      <c r="AM444" s="211">
        <f t="shared" si="1447"/>
        <v>0</v>
      </c>
      <c r="AN444" s="205"/>
      <c r="AO444" s="205"/>
      <c r="AP444" s="231"/>
      <c r="AQ444" s="193">
        <f t="shared" si="1448"/>
        <v>0</v>
      </c>
      <c r="AR444" s="192">
        <f t="shared" si="1448"/>
        <v>0</v>
      </c>
      <c r="AS444" s="192">
        <f t="shared" si="1449"/>
        <v>0</v>
      </c>
      <c r="AT444" s="192">
        <f t="shared" si="1450"/>
        <v>0</v>
      </c>
      <c r="AU444" s="192">
        <f t="shared" si="1450"/>
        <v>0</v>
      </c>
      <c r="AV444" s="192">
        <f t="shared" si="1450"/>
        <v>0</v>
      </c>
      <c r="AW444" s="192">
        <f t="shared" si="1450"/>
        <v>0</v>
      </c>
      <c r="AX444" s="235">
        <f t="shared" si="1451"/>
        <v>0</v>
      </c>
      <c r="AY444" s="263"/>
      <c r="AZ444" s="194">
        <f t="shared" si="1452"/>
        <v>0</v>
      </c>
      <c r="BA444" s="263"/>
      <c r="BB444" s="263"/>
      <c r="BC444" s="263"/>
      <c r="BD444" s="264"/>
      <c r="BE444" s="235">
        <f t="shared" si="1459"/>
        <v>0</v>
      </c>
      <c r="BF444" s="263"/>
      <c r="BG444" s="194">
        <f t="shared" si="1454"/>
        <v>0</v>
      </c>
      <c r="BH444" s="263"/>
      <c r="BI444" s="263"/>
      <c r="BJ444" s="263"/>
      <c r="BK444" s="264"/>
      <c r="BL444" s="235">
        <f t="shared" si="1462"/>
        <v>0</v>
      </c>
      <c r="BM444" s="263"/>
      <c r="BN444" s="194">
        <f t="shared" si="1456"/>
        <v>0</v>
      </c>
      <c r="BO444" s="263"/>
      <c r="BP444" s="263"/>
      <c r="BQ444" s="263"/>
      <c r="BR444" s="264"/>
      <c r="BS444" s="235">
        <f t="shared" si="1461"/>
        <v>0</v>
      </c>
      <c r="BT444" s="263"/>
      <c r="BU444" s="194">
        <f t="shared" si="1458"/>
        <v>0</v>
      </c>
      <c r="BV444" s="263"/>
      <c r="BW444" s="263"/>
      <c r="BX444" s="263"/>
      <c r="BY444" s="264"/>
      <c r="BZ444" s="251"/>
      <c r="CA444" s="159"/>
      <c r="CB444" s="44"/>
      <c r="CC444" s="44"/>
      <c r="CD444" s="44"/>
      <c r="CE444" s="44"/>
      <c r="CF444" s="44"/>
      <c r="CG444" s="44"/>
      <c r="CH444" s="44"/>
      <c r="CI444" s="44"/>
      <c r="CJ444" s="44"/>
      <c r="CK444" s="44"/>
      <c r="CL444" s="44"/>
      <c r="CM444" s="44"/>
      <c r="CN444" s="44"/>
      <c r="CO444" s="44"/>
      <c r="CP444" s="44"/>
      <c r="CQ444" s="44"/>
      <c r="CR444" s="44"/>
      <c r="CS444" s="44"/>
      <c r="CT444" s="44"/>
      <c r="CU444" s="44"/>
      <c r="CV444" s="44"/>
      <c r="CW444" s="44"/>
      <c r="CX444" s="44"/>
      <c r="CY444" s="44"/>
      <c r="CZ444" s="44"/>
      <c r="DA444" s="44"/>
      <c r="DB444" s="44"/>
      <c r="DC444" s="44"/>
      <c r="DD444" s="44"/>
      <c r="DE444" s="44"/>
      <c r="DF444" s="44"/>
      <c r="DG444" s="44"/>
      <c r="DH444" s="44"/>
      <c r="DI444" s="44"/>
      <c r="DJ444" s="44"/>
      <c r="DK444" s="44"/>
      <c r="DL444" s="44"/>
      <c r="DM444" s="44"/>
    </row>
    <row r="445" spans="1:117" hidden="1" outlineLevel="2">
      <c r="A445" s="145"/>
      <c r="B445" s="33"/>
      <c r="C445" s="50"/>
      <c r="D445" s="51"/>
      <c r="E445" s="34"/>
      <c r="F445" s="56"/>
      <c r="G445" s="34"/>
      <c r="H445" s="34"/>
      <c r="I445" s="34"/>
      <c r="J445" s="53"/>
      <c r="K445" s="34"/>
      <c r="L445" s="36"/>
      <c r="M445" s="36"/>
      <c r="N445" s="36"/>
      <c r="O445" s="49"/>
      <c r="P445" s="49"/>
      <c r="Q445" s="36">
        <f t="shared" si="1441"/>
        <v>0</v>
      </c>
      <c r="R445" s="33"/>
      <c r="S445" s="33"/>
      <c r="T445" s="33"/>
      <c r="U445" s="145"/>
      <c r="V445" s="192">
        <f t="shared" si="1442"/>
        <v>0</v>
      </c>
      <c r="W445" s="193">
        <f t="shared" si="1443"/>
        <v>0</v>
      </c>
      <c r="X445" s="192">
        <f t="shared" si="1443"/>
        <v>0</v>
      </c>
      <c r="Y445" s="192">
        <f t="shared" si="1443"/>
        <v>0</v>
      </c>
      <c r="Z445" s="192">
        <f t="shared" si="1443"/>
        <v>0</v>
      </c>
      <c r="AA445" s="211">
        <f t="shared" si="1444"/>
        <v>0</v>
      </c>
      <c r="AB445" s="205"/>
      <c r="AC445" s="205"/>
      <c r="AD445" s="229"/>
      <c r="AE445" s="211">
        <f t="shared" si="1445"/>
        <v>0</v>
      </c>
      <c r="AF445" s="205"/>
      <c r="AG445" s="205"/>
      <c r="AH445" s="229"/>
      <c r="AI445" s="211">
        <f t="shared" si="1446"/>
        <v>0</v>
      </c>
      <c r="AJ445" s="205"/>
      <c r="AK445" s="205"/>
      <c r="AL445" s="229"/>
      <c r="AM445" s="211">
        <f t="shared" si="1447"/>
        <v>0</v>
      </c>
      <c r="AN445" s="205"/>
      <c r="AO445" s="205"/>
      <c r="AP445" s="231"/>
      <c r="AQ445" s="193">
        <f t="shared" si="1448"/>
        <v>0</v>
      </c>
      <c r="AR445" s="192">
        <f t="shared" si="1448"/>
        <v>0</v>
      </c>
      <c r="AS445" s="192">
        <f t="shared" si="1449"/>
        <v>0</v>
      </c>
      <c r="AT445" s="192">
        <f t="shared" si="1450"/>
        <v>0</v>
      </c>
      <c r="AU445" s="192">
        <f t="shared" si="1450"/>
        <v>0</v>
      </c>
      <c r="AV445" s="192">
        <f t="shared" si="1450"/>
        <v>0</v>
      </c>
      <c r="AW445" s="192">
        <f t="shared" si="1450"/>
        <v>0</v>
      </c>
      <c r="AX445" s="235">
        <f t="shared" si="1451"/>
        <v>0</v>
      </c>
      <c r="AY445" s="263"/>
      <c r="AZ445" s="194">
        <f t="shared" si="1452"/>
        <v>0</v>
      </c>
      <c r="BA445" s="263"/>
      <c r="BB445" s="263"/>
      <c r="BC445" s="263"/>
      <c r="BD445" s="264"/>
      <c r="BE445" s="235">
        <f t="shared" si="1459"/>
        <v>0</v>
      </c>
      <c r="BF445" s="263"/>
      <c r="BG445" s="194">
        <f t="shared" si="1454"/>
        <v>0</v>
      </c>
      <c r="BH445" s="263"/>
      <c r="BI445" s="263"/>
      <c r="BJ445" s="263"/>
      <c r="BK445" s="264"/>
      <c r="BL445" s="235">
        <f t="shared" si="1460"/>
        <v>0</v>
      </c>
      <c r="BM445" s="263"/>
      <c r="BN445" s="194">
        <f t="shared" si="1456"/>
        <v>0</v>
      </c>
      <c r="BO445" s="263"/>
      <c r="BP445" s="263"/>
      <c r="BQ445" s="263"/>
      <c r="BR445" s="264"/>
      <c r="BS445" s="235">
        <f t="shared" si="1461"/>
        <v>0</v>
      </c>
      <c r="BT445" s="263"/>
      <c r="BU445" s="194">
        <f t="shared" si="1458"/>
        <v>0</v>
      </c>
      <c r="BV445" s="263"/>
      <c r="BW445" s="263"/>
      <c r="BX445" s="263"/>
      <c r="BY445" s="264"/>
      <c r="BZ445" s="251"/>
      <c r="CA445" s="159"/>
      <c r="CB445" s="44"/>
      <c r="CC445" s="44"/>
      <c r="CD445" s="44"/>
      <c r="CE445" s="44"/>
      <c r="CF445" s="44"/>
      <c r="CG445" s="44"/>
      <c r="CH445" s="44"/>
      <c r="CI445" s="44"/>
      <c r="CJ445" s="44"/>
      <c r="CK445" s="44"/>
      <c r="CL445" s="44"/>
      <c r="CM445" s="44"/>
      <c r="CN445" s="44"/>
      <c r="CO445" s="44"/>
      <c r="CP445" s="44"/>
      <c r="CQ445" s="44"/>
      <c r="CR445" s="44"/>
      <c r="CS445" s="44"/>
      <c r="CT445" s="44"/>
      <c r="CU445" s="44"/>
      <c r="CV445" s="44"/>
      <c r="CW445" s="44"/>
      <c r="CX445" s="44"/>
      <c r="CY445" s="44"/>
      <c r="CZ445" s="44"/>
      <c r="DA445" s="44"/>
      <c r="DB445" s="44"/>
      <c r="DC445" s="44"/>
      <c r="DD445" s="44"/>
      <c r="DE445" s="44"/>
      <c r="DF445" s="44"/>
      <c r="DG445" s="44"/>
      <c r="DH445" s="44"/>
      <c r="DI445" s="44"/>
      <c r="DJ445" s="44"/>
      <c r="DK445" s="44"/>
      <c r="DL445" s="44"/>
      <c r="DM445" s="44"/>
    </row>
    <row r="446" spans="1:117" hidden="1" outlineLevel="2">
      <c r="A446" s="145"/>
      <c r="B446" s="33"/>
      <c r="C446" s="50"/>
      <c r="D446" s="51"/>
      <c r="E446" s="34"/>
      <c r="F446" s="56"/>
      <c r="G446" s="34"/>
      <c r="H446" s="34"/>
      <c r="I446" s="34"/>
      <c r="J446" s="53"/>
      <c r="K446" s="34"/>
      <c r="L446" s="36"/>
      <c r="M446" s="36"/>
      <c r="N446" s="36"/>
      <c r="O446" s="49"/>
      <c r="P446" s="49"/>
      <c r="Q446" s="36">
        <f t="shared" si="1441"/>
        <v>0</v>
      </c>
      <c r="R446" s="33"/>
      <c r="S446" s="33"/>
      <c r="T446" s="33"/>
      <c r="U446" s="145"/>
      <c r="V446" s="192">
        <f t="shared" si="1442"/>
        <v>0</v>
      </c>
      <c r="W446" s="193">
        <f t="shared" si="1443"/>
        <v>0</v>
      </c>
      <c r="X446" s="192">
        <f t="shared" si="1443"/>
        <v>0</v>
      </c>
      <c r="Y446" s="192">
        <f t="shared" si="1443"/>
        <v>0</v>
      </c>
      <c r="Z446" s="192">
        <f t="shared" si="1443"/>
        <v>0</v>
      </c>
      <c r="AA446" s="211">
        <f t="shared" si="1444"/>
        <v>0</v>
      </c>
      <c r="AB446" s="205"/>
      <c r="AC446" s="205"/>
      <c r="AD446" s="229"/>
      <c r="AE446" s="211">
        <f t="shared" si="1445"/>
        <v>0</v>
      </c>
      <c r="AF446" s="205"/>
      <c r="AG446" s="205"/>
      <c r="AH446" s="229"/>
      <c r="AI446" s="211">
        <f t="shared" si="1446"/>
        <v>0</v>
      </c>
      <c r="AJ446" s="205"/>
      <c r="AK446" s="205"/>
      <c r="AL446" s="229"/>
      <c r="AM446" s="211">
        <f t="shared" si="1447"/>
        <v>0</v>
      </c>
      <c r="AN446" s="205"/>
      <c r="AO446" s="205"/>
      <c r="AP446" s="231"/>
      <c r="AQ446" s="193">
        <f t="shared" si="1448"/>
        <v>0</v>
      </c>
      <c r="AR446" s="192">
        <f t="shared" si="1448"/>
        <v>0</v>
      </c>
      <c r="AS446" s="192">
        <f t="shared" si="1449"/>
        <v>0</v>
      </c>
      <c r="AT446" s="192">
        <f t="shared" si="1450"/>
        <v>0</v>
      </c>
      <c r="AU446" s="192">
        <f t="shared" si="1450"/>
        <v>0</v>
      </c>
      <c r="AV446" s="192">
        <f t="shared" si="1450"/>
        <v>0</v>
      </c>
      <c r="AW446" s="192">
        <f t="shared" si="1450"/>
        <v>0</v>
      </c>
      <c r="AX446" s="235">
        <f t="shared" si="1451"/>
        <v>0</v>
      </c>
      <c r="AY446" s="263"/>
      <c r="AZ446" s="194">
        <f t="shared" si="1452"/>
        <v>0</v>
      </c>
      <c r="BA446" s="263"/>
      <c r="BB446" s="263"/>
      <c r="BC446" s="263"/>
      <c r="BD446" s="264"/>
      <c r="BE446" s="235">
        <f t="shared" si="1459"/>
        <v>0</v>
      </c>
      <c r="BF446" s="263"/>
      <c r="BG446" s="194">
        <f t="shared" si="1454"/>
        <v>0</v>
      </c>
      <c r="BH446" s="263"/>
      <c r="BI446" s="263"/>
      <c r="BJ446" s="263"/>
      <c r="BK446" s="264"/>
      <c r="BL446" s="235">
        <f t="shared" si="1460"/>
        <v>0</v>
      </c>
      <c r="BM446" s="263"/>
      <c r="BN446" s="194">
        <f t="shared" si="1456"/>
        <v>0</v>
      </c>
      <c r="BO446" s="263"/>
      <c r="BP446" s="263"/>
      <c r="BQ446" s="263"/>
      <c r="BR446" s="264"/>
      <c r="BS446" s="235">
        <f t="shared" si="1461"/>
        <v>0</v>
      </c>
      <c r="BT446" s="263"/>
      <c r="BU446" s="194">
        <f t="shared" si="1458"/>
        <v>0</v>
      </c>
      <c r="BV446" s="263"/>
      <c r="BW446" s="263"/>
      <c r="BX446" s="263"/>
      <c r="BY446" s="264"/>
      <c r="BZ446" s="251"/>
      <c r="CA446" s="159"/>
      <c r="CB446" s="44"/>
      <c r="CC446" s="44"/>
      <c r="CD446" s="44"/>
      <c r="CE446" s="44"/>
      <c r="CF446" s="44"/>
      <c r="CG446" s="44"/>
      <c r="CH446" s="44"/>
      <c r="CI446" s="44"/>
      <c r="CJ446" s="44"/>
      <c r="CK446" s="44"/>
      <c r="CL446" s="44"/>
      <c r="CM446" s="44"/>
      <c r="CN446" s="44"/>
      <c r="CO446" s="44"/>
      <c r="CP446" s="44"/>
      <c r="CQ446" s="44"/>
      <c r="CR446" s="44"/>
      <c r="CS446" s="44"/>
      <c r="CT446" s="44"/>
      <c r="CU446" s="44"/>
      <c r="CV446" s="44"/>
      <c r="CW446" s="44"/>
      <c r="CX446" s="44"/>
      <c r="CY446" s="44"/>
      <c r="CZ446" s="44"/>
      <c r="DA446" s="44"/>
      <c r="DB446" s="44"/>
      <c r="DC446" s="44"/>
      <c r="DD446" s="44"/>
      <c r="DE446" s="44"/>
      <c r="DF446" s="44"/>
      <c r="DG446" s="44"/>
      <c r="DH446" s="44"/>
      <c r="DI446" s="44"/>
      <c r="DJ446" s="44"/>
      <c r="DK446" s="44"/>
      <c r="DL446" s="44"/>
      <c r="DM446" s="44"/>
    </row>
    <row r="447" spans="1:117" hidden="1" outlineLevel="2">
      <c r="A447" s="145"/>
      <c r="B447" s="33"/>
      <c r="C447" s="50"/>
      <c r="D447" s="51"/>
      <c r="E447" s="34"/>
      <c r="F447" s="56"/>
      <c r="G447" s="34"/>
      <c r="H447" s="34"/>
      <c r="I447" s="34"/>
      <c r="J447" s="53"/>
      <c r="K447" s="34"/>
      <c r="L447" s="36"/>
      <c r="M447" s="36"/>
      <c r="N447" s="36"/>
      <c r="O447" s="49"/>
      <c r="P447" s="49"/>
      <c r="Q447" s="36">
        <f t="shared" si="1441"/>
        <v>0</v>
      </c>
      <c r="R447" s="33"/>
      <c r="S447" s="33"/>
      <c r="T447" s="33"/>
      <c r="U447" s="145"/>
      <c r="V447" s="192">
        <f t="shared" si="1442"/>
        <v>0</v>
      </c>
      <c r="W447" s="193">
        <f t="shared" ref="W447:Z449" si="1463">SUM(AA447,AE447,AI447,AM447)</f>
        <v>0</v>
      </c>
      <c r="X447" s="192">
        <f t="shared" si="1463"/>
        <v>0</v>
      </c>
      <c r="Y447" s="192">
        <f t="shared" si="1463"/>
        <v>0</v>
      </c>
      <c r="Z447" s="192">
        <f t="shared" si="1463"/>
        <v>0</v>
      </c>
      <c r="AA447" s="211">
        <f t="shared" si="1444"/>
        <v>0</v>
      </c>
      <c r="AB447" s="205"/>
      <c r="AC447" s="205"/>
      <c r="AD447" s="229"/>
      <c r="AE447" s="211">
        <f t="shared" si="1445"/>
        <v>0</v>
      </c>
      <c r="AF447" s="205"/>
      <c r="AG447" s="205"/>
      <c r="AH447" s="229"/>
      <c r="AI447" s="211">
        <f t="shared" si="1446"/>
        <v>0</v>
      </c>
      <c r="AJ447" s="205"/>
      <c r="AK447" s="205"/>
      <c r="AL447" s="229"/>
      <c r="AM447" s="211">
        <f t="shared" si="1447"/>
        <v>0</v>
      </c>
      <c r="AN447" s="205"/>
      <c r="AO447" s="205"/>
      <c r="AP447" s="231"/>
      <c r="AQ447" s="193">
        <f t="shared" ref="AQ447:AR449" si="1464">SUM(BS447,BL447,BE447,AX447)</f>
        <v>0</v>
      </c>
      <c r="AR447" s="192">
        <f t="shared" si="1464"/>
        <v>0</v>
      </c>
      <c r="AS447" s="192">
        <f t="shared" si="1449"/>
        <v>0</v>
      </c>
      <c r="AT447" s="192">
        <f t="shared" ref="AT447:AW449" si="1465">SUM(BV447,BO447,BH447,BA447)</f>
        <v>0</v>
      </c>
      <c r="AU447" s="192">
        <f t="shared" si="1465"/>
        <v>0</v>
      </c>
      <c r="AV447" s="192">
        <f t="shared" si="1465"/>
        <v>0</v>
      </c>
      <c r="AW447" s="192">
        <f t="shared" si="1465"/>
        <v>0</v>
      </c>
      <c r="AX447" s="235">
        <f t="shared" si="1451"/>
        <v>0</v>
      </c>
      <c r="AY447" s="263"/>
      <c r="AZ447" s="194">
        <f t="shared" si="1452"/>
        <v>0</v>
      </c>
      <c r="BA447" s="263"/>
      <c r="BB447" s="263"/>
      <c r="BC447" s="263"/>
      <c r="BD447" s="264"/>
      <c r="BE447" s="235">
        <f t="shared" si="1459"/>
        <v>0</v>
      </c>
      <c r="BF447" s="263"/>
      <c r="BG447" s="194">
        <f t="shared" si="1454"/>
        <v>0</v>
      </c>
      <c r="BH447" s="263"/>
      <c r="BI447" s="263"/>
      <c r="BJ447" s="263"/>
      <c r="BK447" s="264"/>
      <c r="BL447" s="235">
        <f t="shared" si="1460"/>
        <v>0</v>
      </c>
      <c r="BM447" s="263"/>
      <c r="BN447" s="194">
        <f t="shared" si="1456"/>
        <v>0</v>
      </c>
      <c r="BO447" s="263"/>
      <c r="BP447" s="263"/>
      <c r="BQ447" s="263"/>
      <c r="BR447" s="264"/>
      <c r="BS447" s="235">
        <f t="shared" si="1461"/>
        <v>0</v>
      </c>
      <c r="BT447" s="263"/>
      <c r="BU447" s="194">
        <f t="shared" si="1458"/>
        <v>0</v>
      </c>
      <c r="BV447" s="263"/>
      <c r="BW447" s="263"/>
      <c r="BX447" s="263"/>
      <c r="BY447" s="264"/>
      <c r="BZ447" s="251"/>
      <c r="CA447" s="159"/>
      <c r="CB447" s="44"/>
      <c r="CC447" s="44"/>
      <c r="CD447" s="44"/>
      <c r="CE447" s="44"/>
      <c r="CF447" s="44"/>
      <c r="CG447" s="44"/>
      <c r="CH447" s="44"/>
      <c r="CI447" s="44"/>
      <c r="CJ447" s="44"/>
      <c r="CK447" s="44"/>
      <c r="CL447" s="44"/>
      <c r="CM447" s="44"/>
      <c r="CN447" s="44"/>
      <c r="CO447" s="44"/>
      <c r="CP447" s="44"/>
      <c r="CQ447" s="44"/>
      <c r="CR447" s="44"/>
      <c r="CS447" s="44"/>
      <c r="CT447" s="44"/>
      <c r="CU447" s="44"/>
      <c r="CV447" s="44"/>
      <c r="CW447" s="44"/>
      <c r="CX447" s="44"/>
      <c r="CY447" s="44"/>
      <c r="CZ447" s="44"/>
      <c r="DA447" s="44"/>
      <c r="DB447" s="44"/>
      <c r="DC447" s="44"/>
      <c r="DD447" s="44"/>
      <c r="DE447" s="44"/>
      <c r="DF447" s="44"/>
      <c r="DG447" s="44"/>
      <c r="DH447" s="44"/>
      <c r="DI447" s="44"/>
      <c r="DJ447" s="44"/>
      <c r="DK447" s="44"/>
      <c r="DL447" s="44"/>
      <c r="DM447" s="44"/>
    </row>
    <row r="448" spans="1:117" hidden="1" outlineLevel="2">
      <c r="A448" s="145"/>
      <c r="B448" s="33"/>
      <c r="C448" s="50"/>
      <c r="D448" s="51"/>
      <c r="E448" s="34"/>
      <c r="F448" s="56"/>
      <c r="G448" s="34"/>
      <c r="H448" s="34"/>
      <c r="I448" s="34"/>
      <c r="J448" s="53"/>
      <c r="K448" s="34"/>
      <c r="L448" s="36"/>
      <c r="M448" s="36"/>
      <c r="N448" s="36"/>
      <c r="O448" s="49"/>
      <c r="P448" s="49"/>
      <c r="Q448" s="36">
        <f t="shared" si="1441"/>
        <v>0</v>
      </c>
      <c r="R448" s="33"/>
      <c r="S448" s="33"/>
      <c r="T448" s="33"/>
      <c r="U448" s="145"/>
      <c r="V448" s="192">
        <f t="shared" si="1442"/>
        <v>0</v>
      </c>
      <c r="W448" s="193">
        <f t="shared" si="1463"/>
        <v>0</v>
      </c>
      <c r="X448" s="192">
        <f t="shared" si="1463"/>
        <v>0</v>
      </c>
      <c r="Y448" s="192">
        <f t="shared" si="1463"/>
        <v>0</v>
      </c>
      <c r="Z448" s="192">
        <f t="shared" si="1463"/>
        <v>0</v>
      </c>
      <c r="AA448" s="211">
        <f t="shared" si="1444"/>
        <v>0</v>
      </c>
      <c r="AB448" s="205"/>
      <c r="AC448" s="205"/>
      <c r="AD448" s="229"/>
      <c r="AE448" s="211">
        <f t="shared" si="1445"/>
        <v>0</v>
      </c>
      <c r="AF448" s="205"/>
      <c r="AG448" s="205"/>
      <c r="AH448" s="229"/>
      <c r="AI448" s="211">
        <f t="shared" si="1446"/>
        <v>0</v>
      </c>
      <c r="AJ448" s="205"/>
      <c r="AK448" s="205"/>
      <c r="AL448" s="229"/>
      <c r="AM448" s="211">
        <f t="shared" si="1447"/>
        <v>0</v>
      </c>
      <c r="AN448" s="205"/>
      <c r="AO448" s="205"/>
      <c r="AP448" s="231"/>
      <c r="AQ448" s="193">
        <f t="shared" si="1464"/>
        <v>0</v>
      </c>
      <c r="AR448" s="192">
        <f t="shared" si="1464"/>
        <v>0</v>
      </c>
      <c r="AS448" s="192">
        <f t="shared" si="1449"/>
        <v>0</v>
      </c>
      <c r="AT448" s="192">
        <f t="shared" si="1465"/>
        <v>0</v>
      </c>
      <c r="AU448" s="192">
        <f t="shared" si="1465"/>
        <v>0</v>
      </c>
      <c r="AV448" s="192">
        <f t="shared" si="1465"/>
        <v>0</v>
      </c>
      <c r="AW448" s="192">
        <f t="shared" si="1465"/>
        <v>0</v>
      </c>
      <c r="AX448" s="235">
        <f t="shared" si="1451"/>
        <v>0</v>
      </c>
      <c r="AY448" s="263"/>
      <c r="AZ448" s="194">
        <f t="shared" si="1452"/>
        <v>0</v>
      </c>
      <c r="BA448" s="263"/>
      <c r="BB448" s="263"/>
      <c r="BC448" s="263"/>
      <c r="BD448" s="264"/>
      <c r="BE448" s="235">
        <f t="shared" si="1459"/>
        <v>0</v>
      </c>
      <c r="BF448" s="263"/>
      <c r="BG448" s="194">
        <f t="shared" si="1454"/>
        <v>0</v>
      </c>
      <c r="BH448" s="263"/>
      <c r="BI448" s="263"/>
      <c r="BJ448" s="263"/>
      <c r="BK448" s="264"/>
      <c r="BL448" s="235">
        <f t="shared" si="1460"/>
        <v>0</v>
      </c>
      <c r="BM448" s="263"/>
      <c r="BN448" s="194">
        <f t="shared" si="1456"/>
        <v>0</v>
      </c>
      <c r="BO448" s="263"/>
      <c r="BP448" s="263"/>
      <c r="BQ448" s="263"/>
      <c r="BR448" s="264"/>
      <c r="BS448" s="235">
        <f t="shared" si="1461"/>
        <v>0</v>
      </c>
      <c r="BT448" s="263"/>
      <c r="BU448" s="194">
        <f t="shared" si="1458"/>
        <v>0</v>
      </c>
      <c r="BV448" s="263"/>
      <c r="BW448" s="263"/>
      <c r="BX448" s="263"/>
      <c r="BY448" s="264"/>
      <c r="BZ448" s="251"/>
      <c r="CA448" s="159"/>
      <c r="CB448" s="44"/>
      <c r="CC448" s="44"/>
      <c r="CD448" s="44"/>
      <c r="CE448" s="44"/>
      <c r="CF448" s="44"/>
      <c r="CG448" s="44"/>
      <c r="CH448" s="44"/>
      <c r="CI448" s="44"/>
      <c r="CJ448" s="44"/>
      <c r="CK448" s="44"/>
      <c r="CL448" s="44"/>
      <c r="CM448" s="44"/>
      <c r="CN448" s="44"/>
      <c r="CO448" s="44"/>
      <c r="CP448" s="44"/>
      <c r="CQ448" s="44"/>
      <c r="CR448" s="44"/>
      <c r="CS448" s="44"/>
      <c r="CT448" s="44"/>
      <c r="CU448" s="44"/>
      <c r="CV448" s="44"/>
      <c r="CW448" s="44"/>
      <c r="CX448" s="44"/>
      <c r="CY448" s="44"/>
      <c r="CZ448" s="44"/>
      <c r="DA448" s="44"/>
      <c r="DB448" s="44"/>
      <c r="DC448" s="44"/>
      <c r="DD448" s="44"/>
      <c r="DE448" s="44"/>
      <c r="DF448" s="44"/>
      <c r="DG448" s="44"/>
      <c r="DH448" s="44"/>
      <c r="DI448" s="44"/>
      <c r="DJ448" s="44"/>
      <c r="DK448" s="44"/>
      <c r="DL448" s="44"/>
      <c r="DM448" s="44"/>
    </row>
    <row r="449" spans="1:241" hidden="1" outlineLevel="2">
      <c r="A449" s="145"/>
      <c r="B449" s="33"/>
      <c r="C449" s="50"/>
      <c r="D449" s="51"/>
      <c r="E449" s="34"/>
      <c r="F449" s="56"/>
      <c r="G449" s="34"/>
      <c r="H449" s="34"/>
      <c r="I449" s="34"/>
      <c r="J449" s="53"/>
      <c r="K449" s="34"/>
      <c r="L449" s="36"/>
      <c r="M449" s="36"/>
      <c r="N449" s="36"/>
      <c r="O449" s="49"/>
      <c r="P449" s="49"/>
      <c r="Q449" s="36">
        <f t="shared" si="1441"/>
        <v>0</v>
      </c>
      <c r="R449" s="33"/>
      <c r="S449" s="33"/>
      <c r="T449" s="33"/>
      <c r="U449" s="145"/>
      <c r="V449" s="192">
        <f t="shared" si="1442"/>
        <v>0</v>
      </c>
      <c r="W449" s="193">
        <f t="shared" si="1463"/>
        <v>0</v>
      </c>
      <c r="X449" s="192">
        <f t="shared" si="1463"/>
        <v>0</v>
      </c>
      <c r="Y449" s="192">
        <f t="shared" si="1463"/>
        <v>0</v>
      </c>
      <c r="Z449" s="192">
        <f t="shared" si="1463"/>
        <v>0</v>
      </c>
      <c r="AA449" s="211">
        <f t="shared" si="1444"/>
        <v>0</v>
      </c>
      <c r="AB449" s="205"/>
      <c r="AC449" s="205"/>
      <c r="AD449" s="229"/>
      <c r="AE449" s="211">
        <f t="shared" si="1445"/>
        <v>0</v>
      </c>
      <c r="AF449" s="205"/>
      <c r="AG449" s="205"/>
      <c r="AH449" s="229"/>
      <c r="AI449" s="211">
        <f t="shared" si="1446"/>
        <v>0</v>
      </c>
      <c r="AJ449" s="205"/>
      <c r="AK449" s="205"/>
      <c r="AL449" s="229"/>
      <c r="AM449" s="211">
        <f t="shared" si="1447"/>
        <v>0</v>
      </c>
      <c r="AN449" s="205"/>
      <c r="AO449" s="205"/>
      <c r="AP449" s="231"/>
      <c r="AQ449" s="193">
        <f t="shared" si="1464"/>
        <v>0</v>
      </c>
      <c r="AR449" s="192">
        <f t="shared" si="1464"/>
        <v>0</v>
      </c>
      <c r="AS449" s="192">
        <f t="shared" si="1449"/>
        <v>0</v>
      </c>
      <c r="AT449" s="192">
        <f t="shared" si="1465"/>
        <v>0</v>
      </c>
      <c r="AU449" s="192">
        <f t="shared" si="1465"/>
        <v>0</v>
      </c>
      <c r="AV449" s="192">
        <f t="shared" si="1465"/>
        <v>0</v>
      </c>
      <c r="AW449" s="192">
        <f t="shared" si="1465"/>
        <v>0</v>
      </c>
      <c r="AX449" s="235">
        <f t="shared" si="1451"/>
        <v>0</v>
      </c>
      <c r="AY449" s="263"/>
      <c r="AZ449" s="194">
        <f t="shared" si="1452"/>
        <v>0</v>
      </c>
      <c r="BA449" s="263"/>
      <c r="BB449" s="263"/>
      <c r="BC449" s="263"/>
      <c r="BD449" s="264"/>
      <c r="BE449" s="235">
        <f t="shared" si="1459"/>
        <v>0</v>
      </c>
      <c r="BF449" s="263"/>
      <c r="BG449" s="194">
        <f t="shared" si="1454"/>
        <v>0</v>
      </c>
      <c r="BH449" s="263"/>
      <c r="BI449" s="263"/>
      <c r="BJ449" s="263"/>
      <c r="BK449" s="264"/>
      <c r="BL449" s="235">
        <f t="shared" si="1460"/>
        <v>0</v>
      </c>
      <c r="BM449" s="263"/>
      <c r="BN449" s="194">
        <f t="shared" si="1456"/>
        <v>0</v>
      </c>
      <c r="BO449" s="263"/>
      <c r="BP449" s="263"/>
      <c r="BQ449" s="263"/>
      <c r="BR449" s="264"/>
      <c r="BS449" s="235">
        <f t="shared" si="1461"/>
        <v>0</v>
      </c>
      <c r="BT449" s="263"/>
      <c r="BU449" s="194">
        <f t="shared" si="1458"/>
        <v>0</v>
      </c>
      <c r="BV449" s="263"/>
      <c r="BW449" s="263"/>
      <c r="BX449" s="263"/>
      <c r="BY449" s="264"/>
      <c r="BZ449" s="251"/>
      <c r="CA449" s="159"/>
      <c r="CB449" s="44"/>
      <c r="CC449" s="44"/>
      <c r="CD449" s="44"/>
      <c r="CE449" s="44"/>
      <c r="CF449" s="44"/>
      <c r="CG449" s="44"/>
      <c r="CH449" s="44"/>
      <c r="CI449" s="44"/>
      <c r="CJ449" s="44"/>
      <c r="CK449" s="44"/>
      <c r="CL449" s="44"/>
      <c r="CM449" s="44"/>
      <c r="CN449" s="44"/>
      <c r="CO449" s="44"/>
      <c r="CP449" s="44"/>
      <c r="CQ449" s="44"/>
      <c r="CR449" s="44"/>
      <c r="CS449" s="44"/>
      <c r="CT449" s="44"/>
      <c r="CU449" s="44"/>
      <c r="CV449" s="44"/>
      <c r="CW449" s="44"/>
      <c r="CX449" s="44"/>
      <c r="CY449" s="44"/>
      <c r="CZ449" s="44"/>
      <c r="DA449" s="44"/>
      <c r="DB449" s="44"/>
      <c r="DC449" s="44"/>
      <c r="DD449" s="44"/>
      <c r="DE449" s="44"/>
      <c r="DF449" s="44"/>
      <c r="DG449" s="44"/>
      <c r="DH449" s="44"/>
      <c r="DI449" s="44"/>
      <c r="DJ449" s="44"/>
      <c r="DK449" s="44"/>
      <c r="DL449" s="44"/>
      <c r="DM449" s="44"/>
    </row>
    <row r="450" spans="1:241" collapsed="1">
      <c r="A450" s="298"/>
      <c r="B450" s="299"/>
      <c r="C450" s="300"/>
      <c r="D450" s="301"/>
      <c r="E450" s="302"/>
      <c r="F450" s="303"/>
      <c r="G450" s="302"/>
      <c r="H450" s="302"/>
      <c r="I450" s="302"/>
      <c r="J450" s="304"/>
      <c r="K450" s="302"/>
      <c r="L450" s="305"/>
      <c r="M450" s="305"/>
      <c r="N450" s="305"/>
      <c r="O450" s="305"/>
      <c r="P450" s="305"/>
      <c r="Q450" s="305"/>
      <c r="R450" s="299"/>
      <c r="S450" s="306"/>
      <c r="T450" s="306"/>
      <c r="U450" s="306"/>
      <c r="V450" s="305"/>
      <c r="W450" s="305"/>
      <c r="X450" s="305"/>
      <c r="Y450" s="305"/>
      <c r="Z450" s="305"/>
      <c r="AA450" s="305"/>
      <c r="AB450" s="305"/>
      <c r="AC450" s="305"/>
      <c r="AD450" s="305"/>
      <c r="AE450" s="305"/>
      <c r="AF450" s="305"/>
      <c r="AG450" s="305"/>
      <c r="AH450" s="305"/>
      <c r="AI450" s="305"/>
      <c r="AJ450" s="305"/>
      <c r="AK450" s="305"/>
      <c r="AL450" s="305"/>
      <c r="AM450" s="305"/>
      <c r="AN450" s="305"/>
      <c r="AO450" s="305"/>
      <c r="AP450" s="305"/>
      <c r="AQ450" s="305"/>
      <c r="AR450" s="305"/>
      <c r="AS450" s="305"/>
      <c r="AT450" s="305"/>
      <c r="AU450" s="305"/>
      <c r="AV450" s="305"/>
      <c r="AW450" s="305"/>
      <c r="AX450" s="273"/>
      <c r="AY450" s="307"/>
      <c r="AZ450" s="273"/>
      <c r="BA450" s="307"/>
      <c r="BB450" s="307"/>
      <c r="BC450" s="307"/>
      <c r="BD450" s="307"/>
      <c r="BE450" s="273"/>
      <c r="BF450" s="307"/>
      <c r="BG450" s="273"/>
      <c r="BH450" s="307"/>
      <c r="BI450" s="307"/>
      <c r="BJ450" s="307"/>
      <c r="BK450" s="307"/>
      <c r="BL450" s="307"/>
      <c r="BM450" s="307"/>
      <c r="BN450" s="307"/>
      <c r="BO450" s="307"/>
      <c r="BP450" s="307"/>
      <c r="BQ450" s="307"/>
      <c r="BR450" s="307"/>
      <c r="BS450" s="307"/>
      <c r="BT450" s="308"/>
      <c r="BU450" s="308"/>
      <c r="BV450" s="308"/>
      <c r="BW450" s="308"/>
      <c r="BX450" s="308"/>
      <c r="BY450" s="308"/>
      <c r="BZ450" s="159"/>
      <c r="CA450" s="159"/>
      <c r="CB450" s="44"/>
      <c r="CC450" s="44"/>
      <c r="CD450" s="44"/>
      <c r="CE450" s="44"/>
      <c r="CF450" s="44"/>
      <c r="CG450" s="44"/>
      <c r="CH450" s="44"/>
      <c r="CI450" s="44"/>
      <c r="CJ450" s="44"/>
      <c r="CK450" s="44"/>
      <c r="CL450" s="44"/>
      <c r="CM450" s="44"/>
      <c r="CN450" s="44"/>
      <c r="CO450" s="44"/>
      <c r="CP450" s="44"/>
      <c r="CQ450" s="44"/>
      <c r="CR450" s="44"/>
      <c r="CS450" s="44"/>
      <c r="CT450" s="44"/>
      <c r="CU450" s="44"/>
      <c r="CV450" s="44"/>
      <c r="CW450" s="44"/>
      <c r="CX450" s="44"/>
      <c r="CY450" s="44"/>
      <c r="CZ450" s="44"/>
      <c r="DA450" s="44"/>
      <c r="DB450" s="44"/>
      <c r="DC450" s="44"/>
      <c r="DD450" s="44"/>
      <c r="DE450" s="44"/>
      <c r="DF450" s="44"/>
      <c r="DG450" s="44"/>
      <c r="DH450" s="44"/>
      <c r="DI450" s="44"/>
      <c r="DJ450" s="44"/>
      <c r="DK450" s="44"/>
      <c r="DL450" s="44"/>
      <c r="DM450" s="44"/>
    </row>
    <row r="451" spans="1:241" s="63" customFormat="1" hidden="1" outlineLevel="1" collapsed="1">
      <c r="A451" s="57" t="s">
        <v>171</v>
      </c>
      <c r="B451" s="57"/>
      <c r="C451" s="57"/>
      <c r="D451" s="57"/>
      <c r="E451" s="59"/>
      <c r="F451" s="58"/>
      <c r="G451" s="59"/>
      <c r="H451" s="59"/>
      <c r="I451" s="59"/>
      <c r="J451" s="64" t="s">
        <v>33</v>
      </c>
      <c r="K451" s="59"/>
      <c r="L451" s="60"/>
      <c r="M451" s="60"/>
      <c r="N451" s="60"/>
      <c r="O451" s="60"/>
      <c r="P451" s="60"/>
      <c r="Q451" s="60"/>
      <c r="R451" s="59"/>
      <c r="S451" s="59"/>
      <c r="T451" s="59"/>
      <c r="U451" s="59"/>
      <c r="V451" s="155">
        <f>SUM(V452,V459)</f>
        <v>0</v>
      </c>
      <c r="W451" s="166">
        <f t="shared" ref="W451:BY451" si="1466">SUM(W452,W459)</f>
        <v>0</v>
      </c>
      <c r="X451" s="60">
        <f t="shared" si="1466"/>
        <v>0</v>
      </c>
      <c r="Y451" s="60">
        <f t="shared" si="1466"/>
        <v>0</v>
      </c>
      <c r="Z451" s="155">
        <f t="shared" si="1466"/>
        <v>0</v>
      </c>
      <c r="AA451" s="212">
        <f t="shared" si="1466"/>
        <v>0</v>
      </c>
      <c r="AB451" s="60">
        <f t="shared" si="1466"/>
        <v>0</v>
      </c>
      <c r="AC451" s="60">
        <f t="shared" si="1466"/>
        <v>0</v>
      </c>
      <c r="AD451" s="223">
        <f t="shared" si="1466"/>
        <v>0</v>
      </c>
      <c r="AE451" s="212">
        <f t="shared" si="1466"/>
        <v>0</v>
      </c>
      <c r="AF451" s="60">
        <f t="shared" si="1466"/>
        <v>0</v>
      </c>
      <c r="AG451" s="60">
        <f t="shared" si="1466"/>
        <v>0</v>
      </c>
      <c r="AH451" s="223">
        <f t="shared" si="1466"/>
        <v>0</v>
      </c>
      <c r="AI451" s="212">
        <f t="shared" si="1466"/>
        <v>0</v>
      </c>
      <c r="AJ451" s="60">
        <f t="shared" si="1466"/>
        <v>0</v>
      </c>
      <c r="AK451" s="60">
        <f t="shared" si="1466"/>
        <v>0</v>
      </c>
      <c r="AL451" s="223">
        <f t="shared" si="1466"/>
        <v>0</v>
      </c>
      <c r="AM451" s="212">
        <f t="shared" si="1466"/>
        <v>0</v>
      </c>
      <c r="AN451" s="60">
        <f t="shared" si="1466"/>
        <v>0</v>
      </c>
      <c r="AO451" s="60">
        <f t="shared" si="1466"/>
        <v>0</v>
      </c>
      <c r="AP451" s="155">
        <f t="shared" si="1466"/>
        <v>0</v>
      </c>
      <c r="AQ451" s="166">
        <f t="shared" si="1466"/>
        <v>0</v>
      </c>
      <c r="AR451" s="60">
        <f t="shared" si="1466"/>
        <v>0</v>
      </c>
      <c r="AS451" s="60">
        <f t="shared" si="1466"/>
        <v>0</v>
      </c>
      <c r="AT451" s="60">
        <f t="shared" si="1466"/>
        <v>0</v>
      </c>
      <c r="AU451" s="60">
        <f t="shared" si="1466"/>
        <v>0</v>
      </c>
      <c r="AV451" s="60">
        <f t="shared" si="1466"/>
        <v>0</v>
      </c>
      <c r="AW451" s="155">
        <f t="shared" si="1466"/>
        <v>0</v>
      </c>
      <c r="AX451" s="238">
        <f t="shared" si="1466"/>
        <v>0</v>
      </c>
      <c r="AY451" s="61">
        <f t="shared" si="1466"/>
        <v>0</v>
      </c>
      <c r="AZ451" s="61">
        <f t="shared" si="1466"/>
        <v>0</v>
      </c>
      <c r="BA451" s="61">
        <f t="shared" si="1466"/>
        <v>0</v>
      </c>
      <c r="BB451" s="61">
        <f t="shared" si="1466"/>
        <v>0</v>
      </c>
      <c r="BC451" s="61">
        <f t="shared" si="1466"/>
        <v>0</v>
      </c>
      <c r="BD451" s="239">
        <f t="shared" si="1466"/>
        <v>0</v>
      </c>
      <c r="BE451" s="238">
        <f t="shared" si="1466"/>
        <v>0</v>
      </c>
      <c r="BF451" s="61">
        <f t="shared" si="1466"/>
        <v>0</v>
      </c>
      <c r="BG451" s="61">
        <f t="shared" si="1466"/>
        <v>0</v>
      </c>
      <c r="BH451" s="61">
        <f t="shared" si="1466"/>
        <v>0</v>
      </c>
      <c r="BI451" s="61">
        <f t="shared" si="1466"/>
        <v>0</v>
      </c>
      <c r="BJ451" s="61">
        <f t="shared" si="1466"/>
        <v>0</v>
      </c>
      <c r="BK451" s="239">
        <f t="shared" si="1466"/>
        <v>0</v>
      </c>
      <c r="BL451" s="238">
        <f t="shared" si="1466"/>
        <v>0</v>
      </c>
      <c r="BM451" s="61">
        <f t="shared" si="1466"/>
        <v>0</v>
      </c>
      <c r="BN451" s="61">
        <f t="shared" si="1466"/>
        <v>0</v>
      </c>
      <c r="BO451" s="61">
        <f t="shared" si="1466"/>
        <v>0</v>
      </c>
      <c r="BP451" s="61">
        <f t="shared" si="1466"/>
        <v>0</v>
      </c>
      <c r="BQ451" s="61">
        <f t="shared" si="1466"/>
        <v>0</v>
      </c>
      <c r="BR451" s="239">
        <f t="shared" si="1466"/>
        <v>0</v>
      </c>
      <c r="BS451" s="238">
        <f t="shared" si="1466"/>
        <v>0</v>
      </c>
      <c r="BT451" s="62">
        <f t="shared" si="1466"/>
        <v>0</v>
      </c>
      <c r="BU451" s="62">
        <f t="shared" si="1466"/>
        <v>0</v>
      </c>
      <c r="BV451" s="62">
        <f t="shared" si="1466"/>
        <v>0</v>
      </c>
      <c r="BW451" s="62">
        <f t="shared" si="1466"/>
        <v>0</v>
      </c>
      <c r="BX451" s="62">
        <f t="shared" si="1466"/>
        <v>0</v>
      </c>
      <c r="BY451" s="258">
        <f t="shared" si="1466"/>
        <v>0</v>
      </c>
      <c r="BZ451" s="253"/>
      <c r="CA451" s="159"/>
      <c r="CB451" s="44"/>
      <c r="CC451" s="44"/>
      <c r="CD451" s="44"/>
      <c r="CE451" s="44"/>
      <c r="CF451" s="44"/>
      <c r="CG451" s="44"/>
      <c r="CH451" s="44"/>
      <c r="CI451" s="44"/>
      <c r="CJ451" s="44"/>
      <c r="CK451" s="44"/>
      <c r="CL451" s="44"/>
      <c r="CM451" s="44"/>
      <c r="CN451" s="44"/>
      <c r="CO451" s="44"/>
      <c r="CP451" s="44"/>
      <c r="CQ451" s="44"/>
      <c r="CR451" s="44"/>
      <c r="CS451" s="44"/>
      <c r="CT451" s="44"/>
      <c r="CU451" s="44"/>
      <c r="CV451" s="44"/>
      <c r="CW451" s="44"/>
      <c r="CX451" s="44"/>
      <c r="CY451" s="44"/>
      <c r="CZ451" s="44"/>
      <c r="DA451" s="44"/>
      <c r="DB451" s="44"/>
      <c r="DC451" s="44"/>
      <c r="DD451" s="44"/>
      <c r="DE451" s="44"/>
      <c r="DF451" s="44"/>
      <c r="DG451" s="44"/>
      <c r="DH451" s="44"/>
      <c r="DI451" s="44"/>
      <c r="DJ451" s="44"/>
      <c r="DK451" s="44"/>
      <c r="DL451" s="44"/>
      <c r="DM451" s="44"/>
      <c r="DN451" s="12"/>
      <c r="DO451" s="12"/>
      <c r="DP451" s="12"/>
      <c r="DQ451" s="12"/>
      <c r="DR451" s="12"/>
      <c r="DS451" s="12"/>
      <c r="DT451" s="12"/>
      <c r="DU451" s="12"/>
      <c r="DV451" s="12"/>
      <c r="DW451" s="12"/>
      <c r="DX451" s="12"/>
      <c r="DY451" s="12"/>
      <c r="DZ451" s="12"/>
      <c r="EA451" s="12"/>
      <c r="EB451" s="12"/>
      <c r="EC451" s="12"/>
      <c r="ED451" s="12"/>
      <c r="EE451" s="12"/>
      <c r="EF451" s="12"/>
      <c r="EG451" s="12"/>
      <c r="EH451" s="12"/>
      <c r="EI451" s="12"/>
      <c r="EJ451" s="12"/>
      <c r="EK451" s="12"/>
      <c r="EL451" s="12"/>
      <c r="EM451" s="12"/>
      <c r="EN451" s="12"/>
      <c r="EO451" s="12"/>
      <c r="EP451" s="12"/>
      <c r="EQ451" s="12"/>
      <c r="ER451" s="12"/>
      <c r="ES451" s="12"/>
      <c r="ET451" s="12"/>
      <c r="EU451" s="12"/>
      <c r="EV451" s="12"/>
      <c r="EW451" s="12"/>
      <c r="EX451" s="12"/>
      <c r="EY451" s="12"/>
      <c r="EZ451" s="12"/>
      <c r="FA451" s="12"/>
      <c r="FB451" s="12"/>
      <c r="FC451" s="12"/>
      <c r="FD451" s="12"/>
      <c r="FE451" s="12"/>
      <c r="FF451" s="12"/>
      <c r="FG451" s="12"/>
      <c r="FH451" s="12"/>
      <c r="FI451" s="12"/>
      <c r="FJ451" s="12"/>
      <c r="FK451" s="12"/>
      <c r="FL451" s="12"/>
      <c r="FM451" s="12"/>
      <c r="FN451" s="12"/>
      <c r="FO451" s="12"/>
      <c r="FP451" s="12"/>
      <c r="FQ451" s="12"/>
      <c r="FR451" s="12"/>
      <c r="FS451" s="12"/>
      <c r="FT451" s="12"/>
      <c r="FU451" s="12"/>
      <c r="FV451" s="12"/>
      <c r="FW451" s="12"/>
      <c r="FX451" s="12"/>
      <c r="FY451" s="12"/>
      <c r="FZ451" s="12"/>
      <c r="GA451" s="12"/>
      <c r="GB451" s="12"/>
      <c r="GC451" s="12"/>
      <c r="GD451" s="12"/>
      <c r="GE451" s="12"/>
      <c r="GF451" s="12"/>
      <c r="GG451" s="12"/>
      <c r="GH451" s="12"/>
      <c r="GI451" s="12"/>
      <c r="GJ451" s="12"/>
      <c r="GK451" s="12"/>
      <c r="GL451" s="12"/>
      <c r="GM451" s="12"/>
      <c r="GN451" s="12"/>
      <c r="GO451" s="12"/>
      <c r="GP451" s="12"/>
      <c r="GQ451" s="12"/>
      <c r="GR451" s="12"/>
      <c r="GS451" s="12"/>
      <c r="GT451" s="12"/>
      <c r="GU451" s="12"/>
      <c r="GV451" s="12"/>
      <c r="GW451" s="12"/>
      <c r="GX451" s="12"/>
      <c r="GY451" s="12"/>
      <c r="GZ451" s="12"/>
      <c r="HA451" s="12"/>
      <c r="HB451" s="12"/>
      <c r="HC451" s="12"/>
      <c r="HD451" s="12"/>
      <c r="HE451" s="12"/>
      <c r="HF451" s="12"/>
      <c r="HG451" s="12"/>
      <c r="HH451" s="12"/>
      <c r="HI451" s="12"/>
      <c r="HJ451" s="12"/>
      <c r="HK451" s="12"/>
      <c r="HL451" s="12"/>
      <c r="HM451" s="12"/>
      <c r="HN451" s="12"/>
      <c r="HO451" s="12"/>
      <c r="HP451" s="12"/>
      <c r="HQ451" s="12"/>
      <c r="HR451" s="12"/>
      <c r="HS451" s="12"/>
      <c r="HT451" s="12"/>
      <c r="HU451" s="12"/>
      <c r="HV451" s="12"/>
      <c r="HW451" s="12"/>
      <c r="HX451" s="12"/>
      <c r="HY451" s="12"/>
      <c r="HZ451" s="12"/>
      <c r="IA451" s="12"/>
      <c r="IB451" s="12"/>
      <c r="IC451" s="12"/>
      <c r="ID451" s="12"/>
      <c r="IE451" s="12"/>
      <c r="IF451" s="12"/>
      <c r="IG451" s="12"/>
    </row>
    <row r="452" spans="1:241" s="48" customFormat="1" hidden="1" outlineLevel="2" collapsed="1">
      <c r="A452" s="176" t="s">
        <v>172</v>
      </c>
      <c r="B452" s="177"/>
      <c r="C452" s="178"/>
      <c r="D452" s="179"/>
      <c r="E452" s="180"/>
      <c r="F452" s="181"/>
      <c r="G452" s="182"/>
      <c r="H452" s="182"/>
      <c r="I452" s="182"/>
      <c r="J452" s="183"/>
      <c r="K452" s="181" t="str">
        <f>CONCATENATE(K453," ",S453,R453," ",K454," ",S454,R454," ",K455," ",S455,R455," ",K456," ",S456,R456," ",K457," ",S457,R457," "," ",K458," ",S458,R458)</f>
        <v xml:space="preserve">            </v>
      </c>
      <c r="L452" s="274"/>
      <c r="M452" s="274"/>
      <c r="N452" s="274"/>
      <c r="O452" s="274"/>
      <c r="P452" s="274"/>
      <c r="Q452" s="274"/>
      <c r="R452" s="182"/>
      <c r="S452" s="182"/>
      <c r="T452" s="182"/>
      <c r="U452" s="184"/>
      <c r="V452" s="275">
        <f>IF(SUM(BT453:BY458,BM453:BR458,BF453:BK458,AY453:BD458,AN453:AP458,AJ453:AL458,AF453:AH458,AB453:AD458)=SUM(V453:V458),SUM(V453:V458),"ПРОВЕРЬ")</f>
        <v>0</v>
      </c>
      <c r="W452" s="276">
        <f>SUM(W453:W458)</f>
        <v>0</v>
      </c>
      <c r="X452" s="176">
        <f t="shared" ref="X452:BY452" si="1467">SUM(X453:X458)</f>
        <v>0</v>
      </c>
      <c r="Y452" s="176">
        <f t="shared" si="1467"/>
        <v>0</v>
      </c>
      <c r="Z452" s="277">
        <f t="shared" si="1467"/>
        <v>0</v>
      </c>
      <c r="AA452" s="278">
        <f t="shared" si="1467"/>
        <v>0</v>
      </c>
      <c r="AB452" s="176">
        <f t="shared" si="1467"/>
        <v>0</v>
      </c>
      <c r="AC452" s="176">
        <f t="shared" si="1467"/>
        <v>0</v>
      </c>
      <c r="AD452" s="279">
        <f t="shared" si="1467"/>
        <v>0</v>
      </c>
      <c r="AE452" s="278">
        <f t="shared" si="1467"/>
        <v>0</v>
      </c>
      <c r="AF452" s="176">
        <f t="shared" si="1467"/>
        <v>0</v>
      </c>
      <c r="AG452" s="176">
        <f t="shared" si="1467"/>
        <v>0</v>
      </c>
      <c r="AH452" s="279">
        <f t="shared" si="1467"/>
        <v>0</v>
      </c>
      <c r="AI452" s="278">
        <f t="shared" si="1467"/>
        <v>0</v>
      </c>
      <c r="AJ452" s="176">
        <f t="shared" si="1467"/>
        <v>0</v>
      </c>
      <c r="AK452" s="176">
        <f t="shared" si="1467"/>
        <v>0</v>
      </c>
      <c r="AL452" s="279">
        <f t="shared" si="1467"/>
        <v>0</v>
      </c>
      <c r="AM452" s="278">
        <f t="shared" si="1467"/>
        <v>0</v>
      </c>
      <c r="AN452" s="176">
        <f t="shared" si="1467"/>
        <v>0</v>
      </c>
      <c r="AO452" s="176">
        <f t="shared" si="1467"/>
        <v>0</v>
      </c>
      <c r="AP452" s="277">
        <f t="shared" si="1467"/>
        <v>0</v>
      </c>
      <c r="AQ452" s="276">
        <f t="shared" si="1467"/>
        <v>0</v>
      </c>
      <c r="AR452" s="176">
        <f t="shared" si="1467"/>
        <v>0</v>
      </c>
      <c r="AS452" s="176">
        <f t="shared" si="1467"/>
        <v>0</v>
      </c>
      <c r="AT452" s="176">
        <f t="shared" si="1467"/>
        <v>0</v>
      </c>
      <c r="AU452" s="176">
        <f t="shared" si="1467"/>
        <v>0</v>
      </c>
      <c r="AV452" s="176">
        <f t="shared" si="1467"/>
        <v>0</v>
      </c>
      <c r="AW452" s="277">
        <f t="shared" si="1467"/>
        <v>0</v>
      </c>
      <c r="AX452" s="278">
        <f t="shared" si="1467"/>
        <v>0</v>
      </c>
      <c r="AY452" s="176">
        <f t="shared" si="1467"/>
        <v>0</v>
      </c>
      <c r="AZ452" s="176">
        <f t="shared" si="1467"/>
        <v>0</v>
      </c>
      <c r="BA452" s="176">
        <f t="shared" si="1467"/>
        <v>0</v>
      </c>
      <c r="BB452" s="176">
        <f t="shared" si="1467"/>
        <v>0</v>
      </c>
      <c r="BC452" s="176">
        <f t="shared" si="1467"/>
        <v>0</v>
      </c>
      <c r="BD452" s="279">
        <f t="shared" si="1467"/>
        <v>0</v>
      </c>
      <c r="BE452" s="278">
        <f t="shared" si="1467"/>
        <v>0</v>
      </c>
      <c r="BF452" s="176">
        <f t="shared" si="1467"/>
        <v>0</v>
      </c>
      <c r="BG452" s="176">
        <f t="shared" si="1467"/>
        <v>0</v>
      </c>
      <c r="BH452" s="176">
        <f t="shared" si="1467"/>
        <v>0</v>
      </c>
      <c r="BI452" s="176">
        <f t="shared" si="1467"/>
        <v>0</v>
      </c>
      <c r="BJ452" s="176">
        <f t="shared" si="1467"/>
        <v>0</v>
      </c>
      <c r="BK452" s="279">
        <f t="shared" si="1467"/>
        <v>0</v>
      </c>
      <c r="BL452" s="278">
        <f t="shared" si="1467"/>
        <v>0</v>
      </c>
      <c r="BM452" s="176">
        <f t="shared" si="1467"/>
        <v>0</v>
      </c>
      <c r="BN452" s="176">
        <f t="shared" si="1467"/>
        <v>0</v>
      </c>
      <c r="BO452" s="176">
        <f t="shared" si="1467"/>
        <v>0</v>
      </c>
      <c r="BP452" s="176">
        <f t="shared" si="1467"/>
        <v>0</v>
      </c>
      <c r="BQ452" s="176">
        <f t="shared" si="1467"/>
        <v>0</v>
      </c>
      <c r="BR452" s="279">
        <f t="shared" si="1467"/>
        <v>0</v>
      </c>
      <c r="BS452" s="278">
        <f t="shared" si="1467"/>
        <v>0</v>
      </c>
      <c r="BT452" s="176">
        <f t="shared" si="1467"/>
        <v>0</v>
      </c>
      <c r="BU452" s="176">
        <f t="shared" si="1467"/>
        <v>0</v>
      </c>
      <c r="BV452" s="176">
        <f t="shared" si="1467"/>
        <v>0</v>
      </c>
      <c r="BW452" s="176">
        <f t="shared" si="1467"/>
        <v>0</v>
      </c>
      <c r="BX452" s="176">
        <f t="shared" si="1467"/>
        <v>0</v>
      </c>
      <c r="BY452" s="279">
        <f t="shared" si="1467"/>
        <v>0</v>
      </c>
      <c r="BZ452" s="280"/>
      <c r="CA452" s="160"/>
      <c r="CB452" s="46"/>
      <c r="CC452" s="46"/>
      <c r="CD452" s="46"/>
      <c r="CE452" s="46"/>
      <c r="CF452" s="46"/>
      <c r="CG452" s="46"/>
      <c r="CH452" s="46"/>
      <c r="CI452" s="46"/>
      <c r="CJ452" s="46"/>
      <c r="CK452" s="46"/>
      <c r="CL452" s="46"/>
      <c r="CM452" s="46"/>
      <c r="CN452" s="46"/>
      <c r="CO452" s="46"/>
      <c r="CP452" s="46"/>
      <c r="CQ452" s="46"/>
      <c r="CR452" s="46"/>
      <c r="CS452" s="46"/>
      <c r="CT452" s="46"/>
      <c r="CU452" s="46"/>
      <c r="CV452" s="46"/>
      <c r="CW452" s="46"/>
      <c r="CX452" s="46"/>
      <c r="CY452" s="46"/>
      <c r="CZ452" s="46"/>
      <c r="DA452" s="46"/>
      <c r="DB452" s="46"/>
      <c r="DC452" s="46"/>
      <c r="DD452" s="46"/>
      <c r="DE452" s="46"/>
      <c r="DF452" s="46"/>
      <c r="DG452" s="46"/>
      <c r="DH452" s="46"/>
      <c r="DI452" s="46"/>
      <c r="DJ452" s="46"/>
      <c r="DK452" s="46"/>
      <c r="DL452" s="46"/>
      <c r="DM452" s="46"/>
      <c r="DN452" s="47"/>
      <c r="DO452" s="47"/>
      <c r="DP452" s="47"/>
      <c r="DQ452" s="47"/>
      <c r="DR452" s="47"/>
      <c r="DS452" s="47"/>
      <c r="DT452" s="47"/>
      <c r="DU452" s="47"/>
      <c r="DV452" s="47"/>
      <c r="DW452" s="47"/>
      <c r="DX452" s="47"/>
      <c r="DY452" s="47"/>
      <c r="DZ452" s="47"/>
      <c r="EA452" s="47"/>
      <c r="EB452" s="47"/>
      <c r="EC452" s="47"/>
      <c r="ED452" s="47"/>
      <c r="EE452" s="47"/>
      <c r="EF452" s="47"/>
      <c r="EG452" s="47"/>
      <c r="EH452" s="47"/>
      <c r="EI452" s="47"/>
      <c r="EJ452" s="47"/>
      <c r="EK452" s="47"/>
      <c r="EL452" s="47"/>
      <c r="EM452" s="47"/>
      <c r="EN452" s="47"/>
      <c r="EO452" s="47"/>
      <c r="EP452" s="47"/>
      <c r="EQ452" s="47"/>
      <c r="ER452" s="47"/>
      <c r="ES452" s="47"/>
      <c r="ET452" s="47"/>
      <c r="EU452" s="47"/>
      <c r="EV452" s="47"/>
      <c r="EW452" s="47"/>
      <c r="EX452" s="47"/>
      <c r="EY452" s="47"/>
      <c r="EZ452" s="47"/>
      <c r="FA452" s="47"/>
      <c r="FB452" s="47"/>
      <c r="FC452" s="47"/>
      <c r="FD452" s="47"/>
      <c r="FE452" s="47"/>
      <c r="FF452" s="47"/>
      <c r="FG452" s="47"/>
      <c r="FH452" s="47"/>
      <c r="FI452" s="47"/>
      <c r="FJ452" s="47"/>
      <c r="FK452" s="47"/>
      <c r="FL452" s="47"/>
      <c r="FM452" s="47"/>
      <c r="FN452" s="47"/>
      <c r="FO452" s="47"/>
      <c r="FP452" s="47"/>
      <c r="FQ452" s="47"/>
      <c r="FR452" s="47"/>
      <c r="FS452" s="47"/>
      <c r="FT452" s="47"/>
      <c r="FU452" s="47"/>
      <c r="FV452" s="47"/>
      <c r="FW452" s="47"/>
      <c r="FX452" s="47"/>
      <c r="FY452" s="47"/>
      <c r="FZ452" s="47"/>
      <c r="GA452" s="47"/>
      <c r="GB452" s="47"/>
      <c r="GC452" s="47"/>
      <c r="GD452" s="47"/>
      <c r="GE452" s="47"/>
      <c r="GF452" s="47"/>
      <c r="GG452" s="47"/>
      <c r="GH452" s="47"/>
      <c r="GI452" s="47"/>
      <c r="GJ452" s="47"/>
      <c r="GK452" s="47"/>
      <c r="GL452" s="47"/>
      <c r="GM452" s="47"/>
      <c r="GN452" s="47"/>
      <c r="GO452" s="47"/>
      <c r="GP452" s="47"/>
      <c r="GQ452" s="47"/>
      <c r="GR452" s="47"/>
      <c r="GS452" s="47"/>
      <c r="GT452" s="47"/>
      <c r="GU452" s="47"/>
      <c r="GV452" s="47"/>
      <c r="GW452" s="47"/>
      <c r="GX452" s="47"/>
      <c r="GY452" s="47"/>
      <c r="GZ452" s="47"/>
      <c r="HA452" s="47"/>
      <c r="HB452" s="47"/>
      <c r="HC452" s="47"/>
      <c r="HD452" s="47"/>
      <c r="HE452" s="47"/>
      <c r="HF452" s="47"/>
      <c r="HG452" s="47"/>
      <c r="HH452" s="47"/>
      <c r="HI452" s="47"/>
      <c r="HJ452" s="47"/>
      <c r="HK452" s="47"/>
      <c r="HL452" s="47"/>
      <c r="HM452" s="47"/>
      <c r="HN452" s="47"/>
      <c r="HO452" s="47"/>
      <c r="HP452" s="47"/>
      <c r="HQ452" s="47"/>
      <c r="HR452" s="47"/>
      <c r="HS452" s="47"/>
      <c r="HT452" s="47"/>
      <c r="HU452" s="47"/>
      <c r="HV452" s="47"/>
      <c r="HW452" s="47"/>
      <c r="HX452" s="47"/>
      <c r="HY452" s="47"/>
      <c r="HZ452" s="47"/>
      <c r="IA452" s="47"/>
      <c r="IB452" s="47"/>
      <c r="IC452" s="47"/>
      <c r="ID452" s="47"/>
      <c r="IE452" s="47"/>
      <c r="IF452" s="47"/>
      <c r="IG452" s="47"/>
    </row>
    <row r="453" spans="1:241" hidden="1" outlineLevel="3">
      <c r="A453" s="145"/>
      <c r="B453" s="33"/>
      <c r="C453" s="50"/>
      <c r="D453" s="51"/>
      <c r="E453" s="34"/>
      <c r="F453" s="56"/>
      <c r="G453" s="34"/>
      <c r="H453" s="34"/>
      <c r="I453" s="34"/>
      <c r="J453" s="53"/>
      <c r="K453" s="34"/>
      <c r="L453" s="36"/>
      <c r="M453" s="36"/>
      <c r="N453" s="36"/>
      <c r="O453" s="49"/>
      <c r="P453" s="49"/>
      <c r="Q453" s="36">
        <f t="shared" ref="Q453:Q458" si="1468">_xlfn.DAYS(P453,O453)</f>
        <v>0</v>
      </c>
      <c r="R453" s="33"/>
      <c r="S453" s="33"/>
      <c r="T453" s="33"/>
      <c r="U453" s="145"/>
      <c r="V453" s="192">
        <f t="shared" ref="V453:V458" si="1469">SUM(W453,AQ453)</f>
        <v>0</v>
      </c>
      <c r="W453" s="193">
        <f t="shared" ref="W453:Z458" si="1470">SUM(AA453,AE453,AI453,AM453)</f>
        <v>0</v>
      </c>
      <c r="X453" s="192">
        <f t="shared" si="1470"/>
        <v>0</v>
      </c>
      <c r="Y453" s="192">
        <f t="shared" si="1470"/>
        <v>0</v>
      </c>
      <c r="Z453" s="192">
        <f t="shared" si="1470"/>
        <v>0</v>
      </c>
      <c r="AA453" s="211">
        <f t="shared" ref="AA453:AA458" si="1471">SUM(AB453:AD453)</f>
        <v>0</v>
      </c>
      <c r="AB453" s="205"/>
      <c r="AC453" s="205"/>
      <c r="AD453" s="229"/>
      <c r="AE453" s="211">
        <f t="shared" ref="AE453:AE458" si="1472">SUM(AF453:AH453)</f>
        <v>0</v>
      </c>
      <c r="AF453" s="205"/>
      <c r="AG453" s="205"/>
      <c r="AH453" s="229"/>
      <c r="AI453" s="211">
        <f t="shared" ref="AI453:AI458" si="1473">SUM(AJ453:AL453)</f>
        <v>0</v>
      </c>
      <c r="AJ453" s="205"/>
      <c r="AK453" s="205"/>
      <c r="AL453" s="229"/>
      <c r="AM453" s="211">
        <f t="shared" ref="AM453:AM455" si="1474">SUM(AN453:AP453)</f>
        <v>0</v>
      </c>
      <c r="AN453" s="205"/>
      <c r="AO453" s="205"/>
      <c r="AP453" s="231"/>
      <c r="AQ453" s="193">
        <f t="shared" ref="AQ453:AR458" si="1475">SUM(BS453,BL453,BE453,AX453)</f>
        <v>0</v>
      </c>
      <c r="AR453" s="192">
        <f t="shared" si="1475"/>
        <v>0</v>
      </c>
      <c r="AS453" s="192">
        <f t="shared" ref="AS453:AS458" si="1476">IF(AR453*0.304=SUM(AZ453,BG453,BN453,BU453),AR453*0.304,"ЕСН")</f>
        <v>0</v>
      </c>
      <c r="AT453" s="192">
        <f t="shared" ref="AT453:AW458" si="1477">SUM(BV453,BO453,BH453,BA453)</f>
        <v>0</v>
      </c>
      <c r="AU453" s="192">
        <f t="shared" si="1477"/>
        <v>0</v>
      </c>
      <c r="AV453" s="192">
        <f t="shared" si="1477"/>
        <v>0</v>
      </c>
      <c r="AW453" s="192">
        <f t="shared" si="1477"/>
        <v>0</v>
      </c>
      <c r="AX453" s="235">
        <f t="shared" ref="AX453:AX458" si="1478">SUM(AY453:BD453)</f>
        <v>0</v>
      </c>
      <c r="AY453" s="263"/>
      <c r="AZ453" s="194">
        <f t="shared" ref="AZ453:AZ458" si="1479">AY453*0.304</f>
        <v>0</v>
      </c>
      <c r="BA453" s="263"/>
      <c r="BB453" s="263"/>
      <c r="BC453" s="263"/>
      <c r="BD453" s="264"/>
      <c r="BE453" s="235">
        <f t="shared" ref="BE453:BE456" si="1480">SUM(BF453:BK453)</f>
        <v>0</v>
      </c>
      <c r="BF453" s="263"/>
      <c r="BG453" s="194">
        <f t="shared" ref="BG453:BG458" si="1481">BF453*0.304</f>
        <v>0</v>
      </c>
      <c r="BH453" s="263"/>
      <c r="BI453" s="263"/>
      <c r="BJ453" s="263"/>
      <c r="BK453" s="264"/>
      <c r="BL453" s="235">
        <f t="shared" ref="BL453:BL456" si="1482">SUM(BM453:BR453)</f>
        <v>0</v>
      </c>
      <c r="BM453" s="263"/>
      <c r="BN453" s="194">
        <f t="shared" ref="BN453:BN458" si="1483">BM453*0.304</f>
        <v>0</v>
      </c>
      <c r="BO453" s="263"/>
      <c r="BP453" s="263"/>
      <c r="BQ453" s="263"/>
      <c r="BR453" s="264"/>
      <c r="BS453" s="235">
        <f t="shared" ref="BS453:BS456" si="1484">SUM(BT453:BY453)</f>
        <v>0</v>
      </c>
      <c r="BT453" s="263"/>
      <c r="BU453" s="194">
        <f t="shared" ref="BU453:BU458" si="1485">BT453*0.304</f>
        <v>0</v>
      </c>
      <c r="BV453" s="263"/>
      <c r="BW453" s="263"/>
      <c r="BX453" s="263"/>
      <c r="BY453" s="264"/>
      <c r="BZ453" s="251"/>
      <c r="CA453" s="159"/>
      <c r="CB453" s="44"/>
      <c r="CC453" s="44"/>
      <c r="CD453" s="44"/>
      <c r="CE453" s="44"/>
      <c r="CF453" s="44"/>
      <c r="CG453" s="44"/>
      <c r="CH453" s="44"/>
      <c r="CI453" s="44"/>
      <c r="CJ453" s="44"/>
      <c r="CK453" s="44"/>
      <c r="CL453" s="44"/>
      <c r="CM453" s="44"/>
      <c r="CN453" s="44"/>
      <c r="CO453" s="44"/>
      <c r="CP453" s="44"/>
      <c r="CQ453" s="44"/>
      <c r="CR453" s="44"/>
      <c r="CS453" s="44"/>
      <c r="CT453" s="44"/>
      <c r="CU453" s="44"/>
      <c r="CV453" s="44"/>
      <c r="CW453" s="44"/>
      <c r="CX453" s="44"/>
      <c r="CY453" s="44"/>
      <c r="CZ453" s="44"/>
      <c r="DA453" s="44"/>
      <c r="DB453" s="44"/>
      <c r="DC453" s="44"/>
      <c r="DD453" s="44"/>
      <c r="DE453" s="44"/>
      <c r="DF453" s="44"/>
      <c r="DG453" s="44"/>
      <c r="DH453" s="44"/>
      <c r="DI453" s="44"/>
      <c r="DJ453" s="44"/>
      <c r="DK453" s="44"/>
      <c r="DL453" s="44"/>
      <c r="DM453" s="44"/>
    </row>
    <row r="454" spans="1:241" hidden="1" outlineLevel="3">
      <c r="A454" s="145"/>
      <c r="B454" s="33"/>
      <c r="C454" s="50"/>
      <c r="D454" s="51"/>
      <c r="E454" s="34"/>
      <c r="F454" s="56"/>
      <c r="G454" s="34"/>
      <c r="H454" s="34"/>
      <c r="I454" s="34"/>
      <c r="J454" s="53"/>
      <c r="K454" s="34"/>
      <c r="L454" s="36"/>
      <c r="M454" s="36"/>
      <c r="N454" s="36"/>
      <c r="O454" s="49"/>
      <c r="P454" s="49"/>
      <c r="Q454" s="36">
        <f t="shared" si="1468"/>
        <v>0</v>
      </c>
      <c r="R454" s="33"/>
      <c r="S454" s="33"/>
      <c r="T454" s="33"/>
      <c r="U454" s="145"/>
      <c r="V454" s="192">
        <f t="shared" si="1469"/>
        <v>0</v>
      </c>
      <c r="W454" s="193">
        <f t="shared" si="1470"/>
        <v>0</v>
      </c>
      <c r="X454" s="192">
        <f t="shared" si="1470"/>
        <v>0</v>
      </c>
      <c r="Y454" s="192">
        <f t="shared" si="1470"/>
        <v>0</v>
      </c>
      <c r="Z454" s="192">
        <f t="shared" si="1470"/>
        <v>0</v>
      </c>
      <c r="AA454" s="211">
        <f t="shared" si="1471"/>
        <v>0</v>
      </c>
      <c r="AB454" s="205"/>
      <c r="AC454" s="205"/>
      <c r="AD454" s="229"/>
      <c r="AE454" s="211">
        <f t="shared" si="1472"/>
        <v>0</v>
      </c>
      <c r="AF454" s="205"/>
      <c r="AG454" s="205"/>
      <c r="AH454" s="229"/>
      <c r="AI454" s="211">
        <f t="shared" si="1473"/>
        <v>0</v>
      </c>
      <c r="AJ454" s="205"/>
      <c r="AK454" s="205"/>
      <c r="AL454" s="229"/>
      <c r="AM454" s="211">
        <f t="shared" si="1474"/>
        <v>0</v>
      </c>
      <c r="AN454" s="205"/>
      <c r="AO454" s="205"/>
      <c r="AP454" s="231"/>
      <c r="AQ454" s="193">
        <f t="shared" si="1475"/>
        <v>0</v>
      </c>
      <c r="AR454" s="192">
        <f t="shared" si="1475"/>
        <v>0</v>
      </c>
      <c r="AS454" s="192">
        <f t="shared" si="1476"/>
        <v>0</v>
      </c>
      <c r="AT454" s="192">
        <f t="shared" si="1477"/>
        <v>0</v>
      </c>
      <c r="AU454" s="192">
        <f t="shared" si="1477"/>
        <v>0</v>
      </c>
      <c r="AV454" s="192">
        <f t="shared" si="1477"/>
        <v>0</v>
      </c>
      <c r="AW454" s="192">
        <f t="shared" si="1477"/>
        <v>0</v>
      </c>
      <c r="AX454" s="235">
        <f t="shared" si="1478"/>
        <v>0</v>
      </c>
      <c r="AY454" s="263"/>
      <c r="AZ454" s="194">
        <f t="shared" si="1479"/>
        <v>0</v>
      </c>
      <c r="BA454" s="263"/>
      <c r="BB454" s="263"/>
      <c r="BC454" s="263"/>
      <c r="BD454" s="264"/>
      <c r="BE454" s="235">
        <f t="shared" si="1480"/>
        <v>0</v>
      </c>
      <c r="BF454" s="263"/>
      <c r="BG454" s="194">
        <f t="shared" si="1481"/>
        <v>0</v>
      </c>
      <c r="BH454" s="263"/>
      <c r="BI454" s="263"/>
      <c r="BJ454" s="263"/>
      <c r="BK454" s="264"/>
      <c r="BL454" s="235">
        <f t="shared" si="1482"/>
        <v>0</v>
      </c>
      <c r="BM454" s="263"/>
      <c r="BN454" s="194">
        <f t="shared" si="1483"/>
        <v>0</v>
      </c>
      <c r="BO454" s="263"/>
      <c r="BP454" s="263"/>
      <c r="BQ454" s="263"/>
      <c r="BR454" s="264"/>
      <c r="BS454" s="235">
        <f t="shared" si="1484"/>
        <v>0</v>
      </c>
      <c r="BT454" s="263"/>
      <c r="BU454" s="194">
        <f t="shared" si="1485"/>
        <v>0</v>
      </c>
      <c r="BV454" s="263"/>
      <c r="BW454" s="263"/>
      <c r="BX454" s="263"/>
      <c r="BY454" s="264"/>
      <c r="BZ454" s="251"/>
      <c r="CA454" s="159"/>
      <c r="CB454" s="44"/>
      <c r="CC454" s="44"/>
      <c r="CD454" s="44"/>
      <c r="CE454" s="44"/>
      <c r="CF454" s="44"/>
      <c r="CG454" s="44"/>
      <c r="CH454" s="44"/>
      <c r="CI454" s="44"/>
      <c r="CJ454" s="44"/>
      <c r="CK454" s="44"/>
      <c r="CL454" s="44"/>
      <c r="CM454" s="44"/>
      <c r="CN454" s="44"/>
      <c r="CO454" s="44"/>
      <c r="CP454" s="44"/>
      <c r="CQ454" s="44"/>
      <c r="CR454" s="44"/>
      <c r="CS454" s="44"/>
      <c r="CT454" s="44"/>
      <c r="CU454" s="44"/>
      <c r="CV454" s="44"/>
      <c r="CW454" s="44"/>
      <c r="CX454" s="44"/>
      <c r="CY454" s="44"/>
      <c r="CZ454" s="44"/>
      <c r="DA454" s="44"/>
      <c r="DB454" s="44"/>
      <c r="DC454" s="44"/>
      <c r="DD454" s="44"/>
      <c r="DE454" s="44"/>
      <c r="DF454" s="44"/>
      <c r="DG454" s="44"/>
      <c r="DH454" s="44"/>
      <c r="DI454" s="44"/>
      <c r="DJ454" s="44"/>
      <c r="DK454" s="44"/>
      <c r="DL454" s="44"/>
      <c r="DM454" s="44"/>
    </row>
    <row r="455" spans="1:241" hidden="1" outlineLevel="3">
      <c r="A455" s="145"/>
      <c r="B455" s="33"/>
      <c r="C455" s="50"/>
      <c r="D455" s="51"/>
      <c r="E455" s="34"/>
      <c r="F455" s="56"/>
      <c r="G455" s="34"/>
      <c r="H455" s="34"/>
      <c r="I455" s="34"/>
      <c r="J455" s="53"/>
      <c r="K455" s="34"/>
      <c r="L455" s="36"/>
      <c r="M455" s="36"/>
      <c r="N455" s="36"/>
      <c r="O455" s="49"/>
      <c r="P455" s="49"/>
      <c r="Q455" s="36">
        <f t="shared" si="1468"/>
        <v>0</v>
      </c>
      <c r="R455" s="33"/>
      <c r="S455" s="33"/>
      <c r="T455" s="33"/>
      <c r="U455" s="145"/>
      <c r="V455" s="192">
        <f t="shared" si="1469"/>
        <v>0</v>
      </c>
      <c r="W455" s="193">
        <f t="shared" si="1470"/>
        <v>0</v>
      </c>
      <c r="X455" s="192">
        <f t="shared" si="1470"/>
        <v>0</v>
      </c>
      <c r="Y455" s="192">
        <f t="shared" si="1470"/>
        <v>0</v>
      </c>
      <c r="Z455" s="192">
        <f t="shared" si="1470"/>
        <v>0</v>
      </c>
      <c r="AA455" s="211">
        <f t="shared" si="1471"/>
        <v>0</v>
      </c>
      <c r="AB455" s="205"/>
      <c r="AC455" s="205"/>
      <c r="AD455" s="229"/>
      <c r="AE455" s="211">
        <f t="shared" si="1472"/>
        <v>0</v>
      </c>
      <c r="AF455" s="205"/>
      <c r="AG455" s="205"/>
      <c r="AH455" s="229"/>
      <c r="AI455" s="211">
        <f t="shared" si="1473"/>
        <v>0</v>
      </c>
      <c r="AJ455" s="205"/>
      <c r="AK455" s="205"/>
      <c r="AL455" s="229"/>
      <c r="AM455" s="211">
        <f t="shared" si="1474"/>
        <v>0</v>
      </c>
      <c r="AN455" s="205"/>
      <c r="AO455" s="205"/>
      <c r="AP455" s="231"/>
      <c r="AQ455" s="193">
        <f t="shared" si="1475"/>
        <v>0</v>
      </c>
      <c r="AR455" s="192">
        <f t="shared" si="1475"/>
        <v>0</v>
      </c>
      <c r="AS455" s="192">
        <f t="shared" si="1476"/>
        <v>0</v>
      </c>
      <c r="AT455" s="192">
        <f t="shared" si="1477"/>
        <v>0</v>
      </c>
      <c r="AU455" s="192">
        <f t="shared" si="1477"/>
        <v>0</v>
      </c>
      <c r="AV455" s="192">
        <f t="shared" si="1477"/>
        <v>0</v>
      </c>
      <c r="AW455" s="192">
        <f t="shared" si="1477"/>
        <v>0</v>
      </c>
      <c r="AX455" s="235">
        <f t="shared" si="1478"/>
        <v>0</v>
      </c>
      <c r="AY455" s="263"/>
      <c r="AZ455" s="194">
        <f t="shared" si="1479"/>
        <v>0</v>
      </c>
      <c r="BA455" s="263"/>
      <c r="BB455" s="263"/>
      <c r="BC455" s="263"/>
      <c r="BD455" s="264"/>
      <c r="BE455" s="235">
        <f t="shared" si="1480"/>
        <v>0</v>
      </c>
      <c r="BF455" s="263"/>
      <c r="BG455" s="194">
        <f t="shared" si="1481"/>
        <v>0</v>
      </c>
      <c r="BH455" s="263"/>
      <c r="BI455" s="263"/>
      <c r="BJ455" s="263"/>
      <c r="BK455" s="264"/>
      <c r="BL455" s="235">
        <f t="shared" si="1482"/>
        <v>0</v>
      </c>
      <c r="BM455" s="263"/>
      <c r="BN455" s="194">
        <f t="shared" si="1483"/>
        <v>0</v>
      </c>
      <c r="BO455" s="263"/>
      <c r="BP455" s="263"/>
      <c r="BQ455" s="263"/>
      <c r="BR455" s="264"/>
      <c r="BS455" s="235">
        <f t="shared" si="1484"/>
        <v>0</v>
      </c>
      <c r="BT455" s="263"/>
      <c r="BU455" s="194">
        <f t="shared" si="1485"/>
        <v>0</v>
      </c>
      <c r="BV455" s="263"/>
      <c r="BW455" s="263"/>
      <c r="BX455" s="263"/>
      <c r="BY455" s="264"/>
      <c r="BZ455" s="251"/>
      <c r="CA455" s="159"/>
      <c r="CB455" s="44"/>
      <c r="CC455" s="44"/>
      <c r="CD455" s="44"/>
      <c r="CE455" s="44"/>
      <c r="CF455" s="44"/>
      <c r="CG455" s="44"/>
      <c r="CH455" s="44"/>
      <c r="CI455" s="44"/>
      <c r="CJ455" s="44"/>
      <c r="CK455" s="44"/>
      <c r="CL455" s="44"/>
      <c r="CM455" s="44"/>
      <c r="CN455" s="44"/>
      <c r="CO455" s="44"/>
      <c r="CP455" s="44"/>
      <c r="CQ455" s="44"/>
      <c r="CR455" s="44"/>
      <c r="CS455" s="44"/>
      <c r="CT455" s="44"/>
      <c r="CU455" s="44"/>
      <c r="CV455" s="44"/>
      <c r="CW455" s="44"/>
      <c r="CX455" s="44"/>
      <c r="CY455" s="44"/>
      <c r="CZ455" s="44"/>
      <c r="DA455" s="44"/>
      <c r="DB455" s="44"/>
      <c r="DC455" s="44"/>
      <c r="DD455" s="44"/>
      <c r="DE455" s="44"/>
      <c r="DF455" s="44"/>
      <c r="DG455" s="44"/>
      <c r="DH455" s="44"/>
      <c r="DI455" s="44"/>
      <c r="DJ455" s="44"/>
      <c r="DK455" s="44"/>
      <c r="DL455" s="44"/>
      <c r="DM455" s="44"/>
    </row>
    <row r="456" spans="1:241" hidden="1" outlineLevel="3">
      <c r="A456" s="145"/>
      <c r="B456" s="33"/>
      <c r="C456" s="50"/>
      <c r="D456" s="51"/>
      <c r="E456" s="34"/>
      <c r="F456" s="56"/>
      <c r="G456" s="34"/>
      <c r="H456" s="34"/>
      <c r="I456" s="34"/>
      <c r="J456" s="53"/>
      <c r="K456" s="34"/>
      <c r="L456" s="36"/>
      <c r="M456" s="36"/>
      <c r="N456" s="36"/>
      <c r="O456" s="49"/>
      <c r="P456" s="49"/>
      <c r="Q456" s="36">
        <f t="shared" si="1468"/>
        <v>0</v>
      </c>
      <c r="R456" s="33"/>
      <c r="S456" s="33"/>
      <c r="T456" s="33"/>
      <c r="U456" s="145"/>
      <c r="V456" s="192">
        <f t="shared" si="1469"/>
        <v>0</v>
      </c>
      <c r="W456" s="193">
        <f>SUM(AA456,AE456,AI456,AM456)</f>
        <v>0</v>
      </c>
      <c r="X456" s="192">
        <f t="shared" si="1470"/>
        <v>0</v>
      </c>
      <c r="Y456" s="192">
        <f t="shared" si="1470"/>
        <v>0</v>
      </c>
      <c r="Z456" s="192">
        <f t="shared" si="1470"/>
        <v>0</v>
      </c>
      <c r="AA456" s="211">
        <f t="shared" si="1471"/>
        <v>0</v>
      </c>
      <c r="AB456" s="205"/>
      <c r="AC456" s="205"/>
      <c r="AD456" s="229"/>
      <c r="AE456" s="211">
        <f t="shared" si="1472"/>
        <v>0</v>
      </c>
      <c r="AF456" s="205"/>
      <c r="AG456" s="205"/>
      <c r="AH456" s="229"/>
      <c r="AI456" s="211">
        <f t="shared" si="1473"/>
        <v>0</v>
      </c>
      <c r="AJ456" s="205"/>
      <c r="AK456" s="205"/>
      <c r="AL456" s="229"/>
      <c r="AM456" s="211">
        <f>SUM(AN456:AP456)</f>
        <v>0</v>
      </c>
      <c r="AN456" s="205"/>
      <c r="AO456" s="205"/>
      <c r="AP456" s="231"/>
      <c r="AQ456" s="193">
        <f t="shared" si="1475"/>
        <v>0</v>
      </c>
      <c r="AR456" s="192">
        <f t="shared" si="1475"/>
        <v>0</v>
      </c>
      <c r="AS456" s="192">
        <f t="shared" si="1476"/>
        <v>0</v>
      </c>
      <c r="AT456" s="192">
        <f t="shared" si="1477"/>
        <v>0</v>
      </c>
      <c r="AU456" s="192">
        <f t="shared" si="1477"/>
        <v>0</v>
      </c>
      <c r="AV456" s="192">
        <f t="shared" si="1477"/>
        <v>0</v>
      </c>
      <c r="AW456" s="192">
        <f t="shared" si="1477"/>
        <v>0</v>
      </c>
      <c r="AX456" s="235">
        <f t="shared" si="1478"/>
        <v>0</v>
      </c>
      <c r="AY456" s="263"/>
      <c r="AZ456" s="194">
        <f t="shared" si="1479"/>
        <v>0</v>
      </c>
      <c r="BA456" s="263"/>
      <c r="BB456" s="263"/>
      <c r="BC456" s="263"/>
      <c r="BD456" s="264"/>
      <c r="BE456" s="235">
        <f t="shared" si="1480"/>
        <v>0</v>
      </c>
      <c r="BF456" s="263"/>
      <c r="BG456" s="194">
        <f t="shared" si="1481"/>
        <v>0</v>
      </c>
      <c r="BH456" s="263"/>
      <c r="BI456" s="263"/>
      <c r="BJ456" s="263"/>
      <c r="BK456" s="264"/>
      <c r="BL456" s="235">
        <f t="shared" si="1482"/>
        <v>0</v>
      </c>
      <c r="BM456" s="263"/>
      <c r="BN456" s="194">
        <f t="shared" si="1483"/>
        <v>0</v>
      </c>
      <c r="BO456" s="263"/>
      <c r="BP456" s="263"/>
      <c r="BQ456" s="263"/>
      <c r="BR456" s="264"/>
      <c r="BS456" s="235">
        <f t="shared" si="1484"/>
        <v>0</v>
      </c>
      <c r="BT456" s="263"/>
      <c r="BU456" s="194">
        <f t="shared" si="1485"/>
        <v>0</v>
      </c>
      <c r="BV456" s="263"/>
      <c r="BW456" s="263"/>
      <c r="BX456" s="263"/>
      <c r="BY456" s="264"/>
      <c r="BZ456" s="251"/>
      <c r="CA456" s="159"/>
      <c r="CB456" s="44"/>
      <c r="CC456" s="44"/>
      <c r="CD456" s="44"/>
      <c r="CE456" s="44"/>
      <c r="CF456" s="44"/>
      <c r="CG456" s="44"/>
      <c r="CH456" s="44"/>
      <c r="CI456" s="44"/>
      <c r="CJ456" s="44"/>
      <c r="CK456" s="44"/>
      <c r="CL456" s="44"/>
      <c r="CM456" s="44"/>
      <c r="CN456" s="44"/>
      <c r="CO456" s="44"/>
      <c r="CP456" s="44"/>
      <c r="CQ456" s="44"/>
      <c r="CR456" s="44"/>
      <c r="CS456" s="44"/>
      <c r="CT456" s="44"/>
      <c r="CU456" s="44"/>
      <c r="CV456" s="44"/>
      <c r="CW456" s="44"/>
      <c r="CX456" s="44"/>
      <c r="CY456" s="44"/>
      <c r="CZ456" s="44"/>
      <c r="DA456" s="44"/>
      <c r="DB456" s="44"/>
      <c r="DC456" s="44"/>
      <c r="DD456" s="44"/>
      <c r="DE456" s="44"/>
      <c r="DF456" s="44"/>
      <c r="DG456" s="44"/>
      <c r="DH456" s="44"/>
      <c r="DI456" s="44"/>
      <c r="DJ456" s="44"/>
      <c r="DK456" s="44"/>
      <c r="DL456" s="44"/>
      <c r="DM456" s="44"/>
    </row>
    <row r="457" spans="1:241" hidden="1" outlineLevel="3">
      <c r="A457" s="145"/>
      <c r="B457" s="33"/>
      <c r="C457" s="50"/>
      <c r="D457" s="51"/>
      <c r="E457" s="34"/>
      <c r="F457" s="56"/>
      <c r="G457" s="34"/>
      <c r="H457" s="34"/>
      <c r="I457" s="34"/>
      <c r="J457" s="53"/>
      <c r="K457" s="34"/>
      <c r="L457" s="36"/>
      <c r="M457" s="36"/>
      <c r="N457" s="36"/>
      <c r="O457" s="49"/>
      <c r="P457" s="49"/>
      <c r="Q457" s="36">
        <f t="shared" si="1468"/>
        <v>0</v>
      </c>
      <c r="R457" s="33"/>
      <c r="S457" s="33"/>
      <c r="T457" s="33"/>
      <c r="U457" s="145"/>
      <c r="V457" s="192">
        <f t="shared" si="1469"/>
        <v>0</v>
      </c>
      <c r="W457" s="193">
        <f t="shared" ref="W457:W458" si="1486">SUM(AA457,AE457,AI457,AM457)</f>
        <v>0</v>
      </c>
      <c r="X457" s="192">
        <f t="shared" si="1470"/>
        <v>0</v>
      </c>
      <c r="Y457" s="192">
        <f t="shared" si="1470"/>
        <v>0</v>
      </c>
      <c r="Z457" s="192">
        <f t="shared" si="1470"/>
        <v>0</v>
      </c>
      <c r="AA457" s="211">
        <f t="shared" si="1471"/>
        <v>0</v>
      </c>
      <c r="AB457" s="205"/>
      <c r="AC457" s="205"/>
      <c r="AD457" s="229"/>
      <c r="AE457" s="211">
        <f t="shared" si="1472"/>
        <v>0</v>
      </c>
      <c r="AF457" s="205"/>
      <c r="AG457" s="205"/>
      <c r="AH457" s="229"/>
      <c r="AI457" s="211">
        <f t="shared" si="1473"/>
        <v>0</v>
      </c>
      <c r="AJ457" s="205"/>
      <c r="AK457" s="205"/>
      <c r="AL457" s="229"/>
      <c r="AM457" s="211">
        <f t="shared" ref="AM457:AM458" si="1487">SUM(AN457:AP457)</f>
        <v>0</v>
      </c>
      <c r="AN457" s="205"/>
      <c r="AO457" s="205"/>
      <c r="AP457" s="231"/>
      <c r="AQ457" s="193">
        <f t="shared" si="1475"/>
        <v>0</v>
      </c>
      <c r="AR457" s="192">
        <f t="shared" si="1475"/>
        <v>0</v>
      </c>
      <c r="AS457" s="192">
        <f t="shared" si="1476"/>
        <v>0</v>
      </c>
      <c r="AT457" s="192">
        <f t="shared" si="1477"/>
        <v>0</v>
      </c>
      <c r="AU457" s="192">
        <f t="shared" si="1477"/>
        <v>0</v>
      </c>
      <c r="AV457" s="192">
        <f t="shared" si="1477"/>
        <v>0</v>
      </c>
      <c r="AW457" s="192">
        <f t="shared" si="1477"/>
        <v>0</v>
      </c>
      <c r="AX457" s="235">
        <f t="shared" si="1478"/>
        <v>0</v>
      </c>
      <c r="AY457" s="263"/>
      <c r="AZ457" s="194">
        <f t="shared" si="1479"/>
        <v>0</v>
      </c>
      <c r="BA457" s="263"/>
      <c r="BB457" s="263"/>
      <c r="BC457" s="263"/>
      <c r="BD457" s="264"/>
      <c r="BE457" s="235">
        <f t="shared" ref="BE457:BE458" si="1488">SUM(BF457:BK457)</f>
        <v>0</v>
      </c>
      <c r="BF457" s="263"/>
      <c r="BG457" s="194">
        <f t="shared" si="1481"/>
        <v>0</v>
      </c>
      <c r="BH457" s="263"/>
      <c r="BI457" s="263"/>
      <c r="BJ457" s="263"/>
      <c r="BK457" s="264"/>
      <c r="BL457" s="235">
        <f t="shared" ref="BL457:BL458" si="1489">SUM(BM457:BR457)</f>
        <v>0</v>
      </c>
      <c r="BM457" s="263"/>
      <c r="BN457" s="194">
        <f t="shared" si="1483"/>
        <v>0</v>
      </c>
      <c r="BO457" s="263"/>
      <c r="BP457" s="263"/>
      <c r="BQ457" s="263"/>
      <c r="BR457" s="264"/>
      <c r="BS457" s="235">
        <f t="shared" ref="BS457:BS458" si="1490">SUM(BT457:BY457)</f>
        <v>0</v>
      </c>
      <c r="BT457" s="263"/>
      <c r="BU457" s="194">
        <f t="shared" si="1485"/>
        <v>0</v>
      </c>
      <c r="BV457" s="263"/>
      <c r="BW457" s="263"/>
      <c r="BX457" s="263"/>
      <c r="BY457" s="264"/>
      <c r="BZ457" s="251"/>
      <c r="CA457" s="159"/>
      <c r="CB457" s="44"/>
      <c r="CC457" s="44"/>
      <c r="CD457" s="44"/>
      <c r="CE457" s="44"/>
      <c r="CF457" s="44"/>
      <c r="CG457" s="44"/>
      <c r="CH457" s="44"/>
      <c r="CI457" s="44"/>
      <c r="CJ457" s="44"/>
      <c r="CK457" s="44"/>
      <c r="CL457" s="44"/>
      <c r="CM457" s="44"/>
      <c r="CN457" s="44"/>
      <c r="CO457" s="44"/>
      <c r="CP457" s="44"/>
      <c r="CQ457" s="44"/>
      <c r="CR457" s="44"/>
      <c r="CS457" s="44"/>
      <c r="CT457" s="44"/>
      <c r="CU457" s="44"/>
      <c r="CV457" s="44"/>
      <c r="CW457" s="44"/>
      <c r="CX457" s="44"/>
      <c r="CY457" s="44"/>
      <c r="CZ457" s="44"/>
      <c r="DA457" s="44"/>
      <c r="DB457" s="44"/>
      <c r="DC457" s="44"/>
      <c r="DD457" s="44"/>
      <c r="DE457" s="44"/>
      <c r="DF457" s="44"/>
      <c r="DG457" s="44"/>
      <c r="DH457" s="44"/>
      <c r="DI457" s="44"/>
      <c r="DJ457" s="44"/>
      <c r="DK457" s="44"/>
      <c r="DL457" s="44"/>
      <c r="DM457" s="44"/>
    </row>
    <row r="458" spans="1:241" hidden="1" outlineLevel="3">
      <c r="A458" s="145"/>
      <c r="B458" s="33"/>
      <c r="C458" s="50"/>
      <c r="D458" s="51"/>
      <c r="E458" s="34"/>
      <c r="F458" s="56"/>
      <c r="G458" s="34"/>
      <c r="H458" s="34"/>
      <c r="I458" s="34"/>
      <c r="J458" s="53"/>
      <c r="K458" s="34"/>
      <c r="L458" s="36"/>
      <c r="M458" s="36"/>
      <c r="N458" s="36"/>
      <c r="O458" s="49"/>
      <c r="P458" s="49"/>
      <c r="Q458" s="36">
        <f t="shared" si="1468"/>
        <v>0</v>
      </c>
      <c r="R458" s="33"/>
      <c r="S458" s="33"/>
      <c r="T458" s="33"/>
      <c r="U458" s="145"/>
      <c r="V458" s="192">
        <f t="shared" si="1469"/>
        <v>0</v>
      </c>
      <c r="W458" s="193">
        <f t="shared" si="1486"/>
        <v>0</v>
      </c>
      <c r="X458" s="192">
        <f t="shared" si="1470"/>
        <v>0</v>
      </c>
      <c r="Y458" s="192">
        <f t="shared" si="1470"/>
        <v>0</v>
      </c>
      <c r="Z458" s="192">
        <f t="shared" si="1470"/>
        <v>0</v>
      </c>
      <c r="AA458" s="211">
        <f t="shared" si="1471"/>
        <v>0</v>
      </c>
      <c r="AB458" s="205"/>
      <c r="AC458" s="205"/>
      <c r="AD458" s="229"/>
      <c r="AE458" s="211">
        <f t="shared" si="1472"/>
        <v>0</v>
      </c>
      <c r="AF458" s="205"/>
      <c r="AG458" s="205"/>
      <c r="AH458" s="229"/>
      <c r="AI458" s="211">
        <f t="shared" si="1473"/>
        <v>0</v>
      </c>
      <c r="AJ458" s="205"/>
      <c r="AK458" s="205"/>
      <c r="AL458" s="229"/>
      <c r="AM458" s="211">
        <f t="shared" si="1487"/>
        <v>0</v>
      </c>
      <c r="AN458" s="205"/>
      <c r="AO458" s="205"/>
      <c r="AP458" s="231"/>
      <c r="AQ458" s="193">
        <f t="shared" si="1475"/>
        <v>0</v>
      </c>
      <c r="AR458" s="192">
        <f t="shared" si="1475"/>
        <v>0</v>
      </c>
      <c r="AS458" s="192">
        <f t="shared" si="1476"/>
        <v>0</v>
      </c>
      <c r="AT458" s="192">
        <f t="shared" si="1477"/>
        <v>0</v>
      </c>
      <c r="AU458" s="192">
        <f t="shared" si="1477"/>
        <v>0</v>
      </c>
      <c r="AV458" s="192">
        <f t="shared" si="1477"/>
        <v>0</v>
      </c>
      <c r="AW458" s="192">
        <f t="shared" si="1477"/>
        <v>0</v>
      </c>
      <c r="AX458" s="235">
        <f t="shared" si="1478"/>
        <v>0</v>
      </c>
      <c r="AY458" s="263"/>
      <c r="AZ458" s="194">
        <f t="shared" si="1479"/>
        <v>0</v>
      </c>
      <c r="BA458" s="263"/>
      <c r="BB458" s="263"/>
      <c r="BC458" s="263"/>
      <c r="BD458" s="264"/>
      <c r="BE458" s="235">
        <f t="shared" si="1488"/>
        <v>0</v>
      </c>
      <c r="BF458" s="263"/>
      <c r="BG458" s="194">
        <f t="shared" si="1481"/>
        <v>0</v>
      </c>
      <c r="BH458" s="263"/>
      <c r="BI458" s="263"/>
      <c r="BJ458" s="263"/>
      <c r="BK458" s="264"/>
      <c r="BL458" s="235">
        <f t="shared" si="1489"/>
        <v>0</v>
      </c>
      <c r="BM458" s="263"/>
      <c r="BN458" s="194">
        <f t="shared" si="1483"/>
        <v>0</v>
      </c>
      <c r="BO458" s="263"/>
      <c r="BP458" s="263"/>
      <c r="BQ458" s="263"/>
      <c r="BR458" s="264"/>
      <c r="BS458" s="235">
        <f t="shared" si="1490"/>
        <v>0</v>
      </c>
      <c r="BT458" s="263"/>
      <c r="BU458" s="194">
        <f t="shared" si="1485"/>
        <v>0</v>
      </c>
      <c r="BV458" s="263"/>
      <c r="BW458" s="263"/>
      <c r="BX458" s="263"/>
      <c r="BY458" s="264"/>
      <c r="BZ458" s="251"/>
      <c r="CA458" s="159"/>
      <c r="CB458" s="44"/>
      <c r="CC458" s="44"/>
      <c r="CD458" s="44"/>
      <c r="CE458" s="44"/>
      <c r="CF458" s="44"/>
      <c r="CG458" s="44"/>
      <c r="CH458" s="44"/>
      <c r="CI458" s="44"/>
      <c r="CJ458" s="44"/>
      <c r="CK458" s="44"/>
      <c r="CL458" s="44"/>
      <c r="CM458" s="44"/>
      <c r="CN458" s="44"/>
      <c r="CO458" s="44"/>
      <c r="CP458" s="44"/>
      <c r="CQ458" s="44"/>
      <c r="CR458" s="44"/>
      <c r="CS458" s="44"/>
      <c r="CT458" s="44"/>
      <c r="CU458" s="44"/>
      <c r="CV458" s="44"/>
      <c r="CW458" s="44"/>
      <c r="CX458" s="44"/>
      <c r="CY458" s="44"/>
      <c r="CZ458" s="44"/>
      <c r="DA458" s="44"/>
      <c r="DB458" s="44"/>
      <c r="DC458" s="44"/>
      <c r="DD458" s="44"/>
      <c r="DE458" s="44"/>
      <c r="DF458" s="44"/>
      <c r="DG458" s="44"/>
      <c r="DH458" s="44"/>
      <c r="DI458" s="44"/>
      <c r="DJ458" s="44"/>
      <c r="DK458" s="44"/>
      <c r="DL458" s="44"/>
      <c r="DM458" s="44"/>
    </row>
    <row r="459" spans="1:241" s="48" customFormat="1" hidden="1" outlineLevel="2" collapsed="1">
      <c r="A459" s="176" t="s">
        <v>276</v>
      </c>
      <c r="B459" s="177"/>
      <c r="C459" s="178"/>
      <c r="D459" s="179"/>
      <c r="E459" s="180"/>
      <c r="F459" s="181"/>
      <c r="G459" s="182"/>
      <c r="H459" s="182"/>
      <c r="I459" s="182"/>
      <c r="J459" s="183"/>
      <c r="K459" s="181" t="str">
        <f>CONCATENATE(K460," ",S460,R460," ",K461," ",S461,R461," ",K462," ",S462,R462," ",K463," ",S463,R463," ",K464," ",S464,R464," "," ",K465," ",S465,R465)</f>
        <v xml:space="preserve">            </v>
      </c>
      <c r="L459" s="274"/>
      <c r="M459" s="274"/>
      <c r="N459" s="274"/>
      <c r="O459" s="274"/>
      <c r="P459" s="274"/>
      <c r="Q459" s="274"/>
      <c r="R459" s="182"/>
      <c r="S459" s="182"/>
      <c r="T459" s="182"/>
      <c r="U459" s="184"/>
      <c r="V459" s="275">
        <f>IF(SUM(BT460:BY465,BM460:BR465,BF460:BK465,AY460:BD465,AN460:AP465,AJ460:AL465,AF460:AH465,AB460:AD465)=SUM(V460:V465),SUM(V460:V465),"ПРОВЕРЬ")</f>
        <v>0</v>
      </c>
      <c r="W459" s="276">
        <f>SUM(W460:W465)</f>
        <v>0</v>
      </c>
      <c r="X459" s="176">
        <f t="shared" ref="X459:BY459" si="1491">SUM(X460:X465)</f>
        <v>0</v>
      </c>
      <c r="Y459" s="176">
        <f t="shared" si="1491"/>
        <v>0</v>
      </c>
      <c r="Z459" s="277">
        <f t="shared" si="1491"/>
        <v>0</v>
      </c>
      <c r="AA459" s="278">
        <f t="shared" si="1491"/>
        <v>0</v>
      </c>
      <c r="AB459" s="176">
        <f t="shared" si="1491"/>
        <v>0</v>
      </c>
      <c r="AC459" s="176">
        <f t="shared" si="1491"/>
        <v>0</v>
      </c>
      <c r="AD459" s="279">
        <f t="shared" si="1491"/>
        <v>0</v>
      </c>
      <c r="AE459" s="278">
        <f t="shared" si="1491"/>
        <v>0</v>
      </c>
      <c r="AF459" s="176">
        <f t="shared" si="1491"/>
        <v>0</v>
      </c>
      <c r="AG459" s="176">
        <f t="shared" si="1491"/>
        <v>0</v>
      </c>
      <c r="AH459" s="279">
        <f t="shared" si="1491"/>
        <v>0</v>
      </c>
      <c r="AI459" s="278">
        <f t="shared" si="1491"/>
        <v>0</v>
      </c>
      <c r="AJ459" s="176">
        <f t="shared" si="1491"/>
        <v>0</v>
      </c>
      <c r="AK459" s="176">
        <f t="shared" si="1491"/>
        <v>0</v>
      </c>
      <c r="AL459" s="279">
        <f t="shared" si="1491"/>
        <v>0</v>
      </c>
      <c r="AM459" s="278">
        <f t="shared" si="1491"/>
        <v>0</v>
      </c>
      <c r="AN459" s="176">
        <f t="shared" si="1491"/>
        <v>0</v>
      </c>
      <c r="AO459" s="176">
        <f t="shared" si="1491"/>
        <v>0</v>
      </c>
      <c r="AP459" s="277">
        <f t="shared" si="1491"/>
        <v>0</v>
      </c>
      <c r="AQ459" s="276">
        <f t="shared" si="1491"/>
        <v>0</v>
      </c>
      <c r="AR459" s="176">
        <f t="shared" si="1491"/>
        <v>0</v>
      </c>
      <c r="AS459" s="176">
        <f t="shared" si="1491"/>
        <v>0</v>
      </c>
      <c r="AT459" s="176">
        <f t="shared" si="1491"/>
        <v>0</v>
      </c>
      <c r="AU459" s="176">
        <f t="shared" si="1491"/>
        <v>0</v>
      </c>
      <c r="AV459" s="176">
        <f t="shared" si="1491"/>
        <v>0</v>
      </c>
      <c r="AW459" s="277">
        <f t="shared" si="1491"/>
        <v>0</v>
      </c>
      <c r="AX459" s="278">
        <f t="shared" si="1491"/>
        <v>0</v>
      </c>
      <c r="AY459" s="176">
        <f t="shared" si="1491"/>
        <v>0</v>
      </c>
      <c r="AZ459" s="176">
        <f t="shared" si="1491"/>
        <v>0</v>
      </c>
      <c r="BA459" s="176">
        <f t="shared" si="1491"/>
        <v>0</v>
      </c>
      <c r="BB459" s="176">
        <f t="shared" si="1491"/>
        <v>0</v>
      </c>
      <c r="BC459" s="176">
        <f t="shared" si="1491"/>
        <v>0</v>
      </c>
      <c r="BD459" s="279">
        <f t="shared" si="1491"/>
        <v>0</v>
      </c>
      <c r="BE459" s="278">
        <f t="shared" si="1491"/>
        <v>0</v>
      </c>
      <c r="BF459" s="176">
        <f t="shared" si="1491"/>
        <v>0</v>
      </c>
      <c r="BG459" s="176">
        <f t="shared" si="1491"/>
        <v>0</v>
      </c>
      <c r="BH459" s="176">
        <f t="shared" si="1491"/>
        <v>0</v>
      </c>
      <c r="BI459" s="176">
        <f t="shared" si="1491"/>
        <v>0</v>
      </c>
      <c r="BJ459" s="176">
        <f t="shared" si="1491"/>
        <v>0</v>
      </c>
      <c r="BK459" s="279">
        <f t="shared" si="1491"/>
        <v>0</v>
      </c>
      <c r="BL459" s="278">
        <f t="shared" si="1491"/>
        <v>0</v>
      </c>
      <c r="BM459" s="176">
        <f t="shared" si="1491"/>
        <v>0</v>
      </c>
      <c r="BN459" s="176">
        <f t="shared" si="1491"/>
        <v>0</v>
      </c>
      <c r="BO459" s="176">
        <f t="shared" si="1491"/>
        <v>0</v>
      </c>
      <c r="BP459" s="176">
        <f t="shared" si="1491"/>
        <v>0</v>
      </c>
      <c r="BQ459" s="176">
        <f t="shared" si="1491"/>
        <v>0</v>
      </c>
      <c r="BR459" s="279">
        <f t="shared" si="1491"/>
        <v>0</v>
      </c>
      <c r="BS459" s="278">
        <f t="shared" si="1491"/>
        <v>0</v>
      </c>
      <c r="BT459" s="176">
        <f t="shared" si="1491"/>
        <v>0</v>
      </c>
      <c r="BU459" s="176">
        <f t="shared" si="1491"/>
        <v>0</v>
      </c>
      <c r="BV459" s="176">
        <f t="shared" si="1491"/>
        <v>0</v>
      </c>
      <c r="BW459" s="176">
        <f t="shared" si="1491"/>
        <v>0</v>
      </c>
      <c r="BX459" s="176">
        <f t="shared" si="1491"/>
        <v>0</v>
      </c>
      <c r="BY459" s="279">
        <f t="shared" si="1491"/>
        <v>0</v>
      </c>
      <c r="BZ459" s="280"/>
      <c r="CA459" s="160"/>
      <c r="CB459" s="46"/>
      <c r="CC459" s="46"/>
      <c r="CD459" s="46"/>
      <c r="CE459" s="46"/>
      <c r="CF459" s="46"/>
      <c r="CG459" s="46"/>
      <c r="CH459" s="46"/>
      <c r="CI459" s="46"/>
      <c r="CJ459" s="46"/>
      <c r="CK459" s="46"/>
      <c r="CL459" s="46"/>
      <c r="CM459" s="46"/>
      <c r="CN459" s="46"/>
      <c r="CO459" s="46"/>
      <c r="CP459" s="46"/>
      <c r="CQ459" s="46"/>
      <c r="CR459" s="46"/>
      <c r="CS459" s="46"/>
      <c r="CT459" s="46"/>
      <c r="CU459" s="46"/>
      <c r="CV459" s="46"/>
      <c r="CW459" s="46"/>
      <c r="CX459" s="46"/>
      <c r="CY459" s="46"/>
      <c r="CZ459" s="46"/>
      <c r="DA459" s="46"/>
      <c r="DB459" s="46"/>
      <c r="DC459" s="46"/>
      <c r="DD459" s="46"/>
      <c r="DE459" s="46"/>
      <c r="DF459" s="46"/>
      <c r="DG459" s="46"/>
      <c r="DH459" s="46"/>
      <c r="DI459" s="46"/>
      <c r="DJ459" s="46"/>
      <c r="DK459" s="46"/>
      <c r="DL459" s="46"/>
      <c r="DM459" s="46"/>
      <c r="DN459" s="47"/>
      <c r="DO459" s="47"/>
      <c r="DP459" s="47"/>
      <c r="DQ459" s="47"/>
      <c r="DR459" s="47"/>
      <c r="DS459" s="47"/>
      <c r="DT459" s="47"/>
      <c r="DU459" s="47"/>
      <c r="DV459" s="47"/>
      <c r="DW459" s="47"/>
      <c r="DX459" s="47"/>
      <c r="DY459" s="47"/>
      <c r="DZ459" s="47"/>
      <c r="EA459" s="47"/>
      <c r="EB459" s="47"/>
      <c r="EC459" s="47"/>
      <c r="ED459" s="47"/>
      <c r="EE459" s="47"/>
      <c r="EF459" s="47"/>
      <c r="EG459" s="47"/>
      <c r="EH459" s="47"/>
      <c r="EI459" s="47"/>
      <c r="EJ459" s="47"/>
      <c r="EK459" s="47"/>
      <c r="EL459" s="47"/>
      <c r="EM459" s="47"/>
      <c r="EN459" s="47"/>
      <c r="EO459" s="47"/>
      <c r="EP459" s="47"/>
      <c r="EQ459" s="47"/>
      <c r="ER459" s="47"/>
      <c r="ES459" s="47"/>
      <c r="ET459" s="47"/>
      <c r="EU459" s="47"/>
      <c r="EV459" s="47"/>
      <c r="EW459" s="47"/>
      <c r="EX459" s="47"/>
      <c r="EY459" s="47"/>
      <c r="EZ459" s="47"/>
      <c r="FA459" s="47"/>
      <c r="FB459" s="47"/>
      <c r="FC459" s="47"/>
      <c r="FD459" s="47"/>
      <c r="FE459" s="47"/>
      <c r="FF459" s="47"/>
      <c r="FG459" s="47"/>
      <c r="FH459" s="47"/>
      <c r="FI459" s="47"/>
      <c r="FJ459" s="47"/>
      <c r="FK459" s="47"/>
      <c r="FL459" s="47"/>
      <c r="FM459" s="47"/>
      <c r="FN459" s="47"/>
      <c r="FO459" s="47"/>
      <c r="FP459" s="47"/>
      <c r="FQ459" s="47"/>
      <c r="FR459" s="47"/>
      <c r="FS459" s="47"/>
      <c r="FT459" s="47"/>
      <c r="FU459" s="47"/>
      <c r="FV459" s="47"/>
      <c r="FW459" s="47"/>
      <c r="FX459" s="47"/>
      <c r="FY459" s="47"/>
      <c r="FZ459" s="47"/>
      <c r="GA459" s="47"/>
      <c r="GB459" s="47"/>
      <c r="GC459" s="47"/>
      <c r="GD459" s="47"/>
      <c r="GE459" s="47"/>
      <c r="GF459" s="47"/>
      <c r="GG459" s="47"/>
      <c r="GH459" s="47"/>
      <c r="GI459" s="47"/>
      <c r="GJ459" s="47"/>
      <c r="GK459" s="47"/>
      <c r="GL459" s="47"/>
      <c r="GM459" s="47"/>
      <c r="GN459" s="47"/>
      <c r="GO459" s="47"/>
      <c r="GP459" s="47"/>
      <c r="GQ459" s="47"/>
      <c r="GR459" s="47"/>
      <c r="GS459" s="47"/>
      <c r="GT459" s="47"/>
      <c r="GU459" s="47"/>
      <c r="GV459" s="47"/>
      <c r="GW459" s="47"/>
      <c r="GX459" s="47"/>
      <c r="GY459" s="47"/>
      <c r="GZ459" s="47"/>
      <c r="HA459" s="47"/>
      <c r="HB459" s="47"/>
      <c r="HC459" s="47"/>
      <c r="HD459" s="47"/>
      <c r="HE459" s="47"/>
      <c r="HF459" s="47"/>
      <c r="HG459" s="47"/>
      <c r="HH459" s="47"/>
      <c r="HI459" s="47"/>
      <c r="HJ459" s="47"/>
      <c r="HK459" s="47"/>
      <c r="HL459" s="47"/>
      <c r="HM459" s="47"/>
      <c r="HN459" s="47"/>
      <c r="HO459" s="47"/>
      <c r="HP459" s="47"/>
      <c r="HQ459" s="47"/>
      <c r="HR459" s="47"/>
      <c r="HS459" s="47"/>
      <c r="HT459" s="47"/>
      <c r="HU459" s="47"/>
      <c r="HV459" s="47"/>
      <c r="HW459" s="47"/>
      <c r="HX459" s="47"/>
      <c r="HY459" s="47"/>
      <c r="HZ459" s="47"/>
      <c r="IA459" s="47"/>
      <c r="IB459" s="47"/>
      <c r="IC459" s="47"/>
      <c r="ID459" s="47"/>
      <c r="IE459" s="47"/>
      <c r="IF459" s="47"/>
      <c r="IG459" s="47"/>
    </row>
    <row r="460" spans="1:241" hidden="1" outlineLevel="3">
      <c r="A460" s="145"/>
      <c r="B460" s="33"/>
      <c r="C460" s="50"/>
      <c r="D460" s="51"/>
      <c r="E460" s="34"/>
      <c r="F460" s="56"/>
      <c r="G460" s="34"/>
      <c r="H460" s="34"/>
      <c r="I460" s="34"/>
      <c r="J460" s="53"/>
      <c r="K460" s="34"/>
      <c r="L460" s="36"/>
      <c r="M460" s="36"/>
      <c r="N460" s="36"/>
      <c r="O460" s="49"/>
      <c r="P460" s="49"/>
      <c r="Q460" s="36">
        <f t="shared" ref="Q460:Q465" si="1492">_xlfn.DAYS(P460,O460)</f>
        <v>0</v>
      </c>
      <c r="R460" s="33"/>
      <c r="S460" s="33"/>
      <c r="T460" s="33"/>
      <c r="U460" s="145"/>
      <c r="V460" s="192">
        <f t="shared" ref="V460:V465" si="1493">SUM(W460,AQ460)</f>
        <v>0</v>
      </c>
      <c r="W460" s="193">
        <f t="shared" ref="W460:Z465" si="1494">SUM(AA460,AE460,AI460,AM460)</f>
        <v>0</v>
      </c>
      <c r="X460" s="192">
        <f t="shared" si="1494"/>
        <v>0</v>
      </c>
      <c r="Y460" s="192">
        <f t="shared" si="1494"/>
        <v>0</v>
      </c>
      <c r="Z460" s="192">
        <f t="shared" si="1494"/>
        <v>0</v>
      </c>
      <c r="AA460" s="211">
        <f t="shared" ref="AA460:AA465" si="1495">SUM(AB460:AD460)</f>
        <v>0</v>
      </c>
      <c r="AB460" s="205"/>
      <c r="AC460" s="205"/>
      <c r="AD460" s="229"/>
      <c r="AE460" s="211">
        <f t="shared" ref="AE460:AE465" si="1496">SUM(AF460:AH460)</f>
        <v>0</v>
      </c>
      <c r="AF460" s="205"/>
      <c r="AG460" s="205"/>
      <c r="AH460" s="229"/>
      <c r="AI460" s="211">
        <f t="shared" ref="AI460:AI465" si="1497">SUM(AJ460:AL460)</f>
        <v>0</v>
      </c>
      <c r="AJ460" s="205"/>
      <c r="AK460" s="205"/>
      <c r="AL460" s="229"/>
      <c r="AM460" s="211">
        <f t="shared" ref="AM460:AM462" si="1498">SUM(AN460:AP460)</f>
        <v>0</v>
      </c>
      <c r="AN460" s="205"/>
      <c r="AO460" s="205"/>
      <c r="AP460" s="231"/>
      <c r="AQ460" s="193">
        <f t="shared" ref="AQ460:AR465" si="1499">SUM(BS460,BL460,BE460,AX460)</f>
        <v>0</v>
      </c>
      <c r="AR460" s="192">
        <f t="shared" si="1499"/>
        <v>0</v>
      </c>
      <c r="AS460" s="192">
        <f t="shared" ref="AS460:AS465" si="1500">IF(AR460*0.304=SUM(AZ460,BG460,BN460,BU460),AR460*0.304,"ЕСН")</f>
        <v>0</v>
      </c>
      <c r="AT460" s="192">
        <f t="shared" ref="AT460:AW465" si="1501">SUM(BV460,BO460,BH460,BA460)</f>
        <v>0</v>
      </c>
      <c r="AU460" s="192">
        <f t="shared" si="1501"/>
        <v>0</v>
      </c>
      <c r="AV460" s="192">
        <f t="shared" si="1501"/>
        <v>0</v>
      </c>
      <c r="AW460" s="192">
        <f t="shared" si="1501"/>
        <v>0</v>
      </c>
      <c r="AX460" s="235">
        <f t="shared" ref="AX460:AX465" si="1502">SUM(AY460:BD460)</f>
        <v>0</v>
      </c>
      <c r="AY460" s="263"/>
      <c r="AZ460" s="194">
        <f t="shared" ref="AZ460:AZ465" si="1503">AY460*0.304</f>
        <v>0</v>
      </c>
      <c r="BA460" s="263"/>
      <c r="BB460" s="263"/>
      <c r="BC460" s="263"/>
      <c r="BD460" s="264"/>
      <c r="BE460" s="235">
        <f t="shared" ref="BE460:BE465" si="1504">SUM(BF460:BK460)</f>
        <v>0</v>
      </c>
      <c r="BF460" s="263"/>
      <c r="BG460" s="194">
        <f t="shared" ref="BG460:BG465" si="1505">BF460*0.304</f>
        <v>0</v>
      </c>
      <c r="BH460" s="263"/>
      <c r="BI460" s="263"/>
      <c r="BJ460" s="263"/>
      <c r="BK460" s="264"/>
      <c r="BL460" s="235">
        <f t="shared" ref="BL460:BL465" si="1506">SUM(BM460:BR460)</f>
        <v>0</v>
      </c>
      <c r="BM460" s="263"/>
      <c r="BN460" s="194">
        <f t="shared" ref="BN460:BN465" si="1507">BM460*0.304</f>
        <v>0</v>
      </c>
      <c r="BO460" s="263"/>
      <c r="BP460" s="263"/>
      <c r="BQ460" s="263"/>
      <c r="BR460" s="264"/>
      <c r="BS460" s="235">
        <f t="shared" ref="BS460:BS465" si="1508">SUM(BT460:BY460)</f>
        <v>0</v>
      </c>
      <c r="BT460" s="263"/>
      <c r="BU460" s="194">
        <f t="shared" ref="BU460:BU465" si="1509">BT460*0.304</f>
        <v>0</v>
      </c>
      <c r="BV460" s="263"/>
      <c r="BW460" s="263"/>
      <c r="BX460" s="263"/>
      <c r="BY460" s="264"/>
      <c r="BZ460" s="251"/>
      <c r="CA460" s="159"/>
      <c r="CB460" s="44"/>
      <c r="CC460" s="44"/>
      <c r="CD460" s="44"/>
      <c r="CE460" s="44"/>
      <c r="CF460" s="44"/>
      <c r="CG460" s="44"/>
      <c r="CH460" s="44"/>
      <c r="CI460" s="44"/>
      <c r="CJ460" s="44"/>
      <c r="CK460" s="44"/>
      <c r="CL460" s="44"/>
      <c r="CM460" s="44"/>
      <c r="CN460" s="44"/>
      <c r="CO460" s="44"/>
      <c r="CP460" s="44"/>
      <c r="CQ460" s="44"/>
      <c r="CR460" s="44"/>
      <c r="CS460" s="44"/>
      <c r="CT460" s="44"/>
      <c r="CU460" s="44"/>
      <c r="CV460" s="44"/>
      <c r="CW460" s="44"/>
      <c r="CX460" s="44"/>
      <c r="CY460" s="44"/>
      <c r="CZ460" s="44"/>
      <c r="DA460" s="44"/>
      <c r="DB460" s="44"/>
      <c r="DC460" s="44"/>
      <c r="DD460" s="44"/>
      <c r="DE460" s="44"/>
      <c r="DF460" s="44"/>
      <c r="DG460" s="44"/>
      <c r="DH460" s="44"/>
      <c r="DI460" s="44"/>
      <c r="DJ460" s="44"/>
      <c r="DK460" s="44"/>
      <c r="DL460" s="44"/>
      <c r="DM460" s="44"/>
    </row>
    <row r="461" spans="1:241" hidden="1" outlineLevel="3">
      <c r="A461" s="145"/>
      <c r="B461" s="33"/>
      <c r="C461" s="50"/>
      <c r="D461" s="51"/>
      <c r="E461" s="34"/>
      <c r="F461" s="56"/>
      <c r="G461" s="34"/>
      <c r="H461" s="34"/>
      <c r="I461" s="34"/>
      <c r="J461" s="53"/>
      <c r="K461" s="34"/>
      <c r="L461" s="36"/>
      <c r="M461" s="36"/>
      <c r="N461" s="36"/>
      <c r="O461" s="49"/>
      <c r="P461" s="49"/>
      <c r="Q461" s="36">
        <f t="shared" si="1492"/>
        <v>0</v>
      </c>
      <c r="R461" s="33"/>
      <c r="S461" s="33"/>
      <c r="T461" s="33"/>
      <c r="U461" s="145"/>
      <c r="V461" s="192">
        <f t="shared" si="1493"/>
        <v>0</v>
      </c>
      <c r="W461" s="193">
        <f t="shared" si="1494"/>
        <v>0</v>
      </c>
      <c r="X461" s="192">
        <f t="shared" si="1494"/>
        <v>0</v>
      </c>
      <c r="Y461" s="192">
        <f t="shared" si="1494"/>
        <v>0</v>
      </c>
      <c r="Z461" s="192">
        <f t="shared" si="1494"/>
        <v>0</v>
      </c>
      <c r="AA461" s="211">
        <f t="shared" si="1495"/>
        <v>0</v>
      </c>
      <c r="AB461" s="205"/>
      <c r="AC461" s="205"/>
      <c r="AD461" s="229"/>
      <c r="AE461" s="211">
        <f t="shared" si="1496"/>
        <v>0</v>
      </c>
      <c r="AF461" s="205"/>
      <c r="AG461" s="205"/>
      <c r="AH461" s="229"/>
      <c r="AI461" s="211">
        <f t="shared" si="1497"/>
        <v>0</v>
      </c>
      <c r="AJ461" s="205"/>
      <c r="AK461" s="205"/>
      <c r="AL461" s="229"/>
      <c r="AM461" s="211">
        <f t="shared" si="1498"/>
        <v>0</v>
      </c>
      <c r="AN461" s="205"/>
      <c r="AO461" s="205"/>
      <c r="AP461" s="231"/>
      <c r="AQ461" s="193">
        <f t="shared" si="1499"/>
        <v>0</v>
      </c>
      <c r="AR461" s="192">
        <f t="shared" si="1499"/>
        <v>0</v>
      </c>
      <c r="AS461" s="192">
        <f t="shared" si="1500"/>
        <v>0</v>
      </c>
      <c r="AT461" s="192">
        <f t="shared" si="1501"/>
        <v>0</v>
      </c>
      <c r="AU461" s="192">
        <f t="shared" si="1501"/>
        <v>0</v>
      </c>
      <c r="AV461" s="192">
        <f t="shared" si="1501"/>
        <v>0</v>
      </c>
      <c r="AW461" s="192">
        <f t="shared" si="1501"/>
        <v>0</v>
      </c>
      <c r="AX461" s="235">
        <f t="shared" si="1502"/>
        <v>0</v>
      </c>
      <c r="AY461" s="263"/>
      <c r="AZ461" s="194">
        <f t="shared" si="1503"/>
        <v>0</v>
      </c>
      <c r="BA461" s="263"/>
      <c r="BB461" s="263"/>
      <c r="BC461" s="263"/>
      <c r="BD461" s="264"/>
      <c r="BE461" s="235">
        <f t="shared" si="1504"/>
        <v>0</v>
      </c>
      <c r="BF461" s="263"/>
      <c r="BG461" s="194">
        <f t="shared" si="1505"/>
        <v>0</v>
      </c>
      <c r="BH461" s="263"/>
      <c r="BI461" s="263"/>
      <c r="BJ461" s="263"/>
      <c r="BK461" s="264"/>
      <c r="BL461" s="235">
        <f t="shared" si="1506"/>
        <v>0</v>
      </c>
      <c r="BM461" s="263"/>
      <c r="BN461" s="194">
        <f t="shared" si="1507"/>
        <v>0</v>
      </c>
      <c r="BO461" s="263"/>
      <c r="BP461" s="263"/>
      <c r="BQ461" s="263"/>
      <c r="BR461" s="264"/>
      <c r="BS461" s="235">
        <f t="shared" si="1508"/>
        <v>0</v>
      </c>
      <c r="BT461" s="263"/>
      <c r="BU461" s="194">
        <f t="shared" si="1509"/>
        <v>0</v>
      </c>
      <c r="BV461" s="263"/>
      <c r="BW461" s="263"/>
      <c r="BX461" s="263"/>
      <c r="BY461" s="264"/>
      <c r="BZ461" s="251"/>
      <c r="CA461" s="159"/>
      <c r="CB461" s="44"/>
      <c r="CC461" s="44"/>
      <c r="CD461" s="44"/>
      <c r="CE461" s="44"/>
      <c r="CF461" s="44"/>
      <c r="CG461" s="44"/>
      <c r="CH461" s="44"/>
      <c r="CI461" s="44"/>
      <c r="CJ461" s="44"/>
      <c r="CK461" s="44"/>
      <c r="CL461" s="44"/>
      <c r="CM461" s="44"/>
      <c r="CN461" s="44"/>
      <c r="CO461" s="44"/>
      <c r="CP461" s="44"/>
      <c r="CQ461" s="44"/>
      <c r="CR461" s="44"/>
      <c r="CS461" s="44"/>
      <c r="CT461" s="44"/>
      <c r="CU461" s="44"/>
      <c r="CV461" s="44"/>
      <c r="CW461" s="44"/>
      <c r="CX461" s="44"/>
      <c r="CY461" s="44"/>
      <c r="CZ461" s="44"/>
      <c r="DA461" s="44"/>
      <c r="DB461" s="44"/>
      <c r="DC461" s="44"/>
      <c r="DD461" s="44"/>
      <c r="DE461" s="44"/>
      <c r="DF461" s="44"/>
      <c r="DG461" s="44"/>
      <c r="DH461" s="44"/>
      <c r="DI461" s="44"/>
      <c r="DJ461" s="44"/>
      <c r="DK461" s="44"/>
      <c r="DL461" s="44"/>
      <c r="DM461" s="44"/>
    </row>
    <row r="462" spans="1:241" hidden="1" outlineLevel="3">
      <c r="A462" s="145"/>
      <c r="B462" s="33"/>
      <c r="C462" s="50"/>
      <c r="D462" s="51"/>
      <c r="E462" s="34"/>
      <c r="F462" s="56"/>
      <c r="G462" s="34"/>
      <c r="H462" s="34"/>
      <c r="I462" s="34"/>
      <c r="J462" s="53"/>
      <c r="K462" s="34"/>
      <c r="L462" s="36"/>
      <c r="M462" s="36"/>
      <c r="N462" s="36"/>
      <c r="O462" s="49"/>
      <c r="P462" s="49"/>
      <c r="Q462" s="36">
        <f t="shared" si="1492"/>
        <v>0</v>
      </c>
      <c r="R462" s="33"/>
      <c r="S462" s="33"/>
      <c r="T462" s="33"/>
      <c r="U462" s="145"/>
      <c r="V462" s="192">
        <f t="shared" si="1493"/>
        <v>0</v>
      </c>
      <c r="W462" s="193">
        <f t="shared" si="1494"/>
        <v>0</v>
      </c>
      <c r="X462" s="192">
        <f t="shared" si="1494"/>
        <v>0</v>
      </c>
      <c r="Y462" s="192">
        <f t="shared" si="1494"/>
        <v>0</v>
      </c>
      <c r="Z462" s="192">
        <f t="shared" si="1494"/>
        <v>0</v>
      </c>
      <c r="AA462" s="211">
        <f t="shared" si="1495"/>
        <v>0</v>
      </c>
      <c r="AB462" s="205"/>
      <c r="AC462" s="205"/>
      <c r="AD462" s="229"/>
      <c r="AE462" s="211">
        <f t="shared" si="1496"/>
        <v>0</v>
      </c>
      <c r="AF462" s="205"/>
      <c r="AG462" s="205"/>
      <c r="AH462" s="229"/>
      <c r="AI462" s="211">
        <f t="shared" si="1497"/>
        <v>0</v>
      </c>
      <c r="AJ462" s="205"/>
      <c r="AK462" s="205"/>
      <c r="AL462" s="229"/>
      <c r="AM462" s="211">
        <f t="shared" si="1498"/>
        <v>0</v>
      </c>
      <c r="AN462" s="205"/>
      <c r="AO462" s="205"/>
      <c r="AP462" s="231"/>
      <c r="AQ462" s="193">
        <f t="shared" si="1499"/>
        <v>0</v>
      </c>
      <c r="AR462" s="192">
        <f t="shared" si="1499"/>
        <v>0</v>
      </c>
      <c r="AS462" s="192">
        <f t="shared" si="1500"/>
        <v>0</v>
      </c>
      <c r="AT462" s="192">
        <f t="shared" si="1501"/>
        <v>0</v>
      </c>
      <c r="AU462" s="192">
        <f t="shared" si="1501"/>
        <v>0</v>
      </c>
      <c r="AV462" s="192">
        <f t="shared" si="1501"/>
        <v>0</v>
      </c>
      <c r="AW462" s="192">
        <f t="shared" si="1501"/>
        <v>0</v>
      </c>
      <c r="AX462" s="235">
        <f t="shared" si="1502"/>
        <v>0</v>
      </c>
      <c r="AY462" s="263"/>
      <c r="AZ462" s="194">
        <f t="shared" si="1503"/>
        <v>0</v>
      </c>
      <c r="BA462" s="263"/>
      <c r="BB462" s="263"/>
      <c r="BC462" s="263"/>
      <c r="BD462" s="264"/>
      <c r="BE462" s="235">
        <f t="shared" si="1504"/>
        <v>0</v>
      </c>
      <c r="BF462" s="263"/>
      <c r="BG462" s="194">
        <f t="shared" si="1505"/>
        <v>0</v>
      </c>
      <c r="BH462" s="263"/>
      <c r="BI462" s="263"/>
      <c r="BJ462" s="263"/>
      <c r="BK462" s="264"/>
      <c r="BL462" s="235">
        <f t="shared" si="1506"/>
        <v>0</v>
      </c>
      <c r="BM462" s="263"/>
      <c r="BN462" s="194">
        <f t="shared" si="1507"/>
        <v>0</v>
      </c>
      <c r="BO462" s="263"/>
      <c r="BP462" s="263"/>
      <c r="BQ462" s="263"/>
      <c r="BR462" s="264"/>
      <c r="BS462" s="235">
        <f t="shared" si="1508"/>
        <v>0</v>
      </c>
      <c r="BT462" s="263"/>
      <c r="BU462" s="194">
        <f t="shared" si="1509"/>
        <v>0</v>
      </c>
      <c r="BV462" s="263"/>
      <c r="BW462" s="263"/>
      <c r="BX462" s="263"/>
      <c r="BY462" s="264"/>
      <c r="BZ462" s="251"/>
      <c r="CA462" s="159"/>
      <c r="CB462" s="44"/>
      <c r="CC462" s="44"/>
      <c r="CD462" s="44"/>
      <c r="CE462" s="44"/>
      <c r="CF462" s="44"/>
      <c r="CG462" s="44"/>
      <c r="CH462" s="44"/>
      <c r="CI462" s="44"/>
      <c r="CJ462" s="44"/>
      <c r="CK462" s="44"/>
      <c r="CL462" s="44"/>
      <c r="CM462" s="44"/>
      <c r="CN462" s="44"/>
      <c r="CO462" s="44"/>
      <c r="CP462" s="44"/>
      <c r="CQ462" s="44"/>
      <c r="CR462" s="44"/>
      <c r="CS462" s="44"/>
      <c r="CT462" s="44"/>
      <c r="CU462" s="44"/>
      <c r="CV462" s="44"/>
      <c r="CW462" s="44"/>
      <c r="CX462" s="44"/>
      <c r="CY462" s="44"/>
      <c r="CZ462" s="44"/>
      <c r="DA462" s="44"/>
      <c r="DB462" s="44"/>
      <c r="DC462" s="44"/>
      <c r="DD462" s="44"/>
      <c r="DE462" s="44"/>
      <c r="DF462" s="44"/>
      <c r="DG462" s="44"/>
      <c r="DH462" s="44"/>
      <c r="DI462" s="44"/>
      <c r="DJ462" s="44"/>
      <c r="DK462" s="44"/>
      <c r="DL462" s="44"/>
      <c r="DM462" s="44"/>
    </row>
    <row r="463" spans="1:241" hidden="1" outlineLevel="3">
      <c r="A463" s="145"/>
      <c r="B463" s="33"/>
      <c r="C463" s="50"/>
      <c r="D463" s="51"/>
      <c r="E463" s="34"/>
      <c r="F463" s="56"/>
      <c r="G463" s="34"/>
      <c r="H463" s="34"/>
      <c r="I463" s="34"/>
      <c r="J463" s="53"/>
      <c r="K463" s="34"/>
      <c r="L463" s="36"/>
      <c r="M463" s="36"/>
      <c r="N463" s="36"/>
      <c r="O463" s="49"/>
      <c r="P463" s="49"/>
      <c r="Q463" s="36">
        <f t="shared" si="1492"/>
        <v>0</v>
      </c>
      <c r="R463" s="33"/>
      <c r="S463" s="33"/>
      <c r="T463" s="33"/>
      <c r="U463" s="145"/>
      <c r="V463" s="192">
        <f t="shared" si="1493"/>
        <v>0</v>
      </c>
      <c r="W463" s="193">
        <f>SUM(AA463,AE463,AI463,AM463)</f>
        <v>0</v>
      </c>
      <c r="X463" s="192">
        <f t="shared" si="1494"/>
        <v>0</v>
      </c>
      <c r="Y463" s="192">
        <f t="shared" si="1494"/>
        <v>0</v>
      </c>
      <c r="Z463" s="192">
        <f t="shared" si="1494"/>
        <v>0</v>
      </c>
      <c r="AA463" s="211">
        <f t="shared" si="1495"/>
        <v>0</v>
      </c>
      <c r="AB463" s="205"/>
      <c r="AC463" s="205"/>
      <c r="AD463" s="229"/>
      <c r="AE463" s="211">
        <f t="shared" si="1496"/>
        <v>0</v>
      </c>
      <c r="AF463" s="205"/>
      <c r="AG463" s="205"/>
      <c r="AH463" s="229"/>
      <c r="AI463" s="211">
        <f t="shared" si="1497"/>
        <v>0</v>
      </c>
      <c r="AJ463" s="205"/>
      <c r="AK463" s="205"/>
      <c r="AL463" s="229"/>
      <c r="AM463" s="211">
        <f>SUM(AN463:AP463)</f>
        <v>0</v>
      </c>
      <c r="AN463" s="205"/>
      <c r="AO463" s="205"/>
      <c r="AP463" s="231"/>
      <c r="AQ463" s="193">
        <f t="shared" si="1499"/>
        <v>0</v>
      </c>
      <c r="AR463" s="192">
        <f t="shared" si="1499"/>
        <v>0</v>
      </c>
      <c r="AS463" s="192">
        <f t="shared" si="1500"/>
        <v>0</v>
      </c>
      <c r="AT463" s="192">
        <f t="shared" si="1501"/>
        <v>0</v>
      </c>
      <c r="AU463" s="192">
        <f t="shared" si="1501"/>
        <v>0</v>
      </c>
      <c r="AV463" s="192">
        <f t="shared" si="1501"/>
        <v>0</v>
      </c>
      <c r="AW463" s="192">
        <f t="shared" si="1501"/>
        <v>0</v>
      </c>
      <c r="AX463" s="235">
        <f t="shared" si="1502"/>
        <v>0</v>
      </c>
      <c r="AY463" s="263"/>
      <c r="AZ463" s="194">
        <f t="shared" si="1503"/>
        <v>0</v>
      </c>
      <c r="BA463" s="263"/>
      <c r="BB463" s="263"/>
      <c r="BC463" s="263"/>
      <c r="BD463" s="264"/>
      <c r="BE463" s="235">
        <f t="shared" si="1504"/>
        <v>0</v>
      </c>
      <c r="BF463" s="263"/>
      <c r="BG463" s="194">
        <f t="shared" si="1505"/>
        <v>0</v>
      </c>
      <c r="BH463" s="263"/>
      <c r="BI463" s="263"/>
      <c r="BJ463" s="263"/>
      <c r="BK463" s="264"/>
      <c r="BL463" s="235">
        <f t="shared" si="1506"/>
        <v>0</v>
      </c>
      <c r="BM463" s="263"/>
      <c r="BN463" s="194">
        <f t="shared" si="1507"/>
        <v>0</v>
      </c>
      <c r="BO463" s="263"/>
      <c r="BP463" s="263"/>
      <c r="BQ463" s="263"/>
      <c r="BR463" s="264"/>
      <c r="BS463" s="235">
        <f t="shared" si="1508"/>
        <v>0</v>
      </c>
      <c r="BT463" s="263"/>
      <c r="BU463" s="194">
        <f t="shared" si="1509"/>
        <v>0</v>
      </c>
      <c r="BV463" s="263"/>
      <c r="BW463" s="263"/>
      <c r="BX463" s="263"/>
      <c r="BY463" s="264"/>
      <c r="BZ463" s="251"/>
      <c r="CA463" s="159"/>
      <c r="CB463" s="44"/>
      <c r="CC463" s="44"/>
      <c r="CD463" s="44"/>
      <c r="CE463" s="44"/>
      <c r="CF463" s="44"/>
      <c r="CG463" s="44"/>
      <c r="CH463" s="44"/>
      <c r="CI463" s="44"/>
      <c r="CJ463" s="44"/>
      <c r="CK463" s="44"/>
      <c r="CL463" s="44"/>
      <c r="CM463" s="44"/>
      <c r="CN463" s="44"/>
      <c r="CO463" s="44"/>
      <c r="CP463" s="44"/>
      <c r="CQ463" s="44"/>
      <c r="CR463" s="44"/>
      <c r="CS463" s="44"/>
      <c r="CT463" s="44"/>
      <c r="CU463" s="44"/>
      <c r="CV463" s="44"/>
      <c r="CW463" s="44"/>
      <c r="CX463" s="44"/>
      <c r="CY463" s="44"/>
      <c r="CZ463" s="44"/>
      <c r="DA463" s="44"/>
      <c r="DB463" s="44"/>
      <c r="DC463" s="44"/>
      <c r="DD463" s="44"/>
      <c r="DE463" s="44"/>
      <c r="DF463" s="44"/>
      <c r="DG463" s="44"/>
      <c r="DH463" s="44"/>
      <c r="DI463" s="44"/>
      <c r="DJ463" s="44"/>
      <c r="DK463" s="44"/>
      <c r="DL463" s="44"/>
      <c r="DM463" s="44"/>
    </row>
    <row r="464" spans="1:241" hidden="1" outlineLevel="3">
      <c r="A464" s="145"/>
      <c r="B464" s="33"/>
      <c r="C464" s="50"/>
      <c r="D464" s="51"/>
      <c r="E464" s="34"/>
      <c r="F464" s="56"/>
      <c r="G464" s="34"/>
      <c r="H464" s="34"/>
      <c r="I464" s="34"/>
      <c r="J464" s="53"/>
      <c r="K464" s="34"/>
      <c r="L464" s="36"/>
      <c r="M464" s="36"/>
      <c r="N464" s="36"/>
      <c r="O464" s="49"/>
      <c r="P464" s="49"/>
      <c r="Q464" s="36">
        <f t="shared" si="1492"/>
        <v>0</v>
      </c>
      <c r="R464" s="33"/>
      <c r="S464" s="33"/>
      <c r="T464" s="33"/>
      <c r="U464" s="145"/>
      <c r="V464" s="192">
        <f t="shared" si="1493"/>
        <v>0</v>
      </c>
      <c r="W464" s="193">
        <f t="shared" ref="W464:W465" si="1510">SUM(AA464,AE464,AI464,AM464)</f>
        <v>0</v>
      </c>
      <c r="X464" s="192">
        <f t="shared" si="1494"/>
        <v>0</v>
      </c>
      <c r="Y464" s="192">
        <f t="shared" si="1494"/>
        <v>0</v>
      </c>
      <c r="Z464" s="192">
        <f t="shared" si="1494"/>
        <v>0</v>
      </c>
      <c r="AA464" s="211">
        <f t="shared" si="1495"/>
        <v>0</v>
      </c>
      <c r="AB464" s="205"/>
      <c r="AC464" s="205"/>
      <c r="AD464" s="229"/>
      <c r="AE464" s="211">
        <f t="shared" si="1496"/>
        <v>0</v>
      </c>
      <c r="AF464" s="205"/>
      <c r="AG464" s="205"/>
      <c r="AH464" s="229"/>
      <c r="AI464" s="211">
        <f t="shared" si="1497"/>
        <v>0</v>
      </c>
      <c r="AJ464" s="205"/>
      <c r="AK464" s="205"/>
      <c r="AL464" s="229"/>
      <c r="AM464" s="211">
        <f t="shared" ref="AM464:AM465" si="1511">SUM(AN464:AP464)</f>
        <v>0</v>
      </c>
      <c r="AN464" s="205"/>
      <c r="AO464" s="205"/>
      <c r="AP464" s="231"/>
      <c r="AQ464" s="193">
        <f t="shared" si="1499"/>
        <v>0</v>
      </c>
      <c r="AR464" s="192">
        <f t="shared" si="1499"/>
        <v>0</v>
      </c>
      <c r="AS464" s="192">
        <f t="shared" si="1500"/>
        <v>0</v>
      </c>
      <c r="AT464" s="192">
        <f t="shared" si="1501"/>
        <v>0</v>
      </c>
      <c r="AU464" s="192">
        <f t="shared" si="1501"/>
        <v>0</v>
      </c>
      <c r="AV464" s="192">
        <f t="shared" si="1501"/>
        <v>0</v>
      </c>
      <c r="AW464" s="192">
        <f t="shared" si="1501"/>
        <v>0</v>
      </c>
      <c r="AX464" s="235">
        <f t="shared" si="1502"/>
        <v>0</v>
      </c>
      <c r="AY464" s="263"/>
      <c r="AZ464" s="194">
        <f t="shared" si="1503"/>
        <v>0</v>
      </c>
      <c r="BA464" s="263"/>
      <c r="BB464" s="263"/>
      <c r="BC464" s="263"/>
      <c r="BD464" s="264"/>
      <c r="BE464" s="235">
        <f t="shared" si="1504"/>
        <v>0</v>
      </c>
      <c r="BF464" s="263"/>
      <c r="BG464" s="194">
        <f t="shared" si="1505"/>
        <v>0</v>
      </c>
      <c r="BH464" s="263"/>
      <c r="BI464" s="263"/>
      <c r="BJ464" s="263"/>
      <c r="BK464" s="264"/>
      <c r="BL464" s="235">
        <f t="shared" si="1506"/>
        <v>0</v>
      </c>
      <c r="BM464" s="263"/>
      <c r="BN464" s="194">
        <f t="shared" si="1507"/>
        <v>0</v>
      </c>
      <c r="BO464" s="263"/>
      <c r="BP464" s="263"/>
      <c r="BQ464" s="263"/>
      <c r="BR464" s="264"/>
      <c r="BS464" s="235">
        <f t="shared" si="1508"/>
        <v>0</v>
      </c>
      <c r="BT464" s="263"/>
      <c r="BU464" s="194">
        <f t="shared" si="1509"/>
        <v>0</v>
      </c>
      <c r="BV464" s="263"/>
      <c r="BW464" s="263"/>
      <c r="BX464" s="263"/>
      <c r="BY464" s="264"/>
      <c r="BZ464" s="251"/>
      <c r="CA464" s="159"/>
      <c r="CB464" s="44"/>
      <c r="CC464" s="44"/>
      <c r="CD464" s="44"/>
      <c r="CE464" s="44"/>
      <c r="CF464" s="44"/>
      <c r="CG464" s="44"/>
      <c r="CH464" s="44"/>
      <c r="CI464" s="44"/>
      <c r="CJ464" s="44"/>
      <c r="CK464" s="44"/>
      <c r="CL464" s="44"/>
      <c r="CM464" s="44"/>
      <c r="CN464" s="44"/>
      <c r="CO464" s="44"/>
      <c r="CP464" s="44"/>
      <c r="CQ464" s="44"/>
      <c r="CR464" s="44"/>
      <c r="CS464" s="44"/>
      <c r="CT464" s="44"/>
      <c r="CU464" s="44"/>
      <c r="CV464" s="44"/>
      <c r="CW464" s="44"/>
      <c r="CX464" s="44"/>
      <c r="CY464" s="44"/>
      <c r="CZ464" s="44"/>
      <c r="DA464" s="44"/>
      <c r="DB464" s="44"/>
      <c r="DC464" s="44"/>
      <c r="DD464" s="44"/>
      <c r="DE464" s="44"/>
      <c r="DF464" s="44"/>
      <c r="DG464" s="44"/>
      <c r="DH464" s="44"/>
      <c r="DI464" s="44"/>
      <c r="DJ464" s="44"/>
      <c r="DK464" s="44"/>
      <c r="DL464" s="44"/>
      <c r="DM464" s="44"/>
    </row>
    <row r="465" spans="1:241" hidden="1" outlineLevel="3">
      <c r="A465" s="145"/>
      <c r="B465" s="33"/>
      <c r="C465" s="50"/>
      <c r="D465" s="51"/>
      <c r="E465" s="34"/>
      <c r="F465" s="56"/>
      <c r="G465" s="34"/>
      <c r="H465" s="34"/>
      <c r="I465" s="34"/>
      <c r="J465" s="53"/>
      <c r="K465" s="34"/>
      <c r="L465" s="36"/>
      <c r="M465" s="36"/>
      <c r="N465" s="36"/>
      <c r="O465" s="49"/>
      <c r="P465" s="49"/>
      <c r="Q465" s="36">
        <f t="shared" si="1492"/>
        <v>0</v>
      </c>
      <c r="R465" s="33"/>
      <c r="S465" s="33"/>
      <c r="T465" s="33"/>
      <c r="U465" s="145"/>
      <c r="V465" s="192">
        <f t="shared" si="1493"/>
        <v>0</v>
      </c>
      <c r="W465" s="193">
        <f t="shared" si="1510"/>
        <v>0</v>
      </c>
      <c r="X465" s="192">
        <f t="shared" si="1494"/>
        <v>0</v>
      </c>
      <c r="Y465" s="192">
        <f t="shared" si="1494"/>
        <v>0</v>
      </c>
      <c r="Z465" s="192">
        <f t="shared" si="1494"/>
        <v>0</v>
      </c>
      <c r="AA465" s="211">
        <f t="shared" si="1495"/>
        <v>0</v>
      </c>
      <c r="AB465" s="205"/>
      <c r="AC465" s="205"/>
      <c r="AD465" s="229"/>
      <c r="AE465" s="211">
        <f t="shared" si="1496"/>
        <v>0</v>
      </c>
      <c r="AF465" s="205"/>
      <c r="AG465" s="205"/>
      <c r="AH465" s="229"/>
      <c r="AI465" s="211">
        <f t="shared" si="1497"/>
        <v>0</v>
      </c>
      <c r="AJ465" s="205"/>
      <c r="AK465" s="205"/>
      <c r="AL465" s="229"/>
      <c r="AM465" s="211">
        <f t="shared" si="1511"/>
        <v>0</v>
      </c>
      <c r="AN465" s="205"/>
      <c r="AO465" s="205"/>
      <c r="AP465" s="231"/>
      <c r="AQ465" s="193">
        <f t="shared" si="1499"/>
        <v>0</v>
      </c>
      <c r="AR465" s="192">
        <f t="shared" si="1499"/>
        <v>0</v>
      </c>
      <c r="AS465" s="192">
        <f t="shared" si="1500"/>
        <v>0</v>
      </c>
      <c r="AT465" s="192">
        <f t="shared" si="1501"/>
        <v>0</v>
      </c>
      <c r="AU465" s="192">
        <f t="shared" si="1501"/>
        <v>0</v>
      </c>
      <c r="AV465" s="192">
        <f t="shared" si="1501"/>
        <v>0</v>
      </c>
      <c r="AW465" s="192">
        <f t="shared" si="1501"/>
        <v>0</v>
      </c>
      <c r="AX465" s="235">
        <f t="shared" si="1502"/>
        <v>0</v>
      </c>
      <c r="AY465" s="263"/>
      <c r="AZ465" s="194">
        <f t="shared" si="1503"/>
        <v>0</v>
      </c>
      <c r="BA465" s="263"/>
      <c r="BB465" s="263"/>
      <c r="BC465" s="263"/>
      <c r="BD465" s="264"/>
      <c r="BE465" s="235">
        <f t="shared" si="1504"/>
        <v>0</v>
      </c>
      <c r="BF465" s="263"/>
      <c r="BG465" s="194">
        <f t="shared" si="1505"/>
        <v>0</v>
      </c>
      <c r="BH465" s="263"/>
      <c r="BI465" s="263"/>
      <c r="BJ465" s="263"/>
      <c r="BK465" s="264"/>
      <c r="BL465" s="235">
        <f t="shared" si="1506"/>
        <v>0</v>
      </c>
      <c r="BM465" s="263"/>
      <c r="BN465" s="194">
        <f t="shared" si="1507"/>
        <v>0</v>
      </c>
      <c r="BO465" s="263"/>
      <c r="BP465" s="263"/>
      <c r="BQ465" s="263"/>
      <c r="BR465" s="264"/>
      <c r="BS465" s="235">
        <f t="shared" si="1508"/>
        <v>0</v>
      </c>
      <c r="BT465" s="263"/>
      <c r="BU465" s="194">
        <f t="shared" si="1509"/>
        <v>0</v>
      </c>
      <c r="BV465" s="263"/>
      <c r="BW465" s="263"/>
      <c r="BX465" s="263"/>
      <c r="BY465" s="264"/>
      <c r="BZ465" s="251"/>
      <c r="CA465" s="159"/>
      <c r="CB465" s="44"/>
      <c r="CC465" s="44"/>
      <c r="CD465" s="44"/>
      <c r="CE465" s="44"/>
      <c r="CF465" s="44"/>
      <c r="CG465" s="44"/>
      <c r="CH465" s="44"/>
      <c r="CI465" s="44"/>
      <c r="CJ465" s="44"/>
      <c r="CK465" s="44"/>
      <c r="CL465" s="44"/>
      <c r="CM465" s="44"/>
      <c r="CN465" s="44"/>
      <c r="CO465" s="44"/>
      <c r="CP465" s="44"/>
      <c r="CQ465" s="44"/>
      <c r="CR465" s="44"/>
      <c r="CS465" s="44"/>
      <c r="CT465" s="44"/>
      <c r="CU465" s="44"/>
      <c r="CV465" s="44"/>
      <c r="CW465" s="44"/>
      <c r="CX465" s="44"/>
      <c r="CY465" s="44"/>
      <c r="CZ465" s="44"/>
      <c r="DA465" s="44"/>
      <c r="DB465" s="44"/>
      <c r="DC465" s="44"/>
      <c r="DD465" s="44"/>
      <c r="DE465" s="44"/>
      <c r="DF465" s="44"/>
      <c r="DG465" s="44"/>
      <c r="DH465" s="44"/>
      <c r="DI465" s="44"/>
      <c r="DJ465" s="44"/>
      <c r="DK465" s="44"/>
      <c r="DL465" s="44"/>
      <c r="DM465" s="44"/>
    </row>
    <row r="466" spans="1:241" collapsed="1">
      <c r="A466" s="298"/>
      <c r="B466" s="299"/>
      <c r="C466" s="300"/>
      <c r="D466" s="301"/>
      <c r="E466" s="302"/>
      <c r="F466" s="303"/>
      <c r="G466" s="302"/>
      <c r="H466" s="302"/>
      <c r="I466" s="302"/>
      <c r="J466" s="304"/>
      <c r="K466" s="302"/>
      <c r="L466" s="305"/>
      <c r="M466" s="305"/>
      <c r="N466" s="305"/>
      <c r="O466" s="305"/>
      <c r="P466" s="305"/>
      <c r="Q466" s="305"/>
      <c r="R466" s="299"/>
      <c r="S466" s="306"/>
      <c r="T466" s="306"/>
      <c r="U466" s="306"/>
      <c r="V466" s="305"/>
      <c r="W466" s="305"/>
      <c r="X466" s="305"/>
      <c r="Y466" s="305"/>
      <c r="Z466" s="305"/>
      <c r="AA466" s="305"/>
      <c r="AB466" s="305"/>
      <c r="AC466" s="305"/>
      <c r="AD466" s="305"/>
      <c r="AE466" s="305"/>
      <c r="AF466" s="305"/>
      <c r="AG466" s="305"/>
      <c r="AH466" s="305"/>
      <c r="AI466" s="305"/>
      <c r="AJ466" s="305"/>
      <c r="AK466" s="305"/>
      <c r="AL466" s="305"/>
      <c r="AM466" s="305"/>
      <c r="AN466" s="305"/>
      <c r="AO466" s="305"/>
      <c r="AP466" s="305"/>
      <c r="AQ466" s="305"/>
      <c r="AR466" s="305"/>
      <c r="AS466" s="305"/>
      <c r="AT466" s="305"/>
      <c r="AU466" s="305"/>
      <c r="AV466" s="305"/>
      <c r="AW466" s="305"/>
      <c r="AX466" s="273"/>
      <c r="AY466" s="307"/>
      <c r="AZ466" s="273"/>
      <c r="BA466" s="307"/>
      <c r="BB466" s="307"/>
      <c r="BC466" s="307"/>
      <c r="BD466" s="307"/>
      <c r="BE466" s="273"/>
      <c r="BF466" s="307"/>
      <c r="BG466" s="273"/>
      <c r="BH466" s="307"/>
      <c r="BI466" s="307"/>
      <c r="BJ466" s="307"/>
      <c r="BK466" s="307"/>
      <c r="BL466" s="307"/>
      <c r="BM466" s="307"/>
      <c r="BN466" s="307"/>
      <c r="BO466" s="307"/>
      <c r="BP466" s="307"/>
      <c r="BQ466" s="307"/>
      <c r="BR466" s="307"/>
      <c r="BS466" s="307"/>
      <c r="BT466" s="308"/>
      <c r="BU466" s="308"/>
      <c r="BV466" s="308"/>
      <c r="BW466" s="308"/>
      <c r="BX466" s="308"/>
      <c r="BY466" s="308"/>
      <c r="BZ466" s="159"/>
      <c r="CA466" s="159"/>
      <c r="CB466" s="44"/>
      <c r="CC466" s="44"/>
      <c r="CD466" s="44"/>
      <c r="CE466" s="44"/>
      <c r="CF466" s="44"/>
      <c r="CG466" s="44"/>
      <c r="CH466" s="44"/>
      <c r="CI466" s="44"/>
      <c r="CJ466" s="44"/>
      <c r="CK466" s="44"/>
      <c r="CL466" s="44"/>
      <c r="CM466" s="44"/>
      <c r="CN466" s="44"/>
      <c r="CO466" s="44"/>
      <c r="CP466" s="44"/>
      <c r="CQ466" s="44"/>
      <c r="CR466" s="44"/>
      <c r="CS466" s="44"/>
      <c r="CT466" s="44"/>
      <c r="CU466" s="44"/>
      <c r="CV466" s="44"/>
      <c r="CW466" s="44"/>
      <c r="CX466" s="44"/>
      <c r="CY466" s="44"/>
      <c r="CZ466" s="44"/>
      <c r="DA466" s="44"/>
      <c r="DB466" s="44"/>
      <c r="DC466" s="44"/>
      <c r="DD466" s="44"/>
      <c r="DE466" s="44"/>
      <c r="DF466" s="44"/>
      <c r="DG466" s="44"/>
      <c r="DH466" s="44"/>
      <c r="DI466" s="44"/>
      <c r="DJ466" s="44"/>
      <c r="DK466" s="44"/>
      <c r="DL466" s="44"/>
      <c r="DM466" s="44"/>
    </row>
    <row r="467" spans="1:241" s="63" customFormat="1" hidden="1" outlineLevel="1" collapsed="1">
      <c r="A467" s="57" t="s">
        <v>173</v>
      </c>
      <c r="B467" s="57"/>
      <c r="C467" s="57"/>
      <c r="D467" s="57"/>
      <c r="E467" s="59"/>
      <c r="F467" s="58"/>
      <c r="G467" s="59"/>
      <c r="H467" s="59"/>
      <c r="I467" s="59"/>
      <c r="J467" s="64" t="s">
        <v>34</v>
      </c>
      <c r="K467" s="59"/>
      <c r="L467" s="60"/>
      <c r="M467" s="60"/>
      <c r="N467" s="60"/>
      <c r="O467" s="60"/>
      <c r="P467" s="60"/>
      <c r="Q467" s="60"/>
      <c r="R467" s="59"/>
      <c r="S467" s="59"/>
      <c r="T467" s="59"/>
      <c r="U467" s="59"/>
      <c r="V467" s="155">
        <f>V468+V469+V470+V471</f>
        <v>0</v>
      </c>
      <c r="W467" s="166">
        <f t="shared" ref="W467:BY467" si="1512">W468+W469+W470+W471</f>
        <v>0</v>
      </c>
      <c r="X467" s="60">
        <f>X468+X469+X470+X471</f>
        <v>0</v>
      </c>
      <c r="Y467" s="60">
        <f t="shared" si="1512"/>
        <v>0</v>
      </c>
      <c r="Z467" s="155">
        <f t="shared" si="1512"/>
        <v>0</v>
      </c>
      <c r="AA467" s="212">
        <f t="shared" si="1512"/>
        <v>0</v>
      </c>
      <c r="AB467" s="60">
        <f t="shared" si="1512"/>
        <v>0</v>
      </c>
      <c r="AC467" s="60">
        <f t="shared" si="1512"/>
        <v>0</v>
      </c>
      <c r="AD467" s="223">
        <f t="shared" si="1512"/>
        <v>0</v>
      </c>
      <c r="AE467" s="212">
        <f t="shared" si="1512"/>
        <v>0</v>
      </c>
      <c r="AF467" s="60">
        <f t="shared" si="1512"/>
        <v>0</v>
      </c>
      <c r="AG467" s="60">
        <f t="shared" si="1512"/>
        <v>0</v>
      </c>
      <c r="AH467" s="223">
        <f t="shared" si="1512"/>
        <v>0</v>
      </c>
      <c r="AI467" s="212">
        <f t="shared" si="1512"/>
        <v>0</v>
      </c>
      <c r="AJ467" s="60">
        <f t="shared" si="1512"/>
        <v>0</v>
      </c>
      <c r="AK467" s="60">
        <f t="shared" si="1512"/>
        <v>0</v>
      </c>
      <c r="AL467" s="223">
        <f t="shared" si="1512"/>
        <v>0</v>
      </c>
      <c r="AM467" s="212">
        <f t="shared" si="1512"/>
        <v>0</v>
      </c>
      <c r="AN467" s="60">
        <f t="shared" si="1512"/>
        <v>0</v>
      </c>
      <c r="AO467" s="60">
        <f t="shared" si="1512"/>
        <v>0</v>
      </c>
      <c r="AP467" s="155">
        <f t="shared" si="1512"/>
        <v>0</v>
      </c>
      <c r="AQ467" s="166">
        <f t="shared" si="1512"/>
        <v>0</v>
      </c>
      <c r="AR467" s="60">
        <f t="shared" si="1512"/>
        <v>0</v>
      </c>
      <c r="AS467" s="60">
        <f t="shared" si="1512"/>
        <v>0</v>
      </c>
      <c r="AT467" s="60">
        <f t="shared" si="1512"/>
        <v>0</v>
      </c>
      <c r="AU467" s="60">
        <f t="shared" si="1512"/>
        <v>0</v>
      </c>
      <c r="AV467" s="60">
        <f t="shared" si="1512"/>
        <v>0</v>
      </c>
      <c r="AW467" s="155">
        <f t="shared" si="1512"/>
        <v>0</v>
      </c>
      <c r="AX467" s="238">
        <f t="shared" si="1512"/>
        <v>0</v>
      </c>
      <c r="AY467" s="61">
        <f t="shared" si="1512"/>
        <v>0</v>
      </c>
      <c r="AZ467" s="61">
        <f t="shared" si="1512"/>
        <v>0</v>
      </c>
      <c r="BA467" s="61">
        <f t="shared" si="1512"/>
        <v>0</v>
      </c>
      <c r="BB467" s="61">
        <f t="shared" si="1512"/>
        <v>0</v>
      </c>
      <c r="BC467" s="61">
        <f t="shared" si="1512"/>
        <v>0</v>
      </c>
      <c r="BD467" s="239">
        <f t="shared" si="1512"/>
        <v>0</v>
      </c>
      <c r="BE467" s="238">
        <f t="shared" si="1512"/>
        <v>0</v>
      </c>
      <c r="BF467" s="61">
        <f t="shared" si="1512"/>
        <v>0</v>
      </c>
      <c r="BG467" s="61">
        <f t="shared" si="1512"/>
        <v>0</v>
      </c>
      <c r="BH467" s="61">
        <f t="shared" si="1512"/>
        <v>0</v>
      </c>
      <c r="BI467" s="61">
        <f t="shared" si="1512"/>
        <v>0</v>
      </c>
      <c r="BJ467" s="61">
        <f t="shared" si="1512"/>
        <v>0</v>
      </c>
      <c r="BK467" s="239">
        <f t="shared" si="1512"/>
        <v>0</v>
      </c>
      <c r="BL467" s="238">
        <f t="shared" si="1512"/>
        <v>0</v>
      </c>
      <c r="BM467" s="61">
        <f t="shared" si="1512"/>
        <v>0</v>
      </c>
      <c r="BN467" s="61">
        <f t="shared" si="1512"/>
        <v>0</v>
      </c>
      <c r="BO467" s="61">
        <f t="shared" si="1512"/>
        <v>0</v>
      </c>
      <c r="BP467" s="61">
        <f t="shared" si="1512"/>
        <v>0</v>
      </c>
      <c r="BQ467" s="61">
        <f t="shared" si="1512"/>
        <v>0</v>
      </c>
      <c r="BR467" s="239">
        <f t="shared" si="1512"/>
        <v>0</v>
      </c>
      <c r="BS467" s="238">
        <f t="shared" si="1512"/>
        <v>0</v>
      </c>
      <c r="BT467" s="62">
        <f t="shared" si="1512"/>
        <v>0</v>
      </c>
      <c r="BU467" s="62">
        <f t="shared" si="1512"/>
        <v>0</v>
      </c>
      <c r="BV467" s="62">
        <f t="shared" si="1512"/>
        <v>0</v>
      </c>
      <c r="BW467" s="62">
        <f t="shared" si="1512"/>
        <v>0</v>
      </c>
      <c r="BX467" s="62">
        <f t="shared" si="1512"/>
        <v>0</v>
      </c>
      <c r="BY467" s="258">
        <f t="shared" si="1512"/>
        <v>0</v>
      </c>
      <c r="BZ467" s="253"/>
      <c r="CA467" s="159"/>
      <c r="CB467" s="44"/>
      <c r="CC467" s="44"/>
      <c r="CD467" s="44"/>
      <c r="CE467" s="44"/>
      <c r="CF467" s="44"/>
      <c r="CG467" s="44"/>
      <c r="CH467" s="44"/>
      <c r="CI467" s="44"/>
      <c r="CJ467" s="44"/>
      <c r="CK467" s="44"/>
      <c r="CL467" s="44"/>
      <c r="CM467" s="44"/>
      <c r="CN467" s="44"/>
      <c r="CO467" s="44"/>
      <c r="CP467" s="44"/>
      <c r="CQ467" s="44"/>
      <c r="CR467" s="44"/>
      <c r="CS467" s="44"/>
      <c r="CT467" s="44"/>
      <c r="CU467" s="44"/>
      <c r="CV467" s="44"/>
      <c r="CW467" s="44"/>
      <c r="CX467" s="44"/>
      <c r="CY467" s="44"/>
      <c r="CZ467" s="44"/>
      <c r="DA467" s="44"/>
      <c r="DB467" s="44"/>
      <c r="DC467" s="44"/>
      <c r="DD467" s="44"/>
      <c r="DE467" s="44"/>
      <c r="DF467" s="44"/>
      <c r="DG467" s="44"/>
      <c r="DH467" s="44"/>
      <c r="DI467" s="44"/>
      <c r="DJ467" s="44"/>
      <c r="DK467" s="44"/>
      <c r="DL467" s="44"/>
      <c r="DM467" s="44"/>
      <c r="DN467" s="12"/>
      <c r="DO467" s="12"/>
      <c r="DP467" s="12"/>
      <c r="DQ467" s="12"/>
      <c r="DR467" s="12"/>
      <c r="DS467" s="12"/>
      <c r="DT467" s="12"/>
      <c r="DU467" s="12"/>
      <c r="DV467" s="12"/>
      <c r="DW467" s="12"/>
      <c r="DX467" s="12"/>
      <c r="DY467" s="12"/>
      <c r="DZ467" s="12"/>
      <c r="EA467" s="12"/>
      <c r="EB467" s="12"/>
      <c r="EC467" s="12"/>
      <c r="ED467" s="12"/>
      <c r="EE467" s="12"/>
      <c r="EF467" s="12"/>
      <c r="EG467" s="12"/>
      <c r="EH467" s="12"/>
      <c r="EI467" s="12"/>
      <c r="EJ467" s="12"/>
      <c r="EK467" s="12"/>
      <c r="EL467" s="12"/>
      <c r="EM467" s="12"/>
      <c r="EN467" s="12"/>
      <c r="EO467" s="12"/>
      <c r="EP467" s="12"/>
      <c r="EQ467" s="12"/>
      <c r="ER467" s="12"/>
      <c r="ES467" s="12"/>
      <c r="ET467" s="12"/>
      <c r="EU467" s="12"/>
      <c r="EV467" s="12"/>
      <c r="EW467" s="12"/>
      <c r="EX467" s="12"/>
      <c r="EY467" s="12"/>
      <c r="EZ467" s="12"/>
      <c r="FA467" s="12"/>
      <c r="FB467" s="12"/>
      <c r="FC467" s="12"/>
      <c r="FD467" s="12"/>
      <c r="FE467" s="12"/>
      <c r="FF467" s="12"/>
      <c r="FG467" s="12"/>
      <c r="FH467" s="12"/>
      <c r="FI467" s="12"/>
      <c r="FJ467" s="12"/>
      <c r="FK467" s="12"/>
      <c r="FL467" s="12"/>
      <c r="FM467" s="12"/>
      <c r="FN467" s="12"/>
      <c r="FO467" s="12"/>
      <c r="FP467" s="12"/>
      <c r="FQ467" s="12"/>
      <c r="FR467" s="12"/>
      <c r="FS467" s="12"/>
      <c r="FT467" s="12"/>
      <c r="FU467" s="12"/>
      <c r="FV467" s="12"/>
      <c r="FW467" s="12"/>
      <c r="FX467" s="12"/>
      <c r="FY467" s="12"/>
      <c r="FZ467" s="12"/>
      <c r="GA467" s="12"/>
      <c r="GB467" s="12"/>
      <c r="GC467" s="12"/>
      <c r="GD467" s="12"/>
      <c r="GE467" s="12"/>
      <c r="GF467" s="12"/>
      <c r="GG467" s="12"/>
      <c r="GH467" s="12"/>
      <c r="GI467" s="12"/>
      <c r="GJ467" s="12"/>
      <c r="GK467" s="12"/>
      <c r="GL467" s="12"/>
      <c r="GM467" s="12"/>
      <c r="GN467" s="12"/>
      <c r="GO467" s="12"/>
      <c r="GP467" s="12"/>
      <c r="GQ467" s="12"/>
      <c r="GR467" s="12"/>
      <c r="GS467" s="12"/>
      <c r="GT467" s="12"/>
      <c r="GU467" s="12"/>
      <c r="GV467" s="12"/>
      <c r="GW467" s="12"/>
      <c r="GX467" s="12"/>
      <c r="GY467" s="12"/>
      <c r="GZ467" s="12"/>
      <c r="HA467" s="12"/>
      <c r="HB467" s="12"/>
      <c r="HC467" s="12"/>
      <c r="HD467" s="12"/>
      <c r="HE467" s="12"/>
      <c r="HF467" s="12"/>
      <c r="HG467" s="12"/>
      <c r="HH467" s="12"/>
      <c r="HI467" s="12"/>
      <c r="HJ467" s="12"/>
      <c r="HK467" s="12"/>
      <c r="HL467" s="12"/>
      <c r="HM467" s="12"/>
      <c r="HN467" s="12"/>
      <c r="HO467" s="12"/>
      <c r="HP467" s="12"/>
      <c r="HQ467" s="12"/>
      <c r="HR467" s="12"/>
      <c r="HS467" s="12"/>
      <c r="HT467" s="12"/>
      <c r="HU467" s="12"/>
      <c r="HV467" s="12"/>
      <c r="HW467" s="12"/>
      <c r="HX467" s="12"/>
      <c r="HY467" s="12"/>
      <c r="HZ467" s="12"/>
      <c r="IA467" s="12"/>
      <c r="IB467" s="12"/>
      <c r="IC467" s="12"/>
      <c r="ID467" s="12"/>
      <c r="IE467" s="12"/>
      <c r="IF467" s="12"/>
      <c r="IG467" s="12"/>
    </row>
    <row r="468" spans="1:241" ht="29.25" hidden="1" customHeight="1" outlineLevel="2">
      <c r="A468" s="187"/>
      <c r="B468" s="33"/>
      <c r="C468" s="50"/>
      <c r="D468" s="51"/>
      <c r="E468" s="34"/>
      <c r="F468" s="56"/>
      <c r="G468" s="34"/>
      <c r="H468" s="34"/>
      <c r="I468" s="34"/>
      <c r="J468" s="53"/>
      <c r="K468" s="65" t="s">
        <v>34</v>
      </c>
      <c r="L468" s="36"/>
      <c r="M468" s="36"/>
      <c r="N468" s="36"/>
      <c r="O468" s="49"/>
      <c r="P468" s="49"/>
      <c r="Q468" s="36">
        <f t="shared" ref="Q468:Q471" si="1513">_xlfn.DAYS(P468,O468)</f>
        <v>0</v>
      </c>
      <c r="R468" s="33"/>
      <c r="S468" s="33"/>
      <c r="T468" s="33"/>
      <c r="U468" s="145"/>
      <c r="V468" s="192">
        <f>SUM(W468,AQ468)</f>
        <v>0</v>
      </c>
      <c r="W468" s="193">
        <f t="shared" ref="W468:Z471" si="1514">SUM(AA468,AE468,AI468,AM468)</f>
        <v>0</v>
      </c>
      <c r="X468" s="192">
        <f t="shared" si="1514"/>
        <v>0</v>
      </c>
      <c r="Y468" s="192">
        <f t="shared" si="1514"/>
        <v>0</v>
      </c>
      <c r="Z468" s="192">
        <f t="shared" si="1514"/>
        <v>0</v>
      </c>
      <c r="AA468" s="211">
        <f t="shared" ref="AA468:AA471" si="1515">SUM(AB468:AD468)</f>
        <v>0</v>
      </c>
      <c r="AB468" s="205"/>
      <c r="AC468" s="205"/>
      <c r="AD468" s="229"/>
      <c r="AE468" s="211">
        <f t="shared" ref="AE468:AE471" si="1516">SUM(AF468:AH468)</f>
        <v>0</v>
      </c>
      <c r="AF468" s="205"/>
      <c r="AG468" s="205"/>
      <c r="AH468" s="229"/>
      <c r="AI468" s="211">
        <f t="shared" ref="AI468:AI471" si="1517">SUM(AJ468:AL468)</f>
        <v>0</v>
      </c>
      <c r="AJ468" s="205"/>
      <c r="AK468" s="205"/>
      <c r="AL468" s="229"/>
      <c r="AM468" s="211">
        <f t="shared" ref="AM468:AM471" si="1518">SUM(AN468:AP468)</f>
        <v>0</v>
      </c>
      <c r="AN468" s="205"/>
      <c r="AO468" s="205"/>
      <c r="AP468" s="231"/>
      <c r="AQ468" s="193">
        <f t="shared" ref="AQ468:AR471" si="1519">SUM(BS468,BL468,BE468,AX468)</f>
        <v>0</v>
      </c>
      <c r="AR468" s="192">
        <f t="shared" si="1519"/>
        <v>0</v>
      </c>
      <c r="AS468" s="192">
        <f t="shared" ref="AS468:AS471" si="1520">IF(AR468*0.304=SUM(AZ468,BG468,BN468,BU468),AR468*0.304,"ЕСН")</f>
        <v>0</v>
      </c>
      <c r="AT468" s="192">
        <f t="shared" ref="AT468:AW471" si="1521">SUM(BV468,BO468,BH468,BA468)</f>
        <v>0</v>
      </c>
      <c r="AU468" s="192">
        <f t="shared" si="1521"/>
        <v>0</v>
      </c>
      <c r="AV468" s="192">
        <f t="shared" si="1521"/>
        <v>0</v>
      </c>
      <c r="AW468" s="192">
        <f t="shared" si="1521"/>
        <v>0</v>
      </c>
      <c r="AX468" s="235">
        <f t="shared" ref="AX468:AX471" si="1522">SUM(AY468:BD468)</f>
        <v>0</v>
      </c>
      <c r="AY468" s="263"/>
      <c r="AZ468" s="194">
        <f t="shared" ref="AZ468:AZ471" si="1523">AY468*0.304</f>
        <v>0</v>
      </c>
      <c r="BA468" s="263"/>
      <c r="BB468" s="263"/>
      <c r="BC468" s="263"/>
      <c r="BD468" s="264"/>
      <c r="BE468" s="235">
        <f t="shared" ref="BE468:BE469" si="1524">SUM(BF468:BK468)</f>
        <v>0</v>
      </c>
      <c r="BF468" s="263"/>
      <c r="BG468" s="194">
        <f t="shared" ref="BG468:BG471" si="1525">BF468*0.304</f>
        <v>0</v>
      </c>
      <c r="BH468" s="263"/>
      <c r="BI468" s="263"/>
      <c r="BJ468" s="263"/>
      <c r="BK468" s="264"/>
      <c r="BL468" s="235">
        <f t="shared" ref="BL468:BL469" si="1526">SUM(BM468:BR468)</f>
        <v>0</v>
      </c>
      <c r="BM468" s="263"/>
      <c r="BN468" s="194">
        <f t="shared" ref="BN468:BN471" si="1527">BM468*0.304</f>
        <v>0</v>
      </c>
      <c r="BO468" s="263"/>
      <c r="BP468" s="263"/>
      <c r="BQ468" s="263"/>
      <c r="BR468" s="264"/>
      <c r="BS468" s="235">
        <f t="shared" ref="BS468:BS469" si="1528">SUM(BT468:BY468)</f>
        <v>0</v>
      </c>
      <c r="BT468" s="263"/>
      <c r="BU468" s="194">
        <f t="shared" ref="BU468:BU471" si="1529">BT468*0.304</f>
        <v>0</v>
      </c>
      <c r="BV468" s="263"/>
      <c r="BW468" s="263"/>
      <c r="BX468" s="263"/>
      <c r="BY468" s="264"/>
      <c r="BZ468" s="251"/>
      <c r="CA468" s="159"/>
      <c r="CB468" s="44"/>
      <c r="CC468" s="44"/>
      <c r="CD468" s="44"/>
      <c r="CE468" s="44"/>
      <c r="CF468" s="44"/>
      <c r="CG468" s="44"/>
      <c r="CH468" s="44"/>
      <c r="CI468" s="44"/>
      <c r="CJ468" s="44"/>
      <c r="CK468" s="44"/>
      <c r="CL468" s="44"/>
      <c r="CM468" s="44"/>
      <c r="CN468" s="44"/>
      <c r="CO468" s="44"/>
      <c r="CP468" s="44"/>
      <c r="CQ468" s="44"/>
      <c r="CR468" s="44"/>
      <c r="CS468" s="44"/>
      <c r="CT468" s="44"/>
      <c r="CU468" s="44"/>
      <c r="CV468" s="44"/>
      <c r="CW468" s="44"/>
      <c r="CX468" s="44"/>
      <c r="CY468" s="44"/>
      <c r="CZ468" s="44"/>
      <c r="DA468" s="44"/>
      <c r="DB468" s="44"/>
      <c r="DC468" s="44"/>
      <c r="DD468" s="44"/>
      <c r="DE468" s="44"/>
      <c r="DF468" s="44"/>
      <c r="DG468" s="44"/>
      <c r="DH468" s="44"/>
      <c r="DI468" s="44"/>
      <c r="DJ468" s="44"/>
      <c r="DK468" s="44"/>
      <c r="DL468" s="44"/>
      <c r="DM468" s="44"/>
    </row>
    <row r="469" spans="1:241" ht="29.25" hidden="1" customHeight="1" outlineLevel="2">
      <c r="A469" s="187"/>
      <c r="B469" s="33"/>
      <c r="C469" s="50"/>
      <c r="D469" s="51"/>
      <c r="E469" s="34"/>
      <c r="F469" s="56"/>
      <c r="G469" s="34"/>
      <c r="H469" s="34"/>
      <c r="I469" s="34"/>
      <c r="J469" s="53"/>
      <c r="K469" s="65" t="s">
        <v>34</v>
      </c>
      <c r="L469" s="36"/>
      <c r="M469" s="36"/>
      <c r="N469" s="36"/>
      <c r="O469" s="49"/>
      <c r="P469" s="49"/>
      <c r="Q469" s="36">
        <f t="shared" si="1513"/>
        <v>0</v>
      </c>
      <c r="R469" s="33"/>
      <c r="S469" s="33"/>
      <c r="T469" s="33"/>
      <c r="U469" s="145"/>
      <c r="V469" s="192">
        <f>SUM(W469,AQ469)</f>
        <v>0</v>
      </c>
      <c r="W469" s="193">
        <f t="shared" si="1514"/>
        <v>0</v>
      </c>
      <c r="X469" s="192">
        <f t="shared" si="1514"/>
        <v>0</v>
      </c>
      <c r="Y469" s="192">
        <f t="shared" si="1514"/>
        <v>0</v>
      </c>
      <c r="Z469" s="192">
        <f t="shared" si="1514"/>
        <v>0</v>
      </c>
      <c r="AA469" s="211">
        <f t="shared" si="1515"/>
        <v>0</v>
      </c>
      <c r="AB469" s="205"/>
      <c r="AC469" s="205"/>
      <c r="AD469" s="229"/>
      <c r="AE469" s="211">
        <f t="shared" si="1516"/>
        <v>0</v>
      </c>
      <c r="AF469" s="205"/>
      <c r="AG469" s="205"/>
      <c r="AH469" s="229"/>
      <c r="AI469" s="211">
        <f t="shared" si="1517"/>
        <v>0</v>
      </c>
      <c r="AJ469" s="205"/>
      <c r="AK469" s="205"/>
      <c r="AL469" s="229"/>
      <c r="AM469" s="211">
        <f t="shared" si="1518"/>
        <v>0</v>
      </c>
      <c r="AN469" s="205"/>
      <c r="AO469" s="205"/>
      <c r="AP469" s="231"/>
      <c r="AQ469" s="193">
        <f t="shared" si="1519"/>
        <v>0</v>
      </c>
      <c r="AR469" s="192">
        <f t="shared" si="1519"/>
        <v>0</v>
      </c>
      <c r="AS469" s="192">
        <f t="shared" si="1520"/>
        <v>0</v>
      </c>
      <c r="AT469" s="192">
        <f t="shared" si="1521"/>
        <v>0</v>
      </c>
      <c r="AU469" s="192">
        <f t="shared" si="1521"/>
        <v>0</v>
      </c>
      <c r="AV469" s="192">
        <f t="shared" si="1521"/>
        <v>0</v>
      </c>
      <c r="AW469" s="192">
        <f t="shared" si="1521"/>
        <v>0</v>
      </c>
      <c r="AX469" s="235">
        <f t="shared" si="1522"/>
        <v>0</v>
      </c>
      <c r="AY469" s="263"/>
      <c r="AZ469" s="194">
        <f t="shared" si="1523"/>
        <v>0</v>
      </c>
      <c r="BA469" s="263"/>
      <c r="BB469" s="263"/>
      <c r="BC469" s="263"/>
      <c r="BD469" s="264"/>
      <c r="BE469" s="235">
        <f t="shared" si="1524"/>
        <v>0</v>
      </c>
      <c r="BF469" s="263"/>
      <c r="BG469" s="194">
        <f t="shared" si="1525"/>
        <v>0</v>
      </c>
      <c r="BH469" s="263"/>
      <c r="BI469" s="263"/>
      <c r="BJ469" s="263"/>
      <c r="BK469" s="264"/>
      <c r="BL469" s="235">
        <f t="shared" si="1526"/>
        <v>0</v>
      </c>
      <c r="BM469" s="263"/>
      <c r="BN469" s="194">
        <f t="shared" si="1527"/>
        <v>0</v>
      </c>
      <c r="BO469" s="263"/>
      <c r="BP469" s="263"/>
      <c r="BQ469" s="263"/>
      <c r="BR469" s="264"/>
      <c r="BS469" s="235">
        <f t="shared" si="1528"/>
        <v>0</v>
      </c>
      <c r="BT469" s="263"/>
      <c r="BU469" s="194">
        <f t="shared" si="1529"/>
        <v>0</v>
      </c>
      <c r="BV469" s="263"/>
      <c r="BW469" s="263"/>
      <c r="BX469" s="263"/>
      <c r="BY469" s="264"/>
      <c r="BZ469" s="251"/>
      <c r="CA469" s="159"/>
      <c r="CB469" s="44"/>
      <c r="CC469" s="44"/>
      <c r="CD469" s="44"/>
      <c r="CE469" s="44"/>
      <c r="CF469" s="44"/>
      <c r="CG469" s="44"/>
      <c r="CH469" s="44"/>
      <c r="CI469" s="44"/>
      <c r="CJ469" s="44"/>
      <c r="CK469" s="44"/>
      <c r="CL469" s="44"/>
      <c r="CM469" s="44"/>
      <c r="CN469" s="44"/>
      <c r="CO469" s="44"/>
      <c r="CP469" s="44"/>
      <c r="CQ469" s="44"/>
      <c r="CR469" s="44"/>
      <c r="CS469" s="44"/>
      <c r="CT469" s="44"/>
      <c r="CU469" s="44"/>
      <c r="CV469" s="44"/>
      <c r="CW469" s="44"/>
      <c r="CX469" s="44"/>
      <c r="CY469" s="44"/>
      <c r="CZ469" s="44"/>
      <c r="DA469" s="44"/>
      <c r="DB469" s="44"/>
      <c r="DC469" s="44"/>
      <c r="DD469" s="44"/>
      <c r="DE469" s="44"/>
      <c r="DF469" s="44"/>
      <c r="DG469" s="44"/>
      <c r="DH469" s="44"/>
      <c r="DI469" s="44"/>
      <c r="DJ469" s="44"/>
      <c r="DK469" s="44"/>
      <c r="DL469" s="44"/>
      <c r="DM469" s="44"/>
    </row>
    <row r="470" spans="1:241" ht="29.25" hidden="1" customHeight="1" outlineLevel="2">
      <c r="A470" s="187"/>
      <c r="B470" s="33"/>
      <c r="C470" s="50"/>
      <c r="D470" s="51"/>
      <c r="E470" s="34"/>
      <c r="F470" s="56"/>
      <c r="G470" s="34"/>
      <c r="H470" s="34"/>
      <c r="I470" s="34"/>
      <c r="J470" s="53"/>
      <c r="K470" s="65" t="s">
        <v>34</v>
      </c>
      <c r="L470" s="36"/>
      <c r="M470" s="36"/>
      <c r="N470" s="36"/>
      <c r="O470" s="49"/>
      <c r="P470" s="49"/>
      <c r="Q470" s="36">
        <f t="shared" si="1513"/>
        <v>0</v>
      </c>
      <c r="R470" s="33"/>
      <c r="S470" s="33"/>
      <c r="T470" s="33"/>
      <c r="U470" s="145"/>
      <c r="V470" s="192">
        <f>SUM(W470,AQ470)</f>
        <v>0</v>
      </c>
      <c r="W470" s="193">
        <f t="shared" si="1514"/>
        <v>0</v>
      </c>
      <c r="X470" s="192">
        <f t="shared" si="1514"/>
        <v>0</v>
      </c>
      <c r="Y470" s="192">
        <f t="shared" si="1514"/>
        <v>0</v>
      </c>
      <c r="Z470" s="192">
        <f t="shared" si="1514"/>
        <v>0</v>
      </c>
      <c r="AA470" s="211">
        <f t="shared" si="1515"/>
        <v>0</v>
      </c>
      <c r="AB470" s="205"/>
      <c r="AC470" s="205"/>
      <c r="AD470" s="229"/>
      <c r="AE470" s="211">
        <f t="shared" si="1516"/>
        <v>0</v>
      </c>
      <c r="AF470" s="205"/>
      <c r="AG470" s="205"/>
      <c r="AH470" s="229"/>
      <c r="AI470" s="211">
        <f t="shared" si="1517"/>
        <v>0</v>
      </c>
      <c r="AJ470" s="205"/>
      <c r="AK470" s="205"/>
      <c r="AL470" s="229"/>
      <c r="AM470" s="211">
        <f t="shared" si="1518"/>
        <v>0</v>
      </c>
      <c r="AN470" s="205"/>
      <c r="AO470" s="205"/>
      <c r="AP470" s="231"/>
      <c r="AQ470" s="193">
        <f t="shared" si="1519"/>
        <v>0</v>
      </c>
      <c r="AR470" s="192">
        <f t="shared" si="1519"/>
        <v>0</v>
      </c>
      <c r="AS470" s="192">
        <f t="shared" si="1520"/>
        <v>0</v>
      </c>
      <c r="AT470" s="192">
        <f t="shared" si="1521"/>
        <v>0</v>
      </c>
      <c r="AU470" s="192">
        <f t="shared" si="1521"/>
        <v>0</v>
      </c>
      <c r="AV470" s="192">
        <f t="shared" si="1521"/>
        <v>0</v>
      </c>
      <c r="AW470" s="192">
        <f t="shared" si="1521"/>
        <v>0</v>
      </c>
      <c r="AX470" s="235">
        <f t="shared" si="1522"/>
        <v>0</v>
      </c>
      <c r="AY470" s="263"/>
      <c r="AZ470" s="194">
        <f t="shared" si="1523"/>
        <v>0</v>
      </c>
      <c r="BA470" s="263"/>
      <c r="BB470" s="263"/>
      <c r="BC470" s="263"/>
      <c r="BD470" s="264"/>
      <c r="BE470" s="235">
        <f t="shared" ref="BE470:BE471" si="1530">SUM(BF470:BK470)</f>
        <v>0</v>
      </c>
      <c r="BF470" s="263"/>
      <c r="BG470" s="194">
        <f t="shared" si="1525"/>
        <v>0</v>
      </c>
      <c r="BH470" s="263"/>
      <c r="BI470" s="263"/>
      <c r="BJ470" s="263"/>
      <c r="BK470" s="264"/>
      <c r="BL470" s="235">
        <f t="shared" ref="BL470:BL471" si="1531">SUM(BM470:BR470)</f>
        <v>0</v>
      </c>
      <c r="BM470" s="263"/>
      <c r="BN470" s="194">
        <f t="shared" si="1527"/>
        <v>0</v>
      </c>
      <c r="BO470" s="263"/>
      <c r="BP470" s="263"/>
      <c r="BQ470" s="263"/>
      <c r="BR470" s="264"/>
      <c r="BS470" s="235">
        <f t="shared" ref="BS470:BS471" si="1532">SUM(BT470:BY470)</f>
        <v>0</v>
      </c>
      <c r="BT470" s="263"/>
      <c r="BU470" s="194">
        <f t="shared" si="1529"/>
        <v>0</v>
      </c>
      <c r="BV470" s="263"/>
      <c r="BW470" s="263"/>
      <c r="BX470" s="263"/>
      <c r="BY470" s="264"/>
      <c r="BZ470" s="251"/>
      <c r="CA470" s="159"/>
      <c r="CB470" s="44"/>
      <c r="CC470" s="44"/>
      <c r="CD470" s="44"/>
      <c r="CE470" s="44"/>
      <c r="CF470" s="44"/>
      <c r="CG470" s="44"/>
      <c r="CH470" s="44"/>
      <c r="CI470" s="44"/>
      <c r="CJ470" s="44"/>
      <c r="CK470" s="44"/>
      <c r="CL470" s="44"/>
      <c r="CM470" s="44"/>
      <c r="CN470" s="44"/>
      <c r="CO470" s="44"/>
      <c r="CP470" s="44"/>
      <c r="CQ470" s="44"/>
      <c r="CR470" s="44"/>
      <c r="CS470" s="44"/>
      <c r="CT470" s="44"/>
      <c r="CU470" s="44"/>
      <c r="CV470" s="44"/>
      <c r="CW470" s="44"/>
      <c r="CX470" s="44"/>
      <c r="CY470" s="44"/>
      <c r="CZ470" s="44"/>
      <c r="DA470" s="44"/>
      <c r="DB470" s="44"/>
      <c r="DC470" s="44"/>
      <c r="DD470" s="44"/>
      <c r="DE470" s="44"/>
      <c r="DF470" s="44"/>
      <c r="DG470" s="44"/>
      <c r="DH470" s="44"/>
      <c r="DI470" s="44"/>
      <c r="DJ470" s="44"/>
      <c r="DK470" s="44"/>
      <c r="DL470" s="44"/>
      <c r="DM470" s="44"/>
    </row>
    <row r="471" spans="1:241" ht="29.25" hidden="1" customHeight="1" outlineLevel="2">
      <c r="A471" s="187"/>
      <c r="B471" s="33"/>
      <c r="C471" s="50"/>
      <c r="D471" s="51"/>
      <c r="E471" s="34"/>
      <c r="F471" s="56"/>
      <c r="G471" s="34"/>
      <c r="H471" s="34"/>
      <c r="I471" s="34"/>
      <c r="J471" s="53"/>
      <c r="K471" s="65" t="s">
        <v>34</v>
      </c>
      <c r="L471" s="36"/>
      <c r="M471" s="36"/>
      <c r="N471" s="36"/>
      <c r="O471" s="49"/>
      <c r="P471" s="49"/>
      <c r="Q471" s="36">
        <f t="shared" si="1513"/>
        <v>0</v>
      </c>
      <c r="R471" s="33"/>
      <c r="S471" s="33"/>
      <c r="T471" s="33"/>
      <c r="U471" s="145"/>
      <c r="V471" s="192">
        <f>SUM(W471,AQ471)</f>
        <v>0</v>
      </c>
      <c r="W471" s="193">
        <f t="shared" si="1514"/>
        <v>0</v>
      </c>
      <c r="X471" s="192">
        <f t="shared" si="1514"/>
        <v>0</v>
      </c>
      <c r="Y471" s="192">
        <f t="shared" si="1514"/>
        <v>0</v>
      </c>
      <c r="Z471" s="192">
        <f t="shared" si="1514"/>
        <v>0</v>
      </c>
      <c r="AA471" s="211">
        <f t="shared" si="1515"/>
        <v>0</v>
      </c>
      <c r="AB471" s="205"/>
      <c r="AC471" s="205"/>
      <c r="AD471" s="229"/>
      <c r="AE471" s="211">
        <f t="shared" si="1516"/>
        <v>0</v>
      </c>
      <c r="AF471" s="205"/>
      <c r="AG471" s="205"/>
      <c r="AH471" s="229"/>
      <c r="AI471" s="211">
        <f t="shared" si="1517"/>
        <v>0</v>
      </c>
      <c r="AJ471" s="205"/>
      <c r="AK471" s="205"/>
      <c r="AL471" s="229"/>
      <c r="AM471" s="211">
        <f t="shared" si="1518"/>
        <v>0</v>
      </c>
      <c r="AN471" s="205"/>
      <c r="AO471" s="205"/>
      <c r="AP471" s="231"/>
      <c r="AQ471" s="193">
        <f t="shared" si="1519"/>
        <v>0</v>
      </c>
      <c r="AR471" s="192">
        <f t="shared" si="1519"/>
        <v>0</v>
      </c>
      <c r="AS471" s="192">
        <f t="shared" si="1520"/>
        <v>0</v>
      </c>
      <c r="AT471" s="192">
        <f t="shared" si="1521"/>
        <v>0</v>
      </c>
      <c r="AU471" s="192">
        <f t="shared" si="1521"/>
        <v>0</v>
      </c>
      <c r="AV471" s="192">
        <f t="shared" si="1521"/>
        <v>0</v>
      </c>
      <c r="AW471" s="192">
        <f t="shared" si="1521"/>
        <v>0</v>
      </c>
      <c r="AX471" s="235">
        <f t="shared" si="1522"/>
        <v>0</v>
      </c>
      <c r="AY471" s="263"/>
      <c r="AZ471" s="194">
        <f t="shared" si="1523"/>
        <v>0</v>
      </c>
      <c r="BA471" s="263"/>
      <c r="BB471" s="263"/>
      <c r="BC471" s="263"/>
      <c r="BD471" s="264"/>
      <c r="BE471" s="235">
        <f t="shared" si="1530"/>
        <v>0</v>
      </c>
      <c r="BF471" s="263"/>
      <c r="BG471" s="194">
        <f t="shared" si="1525"/>
        <v>0</v>
      </c>
      <c r="BH471" s="263"/>
      <c r="BI471" s="263"/>
      <c r="BJ471" s="263"/>
      <c r="BK471" s="264"/>
      <c r="BL471" s="235">
        <f t="shared" si="1531"/>
        <v>0</v>
      </c>
      <c r="BM471" s="263"/>
      <c r="BN471" s="194">
        <f t="shared" si="1527"/>
        <v>0</v>
      </c>
      <c r="BO471" s="263"/>
      <c r="BP471" s="263"/>
      <c r="BQ471" s="263"/>
      <c r="BR471" s="264"/>
      <c r="BS471" s="235">
        <f t="shared" si="1532"/>
        <v>0</v>
      </c>
      <c r="BT471" s="263"/>
      <c r="BU471" s="194">
        <f t="shared" si="1529"/>
        <v>0</v>
      </c>
      <c r="BV471" s="263"/>
      <c r="BW471" s="263"/>
      <c r="BX471" s="263"/>
      <c r="BY471" s="264"/>
      <c r="BZ471" s="251"/>
      <c r="CA471" s="159"/>
      <c r="CB471" s="44"/>
      <c r="CC471" s="44"/>
      <c r="CD471" s="44"/>
      <c r="CE471" s="44"/>
      <c r="CF471" s="44"/>
      <c r="CG471" s="44"/>
      <c r="CH471" s="44"/>
      <c r="CI471" s="44"/>
      <c r="CJ471" s="44"/>
      <c r="CK471" s="44"/>
      <c r="CL471" s="44"/>
      <c r="CM471" s="44"/>
      <c r="CN471" s="44"/>
      <c r="CO471" s="44"/>
      <c r="CP471" s="44"/>
      <c r="CQ471" s="44"/>
      <c r="CR471" s="44"/>
      <c r="CS471" s="44"/>
      <c r="CT471" s="44"/>
      <c r="CU471" s="44"/>
      <c r="CV471" s="44"/>
      <c r="CW471" s="44"/>
      <c r="CX471" s="44"/>
      <c r="CY471" s="44"/>
      <c r="CZ471" s="44"/>
      <c r="DA471" s="44"/>
      <c r="DB471" s="44"/>
      <c r="DC471" s="44"/>
      <c r="DD471" s="44"/>
      <c r="DE471" s="44"/>
      <c r="DF471" s="44"/>
      <c r="DG471" s="44"/>
      <c r="DH471" s="44"/>
      <c r="DI471" s="44"/>
      <c r="DJ471" s="44"/>
      <c r="DK471" s="44"/>
      <c r="DL471" s="44"/>
      <c r="DM471" s="44"/>
    </row>
    <row r="472" spans="1:241" ht="21" thickBot="1">
      <c r="A472" s="298"/>
      <c r="B472" s="299"/>
      <c r="C472" s="300"/>
      <c r="D472" s="301"/>
      <c r="E472" s="302"/>
      <c r="F472" s="303"/>
      <c r="G472" s="302"/>
      <c r="H472" s="302"/>
      <c r="I472" s="302"/>
      <c r="J472" s="304"/>
      <c r="K472" s="302"/>
      <c r="L472" s="305"/>
      <c r="M472" s="305"/>
      <c r="N472" s="305"/>
      <c r="O472" s="305"/>
      <c r="P472" s="305"/>
      <c r="Q472" s="305"/>
      <c r="R472" s="299"/>
      <c r="S472" s="306"/>
      <c r="T472" s="306"/>
      <c r="U472" s="306"/>
      <c r="V472" s="305"/>
      <c r="W472" s="305"/>
      <c r="X472" s="305"/>
      <c r="Y472" s="305"/>
      <c r="Z472" s="305"/>
      <c r="AA472" s="305"/>
      <c r="AB472" s="305"/>
      <c r="AC472" s="305"/>
      <c r="AD472" s="305"/>
      <c r="AE472" s="305"/>
      <c r="AF472" s="305"/>
      <c r="AG472" s="305"/>
      <c r="AH472" s="305"/>
      <c r="AI472" s="305"/>
      <c r="AJ472" s="305"/>
      <c r="AK472" s="305"/>
      <c r="AL472" s="305"/>
      <c r="AM472" s="305"/>
      <c r="AN472" s="305"/>
      <c r="AO472" s="305"/>
      <c r="AP472" s="305"/>
      <c r="AQ472" s="305"/>
      <c r="AR472" s="305"/>
      <c r="AS472" s="305"/>
      <c r="AT472" s="305"/>
      <c r="AU472" s="305"/>
      <c r="AV472" s="305"/>
      <c r="AW472" s="305"/>
      <c r="AX472" s="273"/>
      <c r="AY472" s="307"/>
      <c r="AZ472" s="273"/>
      <c r="BA472" s="307"/>
      <c r="BB472" s="307"/>
      <c r="BC472" s="307"/>
      <c r="BD472" s="307"/>
      <c r="BE472" s="273"/>
      <c r="BF472" s="307"/>
      <c r="BG472" s="273"/>
      <c r="BH472" s="307"/>
      <c r="BI472" s="307"/>
      <c r="BJ472" s="307"/>
      <c r="BK472" s="307"/>
      <c r="BL472" s="307"/>
      <c r="BM472" s="307"/>
      <c r="BN472" s="307"/>
      <c r="BO472" s="307"/>
      <c r="BP472" s="307"/>
      <c r="BQ472" s="307"/>
      <c r="BR472" s="307"/>
      <c r="BS472" s="307"/>
      <c r="BT472" s="308"/>
      <c r="BU472" s="308"/>
      <c r="BV472" s="308"/>
      <c r="BW472" s="308"/>
      <c r="BX472" s="308"/>
      <c r="BY472" s="308"/>
      <c r="BZ472" s="159"/>
      <c r="CA472" s="159"/>
      <c r="CB472" s="44"/>
      <c r="CC472" s="44"/>
      <c r="CD472" s="44"/>
      <c r="CE472" s="44"/>
      <c r="CF472" s="44"/>
      <c r="CG472" s="44"/>
      <c r="CH472" s="44"/>
      <c r="CI472" s="44"/>
      <c r="CJ472" s="44"/>
      <c r="CK472" s="44"/>
      <c r="CL472" s="44"/>
      <c r="CM472" s="44"/>
      <c r="CN472" s="44"/>
      <c r="CO472" s="44"/>
      <c r="CP472" s="44"/>
      <c r="CQ472" s="44"/>
      <c r="CR472" s="44"/>
      <c r="CS472" s="44"/>
      <c r="CT472" s="44"/>
      <c r="CU472" s="44"/>
      <c r="CV472" s="44"/>
      <c r="CW472" s="44"/>
      <c r="CX472" s="44"/>
      <c r="CY472" s="44"/>
      <c r="CZ472" s="44"/>
      <c r="DA472" s="44"/>
      <c r="DB472" s="44"/>
      <c r="DC472" s="44"/>
      <c r="DD472" s="44"/>
      <c r="DE472" s="44"/>
      <c r="DF472" s="44"/>
      <c r="DG472" s="44"/>
      <c r="DH472" s="44"/>
      <c r="DI472" s="44"/>
      <c r="DJ472" s="44"/>
      <c r="DK472" s="44"/>
      <c r="DL472" s="44"/>
      <c r="DM472" s="44"/>
    </row>
    <row r="473" spans="1:241" s="45" customFormat="1" ht="21" collapsed="1" thickBot="1">
      <c r="A473" s="329" t="s">
        <v>174</v>
      </c>
      <c r="B473" s="330"/>
      <c r="C473" s="330"/>
      <c r="D473" s="330"/>
      <c r="E473" s="331"/>
      <c r="F473" s="332"/>
      <c r="G473" s="333"/>
      <c r="H473" s="333"/>
      <c r="I473" s="333"/>
      <c r="J473" s="331" t="s">
        <v>35</v>
      </c>
      <c r="K473" s="333"/>
      <c r="L473" s="333"/>
      <c r="M473" s="333"/>
      <c r="N473" s="333"/>
      <c r="O473" s="333"/>
      <c r="P473" s="333"/>
      <c r="Q473" s="333"/>
      <c r="R473" s="333"/>
      <c r="S473" s="333"/>
      <c r="T473" s="333"/>
      <c r="U473" s="334"/>
      <c r="V473" s="334"/>
      <c r="W473" s="335"/>
      <c r="X473" s="336"/>
      <c r="Y473" s="336"/>
      <c r="Z473" s="337"/>
      <c r="AA473" s="338"/>
      <c r="AB473" s="336"/>
      <c r="AC473" s="336"/>
      <c r="AD473" s="339"/>
      <c r="AE473" s="338"/>
      <c r="AF473" s="336"/>
      <c r="AG473" s="336"/>
      <c r="AH473" s="339"/>
      <c r="AI473" s="338"/>
      <c r="AJ473" s="336"/>
      <c r="AK473" s="336"/>
      <c r="AL473" s="339"/>
      <c r="AM473" s="338"/>
      <c r="AN473" s="336"/>
      <c r="AO473" s="336"/>
      <c r="AP473" s="337"/>
      <c r="AQ473" s="335"/>
      <c r="AR473" s="336"/>
      <c r="AS473" s="336"/>
      <c r="AT473" s="336"/>
      <c r="AU473" s="336"/>
      <c r="AV473" s="336"/>
      <c r="AW473" s="337"/>
      <c r="AX473" s="338"/>
      <c r="AY473" s="336"/>
      <c r="AZ473" s="336"/>
      <c r="BA473" s="336"/>
      <c r="BB473" s="336"/>
      <c r="BC473" s="336"/>
      <c r="BD473" s="339"/>
      <c r="BE473" s="338"/>
      <c r="BF473" s="336"/>
      <c r="BG473" s="336"/>
      <c r="BH473" s="336"/>
      <c r="BI473" s="336"/>
      <c r="BJ473" s="336"/>
      <c r="BK473" s="339"/>
      <c r="BL473" s="340"/>
      <c r="BM473" s="341"/>
      <c r="BN473" s="341"/>
      <c r="BO473" s="341"/>
      <c r="BP473" s="341"/>
      <c r="BQ473" s="341"/>
      <c r="BR473" s="342"/>
      <c r="BS473" s="340"/>
      <c r="BT473" s="343"/>
      <c r="BU473" s="343"/>
      <c r="BV473" s="343"/>
      <c r="BW473" s="343"/>
      <c r="BX473" s="343"/>
      <c r="BY473" s="344"/>
      <c r="BZ473" s="345"/>
      <c r="CA473" s="159"/>
      <c r="CB473" s="44"/>
      <c r="CC473" s="44"/>
      <c r="CD473" s="44"/>
      <c r="CE473" s="44"/>
      <c r="CF473" s="44"/>
      <c r="CG473" s="44"/>
      <c r="CH473" s="44"/>
      <c r="CI473" s="44"/>
      <c r="CJ473" s="44"/>
      <c r="CK473" s="44"/>
      <c r="CL473" s="44"/>
      <c r="CM473" s="44"/>
      <c r="CN473" s="44"/>
      <c r="CO473" s="44"/>
      <c r="CP473" s="44"/>
      <c r="CQ473" s="44"/>
      <c r="CR473" s="44"/>
      <c r="CS473" s="44"/>
      <c r="CT473" s="44"/>
      <c r="CU473" s="44"/>
      <c r="CV473" s="44"/>
      <c r="CW473" s="44"/>
      <c r="CX473" s="44"/>
      <c r="CY473" s="44"/>
      <c r="CZ473" s="44"/>
      <c r="DA473" s="44"/>
      <c r="DB473" s="44"/>
      <c r="DC473" s="44"/>
      <c r="DD473" s="44"/>
      <c r="DE473" s="44"/>
      <c r="DF473" s="44"/>
      <c r="DG473" s="44"/>
      <c r="DH473" s="44"/>
      <c r="DI473" s="44"/>
      <c r="DJ473" s="44"/>
      <c r="DK473" s="44"/>
      <c r="DL473" s="44"/>
      <c r="DM473" s="44"/>
      <c r="DN473" s="12"/>
      <c r="DO473" s="12"/>
      <c r="DP473" s="12"/>
      <c r="DQ473" s="12"/>
      <c r="DR473" s="12"/>
      <c r="DS473" s="12"/>
      <c r="DT473" s="12"/>
      <c r="DU473" s="12"/>
      <c r="DV473" s="12"/>
      <c r="DW473" s="12"/>
      <c r="DX473" s="12"/>
      <c r="DY473" s="12"/>
      <c r="DZ473" s="12"/>
      <c r="EA473" s="12"/>
      <c r="EB473" s="12"/>
      <c r="EC473" s="12"/>
      <c r="ED473" s="12"/>
      <c r="EE473" s="12"/>
      <c r="EF473" s="12"/>
      <c r="EG473" s="12"/>
      <c r="EH473" s="12"/>
      <c r="EI473" s="12"/>
      <c r="EJ473" s="12"/>
      <c r="EK473" s="12"/>
      <c r="EL473" s="12"/>
      <c r="EM473" s="12"/>
      <c r="EN473" s="12"/>
      <c r="EO473" s="12"/>
      <c r="EP473" s="12"/>
      <c r="EQ473" s="12"/>
      <c r="ER473" s="12"/>
      <c r="ES473" s="12"/>
      <c r="ET473" s="12"/>
      <c r="EU473" s="12"/>
      <c r="EV473" s="12"/>
      <c r="EW473" s="12"/>
      <c r="EX473" s="12"/>
      <c r="EY473" s="12"/>
      <c r="EZ473" s="12"/>
      <c r="FA473" s="12"/>
      <c r="FB473" s="12"/>
      <c r="FC473" s="12"/>
      <c r="FD473" s="12"/>
      <c r="FE473" s="12"/>
      <c r="FF473" s="12"/>
      <c r="FG473" s="12"/>
      <c r="FH473" s="12"/>
      <c r="FI473" s="12"/>
      <c r="FJ473" s="12"/>
      <c r="FK473" s="12"/>
      <c r="FL473" s="12"/>
      <c r="FM473" s="12"/>
      <c r="FN473" s="12"/>
      <c r="FO473" s="12"/>
      <c r="FP473" s="12"/>
      <c r="FQ473" s="12"/>
      <c r="FR473" s="12"/>
      <c r="FS473" s="12"/>
      <c r="FT473" s="12"/>
      <c r="FU473" s="12"/>
      <c r="FV473" s="12"/>
      <c r="FW473" s="12"/>
      <c r="FX473" s="12"/>
      <c r="FY473" s="12"/>
      <c r="FZ473" s="12"/>
      <c r="GA473" s="12"/>
      <c r="GB473" s="12"/>
      <c r="GC473" s="12"/>
      <c r="GD473" s="12"/>
      <c r="GE473" s="12"/>
      <c r="GF473" s="12"/>
      <c r="GG473" s="12"/>
      <c r="GH473" s="12"/>
      <c r="GI473" s="12"/>
      <c r="GJ473" s="12"/>
      <c r="GK473" s="12"/>
      <c r="GL473" s="12"/>
      <c r="GM473" s="12"/>
      <c r="GN473" s="12"/>
      <c r="GO473" s="12"/>
      <c r="GP473" s="12"/>
      <c r="GQ473" s="12"/>
      <c r="GR473" s="12"/>
      <c r="GS473" s="12"/>
      <c r="GT473" s="12"/>
      <c r="GU473" s="12"/>
      <c r="GV473" s="12"/>
      <c r="GW473" s="12"/>
      <c r="GX473" s="12"/>
      <c r="GY473" s="12"/>
      <c r="GZ473" s="12"/>
      <c r="HA473" s="12"/>
      <c r="HB473" s="12"/>
      <c r="HC473" s="12"/>
      <c r="HD473" s="12"/>
      <c r="HE473" s="12"/>
      <c r="HF473" s="12"/>
      <c r="HG473" s="12"/>
      <c r="HH473" s="12"/>
      <c r="HI473" s="12"/>
      <c r="HJ473" s="12"/>
      <c r="HK473" s="12"/>
      <c r="HL473" s="12"/>
      <c r="HM473" s="12"/>
      <c r="HN473" s="12"/>
      <c r="HO473" s="12"/>
      <c r="HP473" s="12"/>
      <c r="HQ473" s="12"/>
      <c r="HR473" s="12"/>
      <c r="HS473" s="12"/>
      <c r="HT473" s="12"/>
      <c r="HU473" s="12"/>
      <c r="HV473" s="12"/>
      <c r="HW473" s="12"/>
      <c r="HX473" s="12"/>
      <c r="HY473" s="12"/>
      <c r="HZ473" s="12"/>
      <c r="IA473" s="12"/>
      <c r="IB473" s="12"/>
      <c r="IC473" s="12"/>
      <c r="ID473" s="12"/>
      <c r="IE473" s="12"/>
      <c r="IF473" s="12"/>
      <c r="IG473" s="12"/>
    </row>
    <row r="474" spans="1:241" s="48" customFormat="1" hidden="1" outlineLevel="1" collapsed="1">
      <c r="A474" s="176" t="s">
        <v>175</v>
      </c>
      <c r="B474" s="177"/>
      <c r="C474" s="178"/>
      <c r="D474" s="179"/>
      <c r="E474" s="180"/>
      <c r="F474" s="181"/>
      <c r="G474" s="182"/>
      <c r="H474" s="182"/>
      <c r="I474" s="182"/>
      <c r="J474" s="183"/>
      <c r="K474" s="181" t="str">
        <f>CONCATENATE(K475," ",S475,R475," ",K476," ",S476,R476," "," ",K477," ",S477,R477," ",K478," ",S478,R478)</f>
        <v xml:space="preserve">        </v>
      </c>
      <c r="L474" s="274"/>
      <c r="M474" s="274"/>
      <c r="N474" s="274"/>
      <c r="O474" s="274"/>
      <c r="P474" s="274"/>
      <c r="Q474" s="274"/>
      <c r="R474" s="182"/>
      <c r="S474" s="182"/>
      <c r="T474" s="182"/>
      <c r="U474" s="184"/>
      <c r="V474" s="275">
        <f>IF(SUM(BT475:BY478,BM475:BR478,BF475:BK478,AY475:BD478,AN475:AP478,AJ475:AL478,AF475:AH478,AB475:AD478)=SUM(V475:V478),SUM(V475:V478),"ПРОВЕРЬ")</f>
        <v>0</v>
      </c>
      <c r="W474" s="276">
        <f>SUM(W475:W478)</f>
        <v>0</v>
      </c>
      <c r="X474" s="176">
        <f t="shared" ref="X474:BY474" si="1533">SUM(X475:X478)</f>
        <v>0</v>
      </c>
      <c r="Y474" s="176">
        <f t="shared" si="1533"/>
        <v>0</v>
      </c>
      <c r="Z474" s="277">
        <f t="shared" si="1533"/>
        <v>0</v>
      </c>
      <c r="AA474" s="278">
        <f t="shared" si="1533"/>
        <v>0</v>
      </c>
      <c r="AB474" s="176">
        <f t="shared" si="1533"/>
        <v>0</v>
      </c>
      <c r="AC474" s="176">
        <f t="shared" si="1533"/>
        <v>0</v>
      </c>
      <c r="AD474" s="279">
        <f t="shared" si="1533"/>
        <v>0</v>
      </c>
      <c r="AE474" s="278">
        <f t="shared" si="1533"/>
        <v>0</v>
      </c>
      <c r="AF474" s="176">
        <f t="shared" si="1533"/>
        <v>0</v>
      </c>
      <c r="AG474" s="176">
        <f t="shared" si="1533"/>
        <v>0</v>
      </c>
      <c r="AH474" s="279">
        <f t="shared" si="1533"/>
        <v>0</v>
      </c>
      <c r="AI474" s="278">
        <f t="shared" si="1533"/>
        <v>0</v>
      </c>
      <c r="AJ474" s="176">
        <f t="shared" si="1533"/>
        <v>0</v>
      </c>
      <c r="AK474" s="176">
        <f t="shared" si="1533"/>
        <v>0</v>
      </c>
      <c r="AL474" s="279">
        <f t="shared" si="1533"/>
        <v>0</v>
      </c>
      <c r="AM474" s="278">
        <f t="shared" si="1533"/>
        <v>0</v>
      </c>
      <c r="AN474" s="176">
        <f t="shared" si="1533"/>
        <v>0</v>
      </c>
      <c r="AO474" s="176">
        <f t="shared" si="1533"/>
        <v>0</v>
      </c>
      <c r="AP474" s="277">
        <f t="shared" si="1533"/>
        <v>0</v>
      </c>
      <c r="AQ474" s="276">
        <f t="shared" si="1533"/>
        <v>0</v>
      </c>
      <c r="AR474" s="176">
        <f t="shared" si="1533"/>
        <v>0</v>
      </c>
      <c r="AS474" s="176">
        <f t="shared" si="1533"/>
        <v>0</v>
      </c>
      <c r="AT474" s="176">
        <f t="shared" si="1533"/>
        <v>0</v>
      </c>
      <c r="AU474" s="176">
        <f t="shared" si="1533"/>
        <v>0</v>
      </c>
      <c r="AV474" s="176">
        <f t="shared" si="1533"/>
        <v>0</v>
      </c>
      <c r="AW474" s="277">
        <f t="shared" si="1533"/>
        <v>0</v>
      </c>
      <c r="AX474" s="278">
        <f t="shared" si="1533"/>
        <v>0</v>
      </c>
      <c r="AY474" s="176">
        <f t="shared" si="1533"/>
        <v>0</v>
      </c>
      <c r="AZ474" s="176">
        <f t="shared" si="1533"/>
        <v>0</v>
      </c>
      <c r="BA474" s="176">
        <f t="shared" si="1533"/>
        <v>0</v>
      </c>
      <c r="BB474" s="176">
        <f t="shared" si="1533"/>
        <v>0</v>
      </c>
      <c r="BC474" s="176">
        <f t="shared" si="1533"/>
        <v>0</v>
      </c>
      <c r="BD474" s="279">
        <f t="shared" si="1533"/>
        <v>0</v>
      </c>
      <c r="BE474" s="278">
        <f t="shared" si="1533"/>
        <v>0</v>
      </c>
      <c r="BF474" s="176">
        <f t="shared" si="1533"/>
        <v>0</v>
      </c>
      <c r="BG474" s="176">
        <f t="shared" si="1533"/>
        <v>0</v>
      </c>
      <c r="BH474" s="176">
        <f t="shared" si="1533"/>
        <v>0</v>
      </c>
      <c r="BI474" s="176">
        <f t="shared" si="1533"/>
        <v>0</v>
      </c>
      <c r="BJ474" s="176">
        <f t="shared" si="1533"/>
        <v>0</v>
      </c>
      <c r="BK474" s="279">
        <f t="shared" si="1533"/>
        <v>0</v>
      </c>
      <c r="BL474" s="278">
        <f t="shared" si="1533"/>
        <v>0</v>
      </c>
      <c r="BM474" s="176">
        <f t="shared" si="1533"/>
        <v>0</v>
      </c>
      <c r="BN474" s="176">
        <f t="shared" si="1533"/>
        <v>0</v>
      </c>
      <c r="BO474" s="176">
        <f t="shared" si="1533"/>
        <v>0</v>
      </c>
      <c r="BP474" s="176">
        <f t="shared" si="1533"/>
        <v>0</v>
      </c>
      <c r="BQ474" s="176">
        <f t="shared" si="1533"/>
        <v>0</v>
      </c>
      <c r="BR474" s="279">
        <f t="shared" si="1533"/>
        <v>0</v>
      </c>
      <c r="BS474" s="278">
        <f t="shared" si="1533"/>
        <v>0</v>
      </c>
      <c r="BT474" s="176">
        <f t="shared" si="1533"/>
        <v>0</v>
      </c>
      <c r="BU474" s="176">
        <f t="shared" si="1533"/>
        <v>0</v>
      </c>
      <c r="BV474" s="176">
        <f t="shared" si="1533"/>
        <v>0</v>
      </c>
      <c r="BW474" s="176">
        <f t="shared" si="1533"/>
        <v>0</v>
      </c>
      <c r="BX474" s="176">
        <f t="shared" si="1533"/>
        <v>0</v>
      </c>
      <c r="BY474" s="279">
        <f t="shared" si="1533"/>
        <v>0</v>
      </c>
      <c r="BZ474" s="280"/>
      <c r="CA474" s="160"/>
      <c r="CB474" s="46"/>
      <c r="CC474" s="46"/>
      <c r="CD474" s="46"/>
      <c r="CE474" s="46"/>
      <c r="CF474" s="46"/>
      <c r="CG474" s="46"/>
      <c r="CH474" s="46"/>
      <c r="CI474" s="46"/>
      <c r="CJ474" s="46"/>
      <c r="CK474" s="46"/>
      <c r="CL474" s="46"/>
      <c r="CM474" s="46"/>
      <c r="CN474" s="46"/>
      <c r="CO474" s="46"/>
      <c r="CP474" s="46"/>
      <c r="CQ474" s="46"/>
      <c r="CR474" s="46"/>
      <c r="CS474" s="46"/>
      <c r="CT474" s="46"/>
      <c r="CU474" s="46"/>
      <c r="CV474" s="46"/>
      <c r="CW474" s="46"/>
      <c r="CX474" s="46"/>
      <c r="CY474" s="46"/>
      <c r="CZ474" s="46"/>
      <c r="DA474" s="46"/>
      <c r="DB474" s="46"/>
      <c r="DC474" s="46"/>
      <c r="DD474" s="46"/>
      <c r="DE474" s="46"/>
      <c r="DF474" s="46"/>
      <c r="DG474" s="46"/>
      <c r="DH474" s="46"/>
      <c r="DI474" s="46"/>
      <c r="DJ474" s="46"/>
      <c r="DK474" s="46"/>
      <c r="DL474" s="46"/>
      <c r="DM474" s="46"/>
      <c r="DN474" s="47"/>
      <c r="DO474" s="47"/>
      <c r="DP474" s="47"/>
      <c r="DQ474" s="47"/>
      <c r="DR474" s="47"/>
      <c r="DS474" s="47"/>
      <c r="DT474" s="47"/>
      <c r="DU474" s="47"/>
      <c r="DV474" s="47"/>
      <c r="DW474" s="47"/>
      <c r="DX474" s="47"/>
      <c r="DY474" s="47"/>
      <c r="DZ474" s="47"/>
      <c r="EA474" s="47"/>
      <c r="EB474" s="47"/>
      <c r="EC474" s="47"/>
      <c r="ED474" s="47"/>
      <c r="EE474" s="47"/>
      <c r="EF474" s="47"/>
      <c r="EG474" s="47"/>
      <c r="EH474" s="47"/>
      <c r="EI474" s="47"/>
      <c r="EJ474" s="47"/>
      <c r="EK474" s="47"/>
      <c r="EL474" s="47"/>
      <c r="EM474" s="47"/>
      <c r="EN474" s="47"/>
      <c r="EO474" s="47"/>
      <c r="EP474" s="47"/>
      <c r="EQ474" s="47"/>
      <c r="ER474" s="47"/>
      <c r="ES474" s="47"/>
      <c r="ET474" s="47"/>
      <c r="EU474" s="47"/>
      <c r="EV474" s="47"/>
      <c r="EW474" s="47"/>
      <c r="EX474" s="47"/>
      <c r="EY474" s="47"/>
      <c r="EZ474" s="47"/>
      <c r="FA474" s="47"/>
      <c r="FB474" s="47"/>
      <c r="FC474" s="47"/>
      <c r="FD474" s="47"/>
      <c r="FE474" s="47"/>
      <c r="FF474" s="47"/>
      <c r="FG474" s="47"/>
      <c r="FH474" s="47"/>
      <c r="FI474" s="47"/>
      <c r="FJ474" s="47"/>
      <c r="FK474" s="47"/>
      <c r="FL474" s="47"/>
      <c r="FM474" s="47"/>
      <c r="FN474" s="47"/>
      <c r="FO474" s="47"/>
      <c r="FP474" s="47"/>
      <c r="FQ474" s="47"/>
      <c r="FR474" s="47"/>
      <c r="FS474" s="47"/>
      <c r="FT474" s="47"/>
      <c r="FU474" s="47"/>
      <c r="FV474" s="47"/>
      <c r="FW474" s="47"/>
      <c r="FX474" s="47"/>
      <c r="FY474" s="47"/>
      <c r="FZ474" s="47"/>
      <c r="GA474" s="47"/>
      <c r="GB474" s="47"/>
      <c r="GC474" s="47"/>
      <c r="GD474" s="47"/>
      <c r="GE474" s="47"/>
      <c r="GF474" s="47"/>
      <c r="GG474" s="47"/>
      <c r="GH474" s="47"/>
      <c r="GI474" s="47"/>
      <c r="GJ474" s="47"/>
      <c r="GK474" s="47"/>
      <c r="GL474" s="47"/>
      <c r="GM474" s="47"/>
      <c r="GN474" s="47"/>
      <c r="GO474" s="47"/>
      <c r="GP474" s="47"/>
      <c r="GQ474" s="47"/>
      <c r="GR474" s="47"/>
      <c r="GS474" s="47"/>
      <c r="GT474" s="47"/>
      <c r="GU474" s="47"/>
      <c r="GV474" s="47"/>
      <c r="GW474" s="47"/>
      <c r="GX474" s="47"/>
      <c r="GY474" s="47"/>
      <c r="GZ474" s="47"/>
      <c r="HA474" s="47"/>
      <c r="HB474" s="47"/>
      <c r="HC474" s="47"/>
      <c r="HD474" s="47"/>
      <c r="HE474" s="47"/>
      <c r="HF474" s="47"/>
      <c r="HG474" s="47"/>
      <c r="HH474" s="47"/>
      <c r="HI474" s="47"/>
      <c r="HJ474" s="47"/>
      <c r="HK474" s="47"/>
      <c r="HL474" s="47"/>
      <c r="HM474" s="47"/>
      <c r="HN474" s="47"/>
      <c r="HO474" s="47"/>
      <c r="HP474" s="47"/>
      <c r="HQ474" s="47"/>
      <c r="HR474" s="47"/>
      <c r="HS474" s="47"/>
      <c r="HT474" s="47"/>
      <c r="HU474" s="47"/>
      <c r="HV474" s="47"/>
      <c r="HW474" s="47"/>
      <c r="HX474" s="47"/>
      <c r="HY474" s="47"/>
      <c r="HZ474" s="47"/>
      <c r="IA474" s="47"/>
      <c r="IB474" s="47"/>
      <c r="IC474" s="47"/>
      <c r="ID474" s="47"/>
      <c r="IE474" s="47"/>
      <c r="IF474" s="47"/>
      <c r="IG474" s="47"/>
    </row>
    <row r="475" spans="1:241" hidden="1" outlineLevel="2">
      <c r="A475" s="187"/>
      <c r="B475" s="33"/>
      <c r="C475" s="50"/>
      <c r="D475" s="51"/>
      <c r="E475" s="34"/>
      <c r="F475" s="56"/>
      <c r="G475" s="34"/>
      <c r="H475" s="34"/>
      <c r="I475" s="34"/>
      <c r="J475" s="53"/>
      <c r="K475" s="34"/>
      <c r="L475" s="36"/>
      <c r="M475" s="36"/>
      <c r="N475" s="36"/>
      <c r="O475" s="49"/>
      <c r="P475" s="49"/>
      <c r="Q475" s="36">
        <f t="shared" ref="Q475:Q477" si="1534">_xlfn.DAYS(P475,O475)</f>
        <v>0</v>
      </c>
      <c r="R475" s="33"/>
      <c r="S475" s="33"/>
      <c r="T475" s="33"/>
      <c r="U475" s="145"/>
      <c r="V475" s="192">
        <f>SUM(W475,AQ475)</f>
        <v>0</v>
      </c>
      <c r="W475" s="193">
        <f>SUM(AA475,AE475,AI475,AM475)</f>
        <v>0</v>
      </c>
      <c r="X475" s="192">
        <f t="shared" ref="X475:Z478" si="1535">SUM(AB475,AF475,AJ475,AN475)</f>
        <v>0</v>
      </c>
      <c r="Y475" s="192">
        <f t="shared" si="1535"/>
        <v>0</v>
      </c>
      <c r="Z475" s="192">
        <f t="shared" si="1535"/>
        <v>0</v>
      </c>
      <c r="AA475" s="211">
        <f t="shared" ref="AA475:AA478" si="1536">SUM(AB475:AD475)</f>
        <v>0</v>
      </c>
      <c r="AB475" s="205"/>
      <c r="AC475" s="205"/>
      <c r="AD475" s="229"/>
      <c r="AE475" s="211">
        <f t="shared" ref="AE475:AE478" si="1537">SUM(AF475:AH475)</f>
        <v>0</v>
      </c>
      <c r="AF475" s="205"/>
      <c r="AG475" s="205"/>
      <c r="AH475" s="229"/>
      <c r="AI475" s="211">
        <f t="shared" ref="AI475:AI478" si="1538">SUM(AJ475:AL475)</f>
        <v>0</v>
      </c>
      <c r="AJ475" s="205"/>
      <c r="AK475" s="205"/>
      <c r="AL475" s="229"/>
      <c r="AM475" s="211">
        <f>SUM(AN475:AP475)</f>
        <v>0</v>
      </c>
      <c r="AN475" s="205"/>
      <c r="AO475" s="205"/>
      <c r="AP475" s="231"/>
      <c r="AQ475" s="193">
        <f t="shared" ref="AQ475:AR478" si="1539">SUM(BS475,BL475,BE475,AX475)</f>
        <v>0</v>
      </c>
      <c r="AR475" s="192">
        <f t="shared" si="1539"/>
        <v>0</v>
      </c>
      <c r="AS475" s="192">
        <f t="shared" ref="AS475:AS478" si="1540">IF(AR475*0.304=SUM(AZ475,BG475,BN475,BU475),AR475*0.304,"ЕСН")</f>
        <v>0</v>
      </c>
      <c r="AT475" s="192">
        <f t="shared" ref="AT475:AW478" si="1541">SUM(BV475,BO475,BH475,BA475)</f>
        <v>0</v>
      </c>
      <c r="AU475" s="192">
        <f t="shared" si="1541"/>
        <v>0</v>
      </c>
      <c r="AV475" s="192">
        <f t="shared" si="1541"/>
        <v>0</v>
      </c>
      <c r="AW475" s="192">
        <f t="shared" si="1541"/>
        <v>0</v>
      </c>
      <c r="AX475" s="235">
        <f t="shared" ref="AX475:AX478" si="1542">SUM(AY475:BD475)</f>
        <v>0</v>
      </c>
      <c r="AY475" s="263"/>
      <c r="AZ475" s="194">
        <f t="shared" ref="AZ475:AZ478" si="1543">AY475*0.304</f>
        <v>0</v>
      </c>
      <c r="BA475" s="263"/>
      <c r="BB475" s="263"/>
      <c r="BC475" s="263"/>
      <c r="BD475" s="264"/>
      <c r="BE475" s="235">
        <f t="shared" ref="BE475" si="1544">SUM(BF475:BK475)</f>
        <v>0</v>
      </c>
      <c r="BF475" s="263"/>
      <c r="BG475" s="194">
        <f t="shared" ref="BG475:BG478" si="1545">BF475*0.304</f>
        <v>0</v>
      </c>
      <c r="BH475" s="263"/>
      <c r="BI475" s="263"/>
      <c r="BJ475" s="263"/>
      <c r="BK475" s="264"/>
      <c r="BL475" s="235">
        <f t="shared" ref="BL475" si="1546">SUM(BM475:BR475)</f>
        <v>0</v>
      </c>
      <c r="BM475" s="263"/>
      <c r="BN475" s="194">
        <f t="shared" ref="BN475:BN478" si="1547">BM475*0.304</f>
        <v>0</v>
      </c>
      <c r="BO475" s="263"/>
      <c r="BP475" s="263"/>
      <c r="BQ475" s="263"/>
      <c r="BR475" s="264"/>
      <c r="BS475" s="235">
        <f t="shared" ref="BS475" si="1548">SUM(BT475:BY475)</f>
        <v>0</v>
      </c>
      <c r="BT475" s="263"/>
      <c r="BU475" s="194">
        <f t="shared" ref="BU475:BU478" si="1549">BT475*0.304</f>
        <v>0</v>
      </c>
      <c r="BV475" s="263"/>
      <c r="BW475" s="263"/>
      <c r="BX475" s="263"/>
      <c r="BY475" s="264"/>
      <c r="BZ475" s="251"/>
      <c r="CA475" s="159"/>
      <c r="CB475" s="44"/>
      <c r="CC475" s="44"/>
      <c r="CD475" s="44"/>
      <c r="CE475" s="44"/>
      <c r="CF475" s="44"/>
      <c r="CG475" s="44"/>
      <c r="CH475" s="44"/>
      <c r="CI475" s="44"/>
      <c r="CJ475" s="44"/>
      <c r="CK475" s="44"/>
      <c r="CL475" s="44"/>
      <c r="CM475" s="44"/>
      <c r="CN475" s="44"/>
      <c r="CO475" s="44"/>
      <c r="CP475" s="44"/>
      <c r="CQ475" s="44"/>
      <c r="CR475" s="44"/>
      <c r="CS475" s="44"/>
      <c r="CT475" s="44"/>
      <c r="CU475" s="44"/>
      <c r="CV475" s="44"/>
      <c r="CW475" s="44"/>
      <c r="CX475" s="44"/>
      <c r="CY475" s="44"/>
      <c r="CZ475" s="44"/>
      <c r="DA475" s="44"/>
      <c r="DB475" s="44"/>
      <c r="DC475" s="44"/>
      <c r="DD475" s="44"/>
      <c r="DE475" s="44"/>
      <c r="DF475" s="44"/>
      <c r="DG475" s="44"/>
      <c r="DH475" s="44"/>
      <c r="DI475" s="44"/>
      <c r="DJ475" s="44"/>
      <c r="DK475" s="44"/>
      <c r="DL475" s="44"/>
      <c r="DM475" s="44"/>
    </row>
    <row r="476" spans="1:241" hidden="1" outlineLevel="2">
      <c r="A476" s="187"/>
      <c r="B476" s="33"/>
      <c r="C476" s="50"/>
      <c r="D476" s="51"/>
      <c r="E476" s="34"/>
      <c r="F476" s="56"/>
      <c r="G476" s="34"/>
      <c r="H476" s="34"/>
      <c r="I476" s="34"/>
      <c r="J476" s="53"/>
      <c r="K476" s="34"/>
      <c r="L476" s="36"/>
      <c r="M476" s="36"/>
      <c r="N476" s="36"/>
      <c r="O476" s="49"/>
      <c r="P476" s="49"/>
      <c r="Q476" s="36">
        <f t="shared" si="1534"/>
        <v>0</v>
      </c>
      <c r="R476" s="33"/>
      <c r="S476" s="33"/>
      <c r="T476" s="33"/>
      <c r="U476" s="145"/>
      <c r="V476" s="192">
        <f>SUM(W476,AQ476)</f>
        <v>0</v>
      </c>
      <c r="W476" s="193">
        <f>SUM(AA476,AE476,AI476,AM476)</f>
        <v>0</v>
      </c>
      <c r="X476" s="192">
        <f t="shared" si="1535"/>
        <v>0</v>
      </c>
      <c r="Y476" s="192">
        <f t="shared" si="1535"/>
        <v>0</v>
      </c>
      <c r="Z476" s="192">
        <f t="shared" si="1535"/>
        <v>0</v>
      </c>
      <c r="AA476" s="211">
        <f t="shared" si="1536"/>
        <v>0</v>
      </c>
      <c r="AB476" s="205"/>
      <c r="AC476" s="205"/>
      <c r="AD476" s="229"/>
      <c r="AE476" s="211">
        <f t="shared" si="1537"/>
        <v>0</v>
      </c>
      <c r="AF476" s="205"/>
      <c r="AG476" s="205"/>
      <c r="AH476" s="229"/>
      <c r="AI476" s="211">
        <f t="shared" si="1538"/>
        <v>0</v>
      </c>
      <c r="AJ476" s="205"/>
      <c r="AK476" s="205"/>
      <c r="AL476" s="229"/>
      <c r="AM476" s="211">
        <f>SUM(AN476:AP476)</f>
        <v>0</v>
      </c>
      <c r="AN476" s="205"/>
      <c r="AO476" s="205"/>
      <c r="AP476" s="231"/>
      <c r="AQ476" s="193">
        <f t="shared" si="1539"/>
        <v>0</v>
      </c>
      <c r="AR476" s="192">
        <f t="shared" si="1539"/>
        <v>0</v>
      </c>
      <c r="AS476" s="192">
        <f t="shared" si="1540"/>
        <v>0</v>
      </c>
      <c r="AT476" s="192">
        <f t="shared" si="1541"/>
        <v>0</v>
      </c>
      <c r="AU476" s="192">
        <f t="shared" si="1541"/>
        <v>0</v>
      </c>
      <c r="AV476" s="192">
        <f t="shared" si="1541"/>
        <v>0</v>
      </c>
      <c r="AW476" s="192">
        <f t="shared" si="1541"/>
        <v>0</v>
      </c>
      <c r="AX476" s="235">
        <f t="shared" si="1542"/>
        <v>0</v>
      </c>
      <c r="AY476" s="263"/>
      <c r="AZ476" s="194">
        <f t="shared" si="1543"/>
        <v>0</v>
      </c>
      <c r="BA476" s="263"/>
      <c r="BB476" s="263"/>
      <c r="BC476" s="263"/>
      <c r="BD476" s="264"/>
      <c r="BE476" s="235">
        <f t="shared" ref="BE476:BE478" si="1550">SUM(BF476:BK476)</f>
        <v>0</v>
      </c>
      <c r="BF476" s="263"/>
      <c r="BG476" s="194">
        <f t="shared" si="1545"/>
        <v>0</v>
      </c>
      <c r="BH476" s="263"/>
      <c r="BI476" s="263"/>
      <c r="BJ476" s="263"/>
      <c r="BK476" s="264"/>
      <c r="BL476" s="235">
        <f t="shared" ref="BL476:BL478" si="1551">SUM(BM476:BR476)</f>
        <v>0</v>
      </c>
      <c r="BM476" s="263"/>
      <c r="BN476" s="194">
        <f t="shared" si="1547"/>
        <v>0</v>
      </c>
      <c r="BO476" s="263"/>
      <c r="BP476" s="263"/>
      <c r="BQ476" s="263"/>
      <c r="BR476" s="264"/>
      <c r="BS476" s="235">
        <f t="shared" ref="BS476:BS478" si="1552">SUM(BT476:BY476)</f>
        <v>0</v>
      </c>
      <c r="BT476" s="263"/>
      <c r="BU476" s="194">
        <f t="shared" si="1549"/>
        <v>0</v>
      </c>
      <c r="BV476" s="263"/>
      <c r="BW476" s="263"/>
      <c r="BX476" s="263"/>
      <c r="BY476" s="264"/>
      <c r="BZ476" s="251"/>
      <c r="CA476" s="159"/>
      <c r="CB476" s="44"/>
      <c r="CC476" s="44"/>
      <c r="CD476" s="44"/>
      <c r="CE476" s="44"/>
      <c r="CF476" s="44"/>
      <c r="CG476" s="44"/>
      <c r="CH476" s="44"/>
      <c r="CI476" s="44"/>
      <c r="CJ476" s="44"/>
      <c r="CK476" s="44"/>
      <c r="CL476" s="44"/>
      <c r="CM476" s="44"/>
      <c r="CN476" s="44"/>
      <c r="CO476" s="44"/>
      <c r="CP476" s="44"/>
      <c r="CQ476" s="44"/>
      <c r="CR476" s="44"/>
      <c r="CS476" s="44"/>
      <c r="CT476" s="44"/>
      <c r="CU476" s="44"/>
      <c r="CV476" s="44"/>
      <c r="CW476" s="44"/>
      <c r="CX476" s="44"/>
      <c r="CY476" s="44"/>
      <c r="CZ476" s="44"/>
      <c r="DA476" s="44"/>
      <c r="DB476" s="44"/>
      <c r="DC476" s="44"/>
      <c r="DD476" s="44"/>
      <c r="DE476" s="44"/>
      <c r="DF476" s="44"/>
      <c r="DG476" s="44"/>
      <c r="DH476" s="44"/>
      <c r="DI476" s="44"/>
      <c r="DJ476" s="44"/>
      <c r="DK476" s="44"/>
      <c r="DL476" s="44"/>
      <c r="DM476" s="44"/>
    </row>
    <row r="477" spans="1:241" hidden="1" outlineLevel="2">
      <c r="A477" s="187"/>
      <c r="B477" s="33"/>
      <c r="C477" s="50"/>
      <c r="D477" s="51"/>
      <c r="E477" s="34"/>
      <c r="F477" s="56"/>
      <c r="G477" s="34"/>
      <c r="H477" s="34"/>
      <c r="I477" s="34"/>
      <c r="J477" s="53"/>
      <c r="K477" s="34"/>
      <c r="L477" s="36"/>
      <c r="M477" s="36"/>
      <c r="N477" s="36"/>
      <c r="O477" s="49"/>
      <c r="P477" s="49"/>
      <c r="Q477" s="36">
        <f t="shared" si="1534"/>
        <v>0</v>
      </c>
      <c r="R477" s="33"/>
      <c r="S477" s="33"/>
      <c r="T477" s="33"/>
      <c r="U477" s="145"/>
      <c r="V477" s="192">
        <f>SUM(W477,AQ477)</f>
        <v>0</v>
      </c>
      <c r="W477" s="193">
        <f>SUM(AA477,AE477,AI477,AM477)</f>
        <v>0</v>
      </c>
      <c r="X477" s="192">
        <f t="shared" si="1535"/>
        <v>0</v>
      </c>
      <c r="Y477" s="192">
        <f t="shared" si="1535"/>
        <v>0</v>
      </c>
      <c r="Z477" s="192">
        <f t="shared" si="1535"/>
        <v>0</v>
      </c>
      <c r="AA477" s="211">
        <f t="shared" si="1536"/>
        <v>0</v>
      </c>
      <c r="AB477" s="205"/>
      <c r="AC477" s="205"/>
      <c r="AD477" s="229"/>
      <c r="AE477" s="211">
        <f t="shared" si="1537"/>
        <v>0</v>
      </c>
      <c r="AF477" s="205"/>
      <c r="AG477" s="205"/>
      <c r="AH477" s="229"/>
      <c r="AI477" s="211">
        <f t="shared" si="1538"/>
        <v>0</v>
      </c>
      <c r="AJ477" s="205"/>
      <c r="AK477" s="205"/>
      <c r="AL477" s="229"/>
      <c r="AM477" s="211">
        <f>SUM(AN477:AP477)</f>
        <v>0</v>
      </c>
      <c r="AN477" s="205"/>
      <c r="AO477" s="205"/>
      <c r="AP477" s="231"/>
      <c r="AQ477" s="193">
        <f t="shared" si="1539"/>
        <v>0</v>
      </c>
      <c r="AR477" s="192">
        <f t="shared" si="1539"/>
        <v>0</v>
      </c>
      <c r="AS477" s="192">
        <f t="shared" si="1540"/>
        <v>0</v>
      </c>
      <c r="AT477" s="192">
        <f t="shared" si="1541"/>
        <v>0</v>
      </c>
      <c r="AU477" s="192">
        <f t="shared" si="1541"/>
        <v>0</v>
      </c>
      <c r="AV477" s="192">
        <f t="shared" si="1541"/>
        <v>0</v>
      </c>
      <c r="AW477" s="192">
        <f t="shared" si="1541"/>
        <v>0</v>
      </c>
      <c r="AX477" s="235">
        <f t="shared" si="1542"/>
        <v>0</v>
      </c>
      <c r="AY477" s="263"/>
      <c r="AZ477" s="194">
        <f t="shared" si="1543"/>
        <v>0</v>
      </c>
      <c r="BA477" s="263"/>
      <c r="BB477" s="263"/>
      <c r="BC477" s="263"/>
      <c r="BD477" s="264"/>
      <c r="BE477" s="235">
        <f t="shared" si="1550"/>
        <v>0</v>
      </c>
      <c r="BF477" s="263"/>
      <c r="BG477" s="194">
        <f t="shared" si="1545"/>
        <v>0</v>
      </c>
      <c r="BH477" s="263"/>
      <c r="BI477" s="263"/>
      <c r="BJ477" s="263"/>
      <c r="BK477" s="264"/>
      <c r="BL477" s="235">
        <f t="shared" si="1551"/>
        <v>0</v>
      </c>
      <c r="BM477" s="263"/>
      <c r="BN477" s="194">
        <f t="shared" si="1547"/>
        <v>0</v>
      </c>
      <c r="BO477" s="263"/>
      <c r="BP477" s="263"/>
      <c r="BQ477" s="263"/>
      <c r="BR477" s="264"/>
      <c r="BS477" s="235">
        <f t="shared" si="1552"/>
        <v>0</v>
      </c>
      <c r="BT477" s="263"/>
      <c r="BU477" s="194">
        <f t="shared" si="1549"/>
        <v>0</v>
      </c>
      <c r="BV477" s="263"/>
      <c r="BW477" s="263"/>
      <c r="BX477" s="263"/>
      <c r="BY477" s="264"/>
      <c r="BZ477" s="251"/>
      <c r="CA477" s="159"/>
      <c r="CB477" s="44"/>
      <c r="CC477" s="44"/>
      <c r="CD477" s="44"/>
      <c r="CE477" s="44"/>
      <c r="CF477" s="44"/>
      <c r="CG477" s="44"/>
      <c r="CH477" s="44"/>
      <c r="CI477" s="44"/>
      <c r="CJ477" s="44"/>
      <c r="CK477" s="44"/>
      <c r="CL477" s="44"/>
      <c r="CM477" s="44"/>
      <c r="CN477" s="44"/>
      <c r="CO477" s="44"/>
      <c r="CP477" s="44"/>
      <c r="CQ477" s="44"/>
      <c r="CR477" s="44"/>
      <c r="CS477" s="44"/>
      <c r="CT477" s="44"/>
      <c r="CU477" s="44"/>
      <c r="CV477" s="44"/>
      <c r="CW477" s="44"/>
      <c r="CX477" s="44"/>
      <c r="CY477" s="44"/>
      <c r="CZ477" s="44"/>
      <c r="DA477" s="44"/>
      <c r="DB477" s="44"/>
      <c r="DC477" s="44"/>
      <c r="DD477" s="44"/>
      <c r="DE477" s="44"/>
      <c r="DF477" s="44"/>
      <c r="DG477" s="44"/>
      <c r="DH477" s="44"/>
      <c r="DI477" s="44"/>
      <c r="DJ477" s="44"/>
      <c r="DK477" s="44"/>
      <c r="DL477" s="44"/>
      <c r="DM477" s="44"/>
    </row>
    <row r="478" spans="1:241" hidden="1" outlineLevel="2">
      <c r="A478" s="187"/>
      <c r="B478" s="33"/>
      <c r="C478" s="50"/>
      <c r="D478" s="51"/>
      <c r="E478" s="34"/>
      <c r="F478" s="56"/>
      <c r="G478" s="34"/>
      <c r="H478" s="34"/>
      <c r="I478" s="34"/>
      <c r="J478" s="53"/>
      <c r="K478" s="34"/>
      <c r="L478" s="36"/>
      <c r="M478" s="36"/>
      <c r="N478" s="36"/>
      <c r="O478" s="49"/>
      <c r="P478" s="49"/>
      <c r="Q478" s="36">
        <f>_xlfn.DAYS(P478,O478)</f>
        <v>0</v>
      </c>
      <c r="R478" s="33"/>
      <c r="S478" s="33"/>
      <c r="T478" s="33"/>
      <c r="U478" s="145"/>
      <c r="V478" s="192">
        <f>SUM(W478,AQ478)</f>
        <v>0</v>
      </c>
      <c r="W478" s="193">
        <f>SUM(AA478,AE478,AI478,AM478)</f>
        <v>0</v>
      </c>
      <c r="X478" s="192">
        <f t="shared" si="1535"/>
        <v>0</v>
      </c>
      <c r="Y478" s="192">
        <f t="shared" si="1535"/>
        <v>0</v>
      </c>
      <c r="Z478" s="192">
        <f t="shared" si="1535"/>
        <v>0</v>
      </c>
      <c r="AA478" s="211">
        <f t="shared" si="1536"/>
        <v>0</v>
      </c>
      <c r="AB478" s="205"/>
      <c r="AC478" s="205"/>
      <c r="AD478" s="229"/>
      <c r="AE478" s="211">
        <f t="shared" si="1537"/>
        <v>0</v>
      </c>
      <c r="AF478" s="205"/>
      <c r="AG478" s="205"/>
      <c r="AH478" s="229"/>
      <c r="AI478" s="211">
        <f t="shared" si="1538"/>
        <v>0</v>
      </c>
      <c r="AJ478" s="205"/>
      <c r="AK478" s="205"/>
      <c r="AL478" s="229"/>
      <c r="AM478" s="211">
        <f>SUM(AN478:AP478)</f>
        <v>0</v>
      </c>
      <c r="AN478" s="205"/>
      <c r="AO478" s="205"/>
      <c r="AP478" s="231"/>
      <c r="AQ478" s="193">
        <f t="shared" si="1539"/>
        <v>0</v>
      </c>
      <c r="AR478" s="192">
        <f t="shared" si="1539"/>
        <v>0</v>
      </c>
      <c r="AS478" s="192">
        <f t="shared" si="1540"/>
        <v>0</v>
      </c>
      <c r="AT478" s="192">
        <f t="shared" si="1541"/>
        <v>0</v>
      </c>
      <c r="AU478" s="192">
        <f t="shared" si="1541"/>
        <v>0</v>
      </c>
      <c r="AV478" s="192">
        <f t="shared" si="1541"/>
        <v>0</v>
      </c>
      <c r="AW478" s="192">
        <f t="shared" si="1541"/>
        <v>0</v>
      </c>
      <c r="AX478" s="235">
        <f t="shared" si="1542"/>
        <v>0</v>
      </c>
      <c r="AY478" s="263"/>
      <c r="AZ478" s="194">
        <f t="shared" si="1543"/>
        <v>0</v>
      </c>
      <c r="BA478" s="263"/>
      <c r="BB478" s="263"/>
      <c r="BC478" s="263"/>
      <c r="BD478" s="264"/>
      <c r="BE478" s="235">
        <f t="shared" si="1550"/>
        <v>0</v>
      </c>
      <c r="BF478" s="263"/>
      <c r="BG478" s="194">
        <f t="shared" si="1545"/>
        <v>0</v>
      </c>
      <c r="BH478" s="263"/>
      <c r="BI478" s="263"/>
      <c r="BJ478" s="263"/>
      <c r="BK478" s="264"/>
      <c r="BL478" s="235">
        <f t="shared" si="1551"/>
        <v>0</v>
      </c>
      <c r="BM478" s="263"/>
      <c r="BN478" s="194">
        <f t="shared" si="1547"/>
        <v>0</v>
      </c>
      <c r="BO478" s="263"/>
      <c r="BP478" s="263"/>
      <c r="BQ478" s="263"/>
      <c r="BR478" s="264"/>
      <c r="BS478" s="235">
        <f t="shared" si="1552"/>
        <v>0</v>
      </c>
      <c r="BT478" s="263"/>
      <c r="BU478" s="194">
        <f t="shared" si="1549"/>
        <v>0</v>
      </c>
      <c r="BV478" s="263"/>
      <c r="BW478" s="263"/>
      <c r="BX478" s="263"/>
      <c r="BY478" s="264"/>
      <c r="BZ478" s="251"/>
      <c r="CA478" s="159"/>
      <c r="CB478" s="44"/>
      <c r="CC478" s="44"/>
      <c r="CD478" s="44"/>
      <c r="CE478" s="44"/>
      <c r="CF478" s="44"/>
      <c r="CG478" s="44"/>
      <c r="CH478" s="44"/>
      <c r="CI478" s="44"/>
      <c r="CJ478" s="44"/>
      <c r="CK478" s="44"/>
      <c r="CL478" s="44"/>
      <c r="CM478" s="44"/>
      <c r="CN478" s="44"/>
      <c r="CO478" s="44"/>
      <c r="CP478" s="44"/>
      <c r="CQ478" s="44"/>
      <c r="CR478" s="44"/>
      <c r="CS478" s="44"/>
      <c r="CT478" s="44"/>
      <c r="CU478" s="44"/>
      <c r="CV478" s="44"/>
      <c r="CW478" s="44"/>
      <c r="CX478" s="44"/>
      <c r="CY478" s="44"/>
      <c r="CZ478" s="44"/>
      <c r="DA478" s="44"/>
      <c r="DB478" s="44"/>
      <c r="DC478" s="44"/>
      <c r="DD478" s="44"/>
      <c r="DE478" s="44"/>
      <c r="DF478" s="44"/>
      <c r="DG478" s="44"/>
      <c r="DH478" s="44"/>
      <c r="DI478" s="44"/>
      <c r="DJ478" s="44"/>
      <c r="DK478" s="44"/>
      <c r="DL478" s="44"/>
      <c r="DM478" s="44"/>
    </row>
    <row r="479" spans="1:241" hidden="1" outlineLevel="2">
      <c r="A479" s="49"/>
      <c r="B479" s="33"/>
      <c r="C479" s="50"/>
      <c r="D479" s="51"/>
      <c r="E479" s="34"/>
      <c r="F479" s="55"/>
      <c r="G479" s="34"/>
      <c r="H479" s="34"/>
      <c r="I479" s="34"/>
      <c r="J479" s="53"/>
      <c r="K479" s="34"/>
      <c r="L479" s="36"/>
      <c r="M479" s="36"/>
      <c r="N479" s="36"/>
      <c r="O479" s="36"/>
      <c r="P479" s="36"/>
      <c r="Q479" s="36"/>
      <c r="R479" s="33"/>
      <c r="S479" s="145"/>
      <c r="T479" s="145"/>
      <c r="U479" s="145"/>
      <c r="V479" s="154"/>
      <c r="W479" s="165"/>
      <c r="X479" s="36"/>
      <c r="Y479" s="36"/>
      <c r="Z479" s="154"/>
      <c r="AA479" s="210"/>
      <c r="AB479" s="36"/>
      <c r="AC479" s="36"/>
      <c r="AD479" s="221"/>
      <c r="AE479" s="210"/>
      <c r="AF479" s="36"/>
      <c r="AG479" s="36"/>
      <c r="AH479" s="221"/>
      <c r="AI479" s="210"/>
      <c r="AJ479" s="36"/>
      <c r="AK479" s="36"/>
      <c r="AL479" s="221"/>
      <c r="AM479" s="210"/>
      <c r="AN479" s="36"/>
      <c r="AO479" s="36"/>
      <c r="AP479" s="154"/>
      <c r="AQ479" s="165"/>
      <c r="AR479" s="36"/>
      <c r="AS479" s="36"/>
      <c r="AT479" s="36"/>
      <c r="AU479" s="36"/>
      <c r="AV479" s="36"/>
      <c r="AW479" s="154"/>
      <c r="AX479" s="236"/>
      <c r="AY479" s="54"/>
      <c r="AZ479" s="54"/>
      <c r="BA479" s="54"/>
      <c r="BB479" s="54"/>
      <c r="BC479" s="54"/>
      <c r="BD479" s="237"/>
      <c r="BE479" s="236"/>
      <c r="BF479" s="54"/>
      <c r="BG479" s="54"/>
      <c r="BH479" s="54"/>
      <c r="BI479" s="54"/>
      <c r="BJ479" s="54"/>
      <c r="BK479" s="237"/>
      <c r="BL479" s="236"/>
      <c r="BM479" s="54"/>
      <c r="BN479" s="54"/>
      <c r="BO479" s="54"/>
      <c r="BP479" s="54"/>
      <c r="BQ479" s="54"/>
      <c r="BR479" s="237"/>
      <c r="BS479" s="236"/>
      <c r="BT479" s="44"/>
      <c r="BU479" s="44"/>
      <c r="BV479" s="44"/>
      <c r="BW479" s="44"/>
      <c r="BX479" s="44"/>
      <c r="BY479" s="257"/>
      <c r="BZ479" s="252"/>
      <c r="CA479" s="159"/>
      <c r="CB479" s="44"/>
      <c r="CC479" s="44"/>
      <c r="CD479" s="44"/>
      <c r="CE479" s="44"/>
      <c r="CF479" s="44"/>
      <c r="CG479" s="44"/>
      <c r="CH479" s="44"/>
      <c r="CI479" s="44"/>
      <c r="CJ479" s="44"/>
      <c r="CK479" s="44"/>
      <c r="CL479" s="44"/>
      <c r="CM479" s="44"/>
      <c r="CN479" s="44"/>
      <c r="CO479" s="44"/>
      <c r="CP479" s="44"/>
      <c r="CQ479" s="44"/>
      <c r="CR479" s="44"/>
      <c r="CS479" s="44"/>
      <c r="CT479" s="44"/>
      <c r="CU479" s="44"/>
      <c r="CV479" s="44"/>
      <c r="CW479" s="44"/>
      <c r="CX479" s="44"/>
      <c r="CY479" s="44"/>
      <c r="CZ479" s="44"/>
      <c r="DA479" s="44"/>
      <c r="DB479" s="44"/>
      <c r="DC479" s="44"/>
      <c r="DD479" s="44"/>
      <c r="DE479" s="44"/>
      <c r="DF479" s="44"/>
      <c r="DG479" s="44"/>
      <c r="DH479" s="44"/>
      <c r="DI479" s="44"/>
      <c r="DJ479" s="44"/>
      <c r="DK479" s="44"/>
      <c r="DL479" s="44"/>
      <c r="DM479" s="44"/>
    </row>
    <row r="480" spans="1:241" s="48" customFormat="1" hidden="1" outlineLevel="1" collapsed="1">
      <c r="A480" s="176" t="s">
        <v>176</v>
      </c>
      <c r="B480" s="177"/>
      <c r="C480" s="178"/>
      <c r="D480" s="179"/>
      <c r="E480" s="180"/>
      <c r="F480" s="181"/>
      <c r="G480" s="182"/>
      <c r="H480" s="182"/>
      <c r="I480" s="182"/>
      <c r="J480" s="183"/>
      <c r="K480" s="181" t="str">
        <f>CONCATENATE(K481," ",S481,R481," ",K482," ",S482,R482," "," ",K483," ",S483,R483," ",K484," ",S484,R484)</f>
        <v xml:space="preserve">        </v>
      </c>
      <c r="L480" s="274"/>
      <c r="M480" s="274"/>
      <c r="N480" s="274"/>
      <c r="O480" s="274"/>
      <c r="P480" s="274"/>
      <c r="Q480" s="274"/>
      <c r="R480" s="182"/>
      <c r="S480" s="182"/>
      <c r="T480" s="182"/>
      <c r="U480" s="184"/>
      <c r="V480" s="275">
        <f>IF(SUM(BT481:BY484,BM481:BR484,BF481:BK484,AY481:BD484,AN481:AP484,AJ481:AL484,AF481:AH484,AB481:AD484)=SUM(V481:V484),SUM(V481:V484),"ПРОВЕРЬ")</f>
        <v>0</v>
      </c>
      <c r="W480" s="276">
        <f>SUM(W481:W484)</f>
        <v>0</v>
      </c>
      <c r="X480" s="176">
        <f t="shared" ref="X480:BZ480" si="1553">SUM(X481:X484)</f>
        <v>0</v>
      </c>
      <c r="Y480" s="176">
        <f t="shared" si="1553"/>
        <v>0</v>
      </c>
      <c r="Z480" s="277">
        <f t="shared" si="1553"/>
        <v>0</v>
      </c>
      <c r="AA480" s="278">
        <f t="shared" si="1553"/>
        <v>0</v>
      </c>
      <c r="AB480" s="176">
        <f t="shared" si="1553"/>
        <v>0</v>
      </c>
      <c r="AC480" s="176">
        <f t="shared" si="1553"/>
        <v>0</v>
      </c>
      <c r="AD480" s="279">
        <f t="shared" si="1553"/>
        <v>0</v>
      </c>
      <c r="AE480" s="278">
        <f t="shared" si="1553"/>
        <v>0</v>
      </c>
      <c r="AF480" s="176">
        <f t="shared" si="1553"/>
        <v>0</v>
      </c>
      <c r="AG480" s="176">
        <f t="shared" si="1553"/>
        <v>0</v>
      </c>
      <c r="AH480" s="279">
        <f t="shared" si="1553"/>
        <v>0</v>
      </c>
      <c r="AI480" s="278">
        <f t="shared" si="1553"/>
        <v>0</v>
      </c>
      <c r="AJ480" s="176">
        <f t="shared" si="1553"/>
        <v>0</v>
      </c>
      <c r="AK480" s="176">
        <f t="shared" si="1553"/>
        <v>0</v>
      </c>
      <c r="AL480" s="279">
        <f t="shared" si="1553"/>
        <v>0</v>
      </c>
      <c r="AM480" s="278">
        <f t="shared" si="1553"/>
        <v>0</v>
      </c>
      <c r="AN480" s="176">
        <f t="shared" si="1553"/>
        <v>0</v>
      </c>
      <c r="AO480" s="176">
        <f t="shared" si="1553"/>
        <v>0</v>
      </c>
      <c r="AP480" s="277">
        <f t="shared" si="1553"/>
        <v>0</v>
      </c>
      <c r="AQ480" s="276">
        <f t="shared" si="1553"/>
        <v>0</v>
      </c>
      <c r="AR480" s="176">
        <f t="shared" si="1553"/>
        <v>0</v>
      </c>
      <c r="AS480" s="176">
        <f t="shared" si="1553"/>
        <v>0</v>
      </c>
      <c r="AT480" s="176">
        <f t="shared" si="1553"/>
        <v>0</v>
      </c>
      <c r="AU480" s="176">
        <f t="shared" si="1553"/>
        <v>0</v>
      </c>
      <c r="AV480" s="176">
        <f t="shared" si="1553"/>
        <v>0</v>
      </c>
      <c r="AW480" s="277">
        <f t="shared" si="1553"/>
        <v>0</v>
      </c>
      <c r="AX480" s="278">
        <f t="shared" si="1553"/>
        <v>0</v>
      </c>
      <c r="AY480" s="176">
        <f t="shared" si="1553"/>
        <v>0</v>
      </c>
      <c r="AZ480" s="176">
        <f t="shared" si="1553"/>
        <v>0</v>
      </c>
      <c r="BA480" s="176">
        <f t="shared" si="1553"/>
        <v>0</v>
      </c>
      <c r="BB480" s="176">
        <f t="shared" si="1553"/>
        <v>0</v>
      </c>
      <c r="BC480" s="176">
        <f t="shared" si="1553"/>
        <v>0</v>
      </c>
      <c r="BD480" s="279">
        <f t="shared" si="1553"/>
        <v>0</v>
      </c>
      <c r="BE480" s="278">
        <f t="shared" si="1553"/>
        <v>0</v>
      </c>
      <c r="BF480" s="176">
        <f t="shared" si="1553"/>
        <v>0</v>
      </c>
      <c r="BG480" s="176">
        <f t="shared" si="1553"/>
        <v>0</v>
      </c>
      <c r="BH480" s="176">
        <f t="shared" si="1553"/>
        <v>0</v>
      </c>
      <c r="BI480" s="176">
        <f t="shared" si="1553"/>
        <v>0</v>
      </c>
      <c r="BJ480" s="176">
        <f t="shared" si="1553"/>
        <v>0</v>
      </c>
      <c r="BK480" s="279">
        <f t="shared" si="1553"/>
        <v>0</v>
      </c>
      <c r="BL480" s="278">
        <f t="shared" si="1553"/>
        <v>0</v>
      </c>
      <c r="BM480" s="176">
        <f t="shared" si="1553"/>
        <v>0</v>
      </c>
      <c r="BN480" s="176">
        <f t="shared" si="1553"/>
        <v>0</v>
      </c>
      <c r="BO480" s="176">
        <f t="shared" si="1553"/>
        <v>0</v>
      </c>
      <c r="BP480" s="176">
        <f t="shared" si="1553"/>
        <v>0</v>
      </c>
      <c r="BQ480" s="176">
        <f t="shared" si="1553"/>
        <v>0</v>
      </c>
      <c r="BR480" s="279">
        <f t="shared" si="1553"/>
        <v>0</v>
      </c>
      <c r="BS480" s="278">
        <f t="shared" si="1553"/>
        <v>0</v>
      </c>
      <c r="BT480" s="176">
        <f t="shared" si="1553"/>
        <v>0</v>
      </c>
      <c r="BU480" s="176">
        <f t="shared" si="1553"/>
        <v>0</v>
      </c>
      <c r="BV480" s="176">
        <f t="shared" si="1553"/>
        <v>0</v>
      </c>
      <c r="BW480" s="176">
        <f t="shared" si="1553"/>
        <v>0</v>
      </c>
      <c r="BX480" s="176">
        <f t="shared" si="1553"/>
        <v>0</v>
      </c>
      <c r="BY480" s="279">
        <f t="shared" si="1553"/>
        <v>0</v>
      </c>
      <c r="BZ480" s="280">
        <f t="shared" si="1553"/>
        <v>0</v>
      </c>
      <c r="CA480" s="160"/>
      <c r="CB480" s="46"/>
      <c r="CC480" s="46"/>
      <c r="CD480" s="46"/>
      <c r="CE480" s="46"/>
      <c r="CF480" s="46"/>
      <c r="CG480" s="46"/>
      <c r="CH480" s="46"/>
      <c r="CI480" s="46"/>
      <c r="CJ480" s="46"/>
      <c r="CK480" s="46"/>
      <c r="CL480" s="46"/>
      <c r="CM480" s="46"/>
      <c r="CN480" s="46"/>
      <c r="CO480" s="46"/>
      <c r="CP480" s="46"/>
      <c r="CQ480" s="46"/>
      <c r="CR480" s="46"/>
      <c r="CS480" s="46"/>
      <c r="CT480" s="46"/>
      <c r="CU480" s="46"/>
      <c r="CV480" s="46"/>
      <c r="CW480" s="46"/>
      <c r="CX480" s="46"/>
      <c r="CY480" s="46"/>
      <c r="CZ480" s="46"/>
      <c r="DA480" s="46"/>
      <c r="DB480" s="46"/>
      <c r="DC480" s="46"/>
      <c r="DD480" s="46"/>
      <c r="DE480" s="46"/>
      <c r="DF480" s="46"/>
      <c r="DG480" s="46"/>
      <c r="DH480" s="46"/>
      <c r="DI480" s="46"/>
      <c r="DJ480" s="46"/>
      <c r="DK480" s="46"/>
      <c r="DL480" s="46"/>
      <c r="DM480" s="46"/>
      <c r="DN480" s="47"/>
      <c r="DO480" s="47"/>
      <c r="DP480" s="47"/>
      <c r="DQ480" s="47"/>
      <c r="DR480" s="47"/>
      <c r="DS480" s="47"/>
      <c r="DT480" s="47"/>
      <c r="DU480" s="47"/>
      <c r="DV480" s="47"/>
      <c r="DW480" s="47"/>
      <c r="DX480" s="47"/>
      <c r="DY480" s="47"/>
      <c r="DZ480" s="47"/>
      <c r="EA480" s="47"/>
      <c r="EB480" s="47"/>
      <c r="EC480" s="47"/>
      <c r="ED480" s="47"/>
      <c r="EE480" s="47"/>
      <c r="EF480" s="47"/>
      <c r="EG480" s="47"/>
      <c r="EH480" s="47"/>
      <c r="EI480" s="47"/>
      <c r="EJ480" s="47"/>
      <c r="EK480" s="47"/>
      <c r="EL480" s="47"/>
      <c r="EM480" s="47"/>
      <c r="EN480" s="47"/>
      <c r="EO480" s="47"/>
      <c r="EP480" s="47"/>
      <c r="EQ480" s="47"/>
      <c r="ER480" s="47"/>
      <c r="ES480" s="47"/>
      <c r="ET480" s="47"/>
      <c r="EU480" s="47"/>
      <c r="EV480" s="47"/>
      <c r="EW480" s="47"/>
      <c r="EX480" s="47"/>
      <c r="EY480" s="47"/>
      <c r="EZ480" s="47"/>
      <c r="FA480" s="47"/>
      <c r="FB480" s="47"/>
      <c r="FC480" s="47"/>
      <c r="FD480" s="47"/>
      <c r="FE480" s="47"/>
      <c r="FF480" s="47"/>
      <c r="FG480" s="47"/>
      <c r="FH480" s="47"/>
      <c r="FI480" s="47"/>
      <c r="FJ480" s="47"/>
      <c r="FK480" s="47"/>
      <c r="FL480" s="47"/>
      <c r="FM480" s="47"/>
      <c r="FN480" s="47"/>
      <c r="FO480" s="47"/>
      <c r="FP480" s="47"/>
      <c r="FQ480" s="47"/>
      <c r="FR480" s="47"/>
      <c r="FS480" s="47"/>
      <c r="FT480" s="47"/>
      <c r="FU480" s="47"/>
      <c r="FV480" s="47"/>
      <c r="FW480" s="47"/>
      <c r="FX480" s="47"/>
      <c r="FY480" s="47"/>
      <c r="FZ480" s="47"/>
      <c r="GA480" s="47"/>
      <c r="GB480" s="47"/>
      <c r="GC480" s="47"/>
      <c r="GD480" s="47"/>
      <c r="GE480" s="47"/>
      <c r="GF480" s="47"/>
      <c r="GG480" s="47"/>
      <c r="GH480" s="47"/>
      <c r="GI480" s="47"/>
      <c r="GJ480" s="47"/>
      <c r="GK480" s="47"/>
      <c r="GL480" s="47"/>
      <c r="GM480" s="47"/>
      <c r="GN480" s="47"/>
      <c r="GO480" s="47"/>
      <c r="GP480" s="47"/>
      <c r="GQ480" s="47"/>
      <c r="GR480" s="47"/>
      <c r="GS480" s="47"/>
      <c r="GT480" s="47"/>
      <c r="GU480" s="47"/>
      <c r="GV480" s="47"/>
      <c r="GW480" s="47"/>
      <c r="GX480" s="47"/>
      <c r="GY480" s="47"/>
      <c r="GZ480" s="47"/>
      <c r="HA480" s="47"/>
      <c r="HB480" s="47"/>
      <c r="HC480" s="47"/>
      <c r="HD480" s="47"/>
      <c r="HE480" s="47"/>
      <c r="HF480" s="47"/>
      <c r="HG480" s="47"/>
      <c r="HH480" s="47"/>
      <c r="HI480" s="47"/>
      <c r="HJ480" s="47"/>
      <c r="HK480" s="47"/>
      <c r="HL480" s="47"/>
      <c r="HM480" s="47"/>
      <c r="HN480" s="47"/>
      <c r="HO480" s="47"/>
      <c r="HP480" s="47"/>
      <c r="HQ480" s="47"/>
      <c r="HR480" s="47"/>
      <c r="HS480" s="47"/>
      <c r="HT480" s="47"/>
      <c r="HU480" s="47"/>
      <c r="HV480" s="47"/>
      <c r="HW480" s="47"/>
      <c r="HX480" s="47"/>
      <c r="HY480" s="47"/>
      <c r="HZ480" s="47"/>
      <c r="IA480" s="47"/>
      <c r="IB480" s="47"/>
      <c r="IC480" s="47"/>
      <c r="ID480" s="47"/>
      <c r="IE480" s="47"/>
      <c r="IF480" s="47"/>
      <c r="IG480" s="47"/>
    </row>
    <row r="481" spans="1:241" hidden="1" outlineLevel="2">
      <c r="A481" s="187"/>
      <c r="B481" s="33"/>
      <c r="C481" s="50"/>
      <c r="D481" s="51"/>
      <c r="E481" s="34"/>
      <c r="F481" s="56"/>
      <c r="G481" s="34"/>
      <c r="H481" s="34"/>
      <c r="I481" s="34"/>
      <c r="J481" s="53"/>
      <c r="K481" s="34"/>
      <c r="L481" s="36"/>
      <c r="M481" s="36"/>
      <c r="N481" s="36"/>
      <c r="O481" s="49"/>
      <c r="P481" s="49"/>
      <c r="Q481" s="36">
        <f t="shared" ref="Q481:Q483" si="1554">_xlfn.DAYS(P481,O481)</f>
        <v>0</v>
      </c>
      <c r="R481" s="33"/>
      <c r="S481" s="33"/>
      <c r="T481" s="33"/>
      <c r="U481" s="145"/>
      <c r="V481" s="192">
        <f>SUM(W481,AQ481)</f>
        <v>0</v>
      </c>
      <c r="W481" s="193">
        <f>SUM(AA481,AE481,AI481,AM481)</f>
        <v>0</v>
      </c>
      <c r="X481" s="192">
        <f t="shared" ref="X481:Z484" si="1555">SUM(AB481,AF481,AJ481,AN481)</f>
        <v>0</v>
      </c>
      <c r="Y481" s="192">
        <f t="shared" si="1555"/>
        <v>0</v>
      </c>
      <c r="Z481" s="192">
        <f t="shared" si="1555"/>
        <v>0</v>
      </c>
      <c r="AA481" s="211">
        <f t="shared" ref="AA481:AA484" si="1556">SUM(AB481:AD481)</f>
        <v>0</v>
      </c>
      <c r="AB481" s="205"/>
      <c r="AC481" s="205"/>
      <c r="AD481" s="229"/>
      <c r="AE481" s="211">
        <f t="shared" ref="AE481:AE484" si="1557">SUM(AF481:AH481)</f>
        <v>0</v>
      </c>
      <c r="AF481" s="205"/>
      <c r="AG481" s="205"/>
      <c r="AH481" s="229"/>
      <c r="AI481" s="211">
        <f t="shared" ref="AI481:AI484" si="1558">SUM(AJ481:AL481)</f>
        <v>0</v>
      </c>
      <c r="AJ481" s="205"/>
      <c r="AK481" s="205"/>
      <c r="AL481" s="229"/>
      <c r="AM481" s="211">
        <f>SUM(AN481:AP481)</f>
        <v>0</v>
      </c>
      <c r="AN481" s="205"/>
      <c r="AO481" s="205"/>
      <c r="AP481" s="231"/>
      <c r="AQ481" s="193">
        <f t="shared" ref="AQ481:AR484" si="1559">SUM(BS481,BL481,BE481,AX481)</f>
        <v>0</v>
      </c>
      <c r="AR481" s="192">
        <f t="shared" si="1559"/>
        <v>0</v>
      </c>
      <c r="AS481" s="192">
        <f t="shared" ref="AS481:AS484" si="1560">IF(AR481*0.304=SUM(AZ481,BG481,BN481,BU481),AR481*0.304,"ЕСН")</f>
        <v>0</v>
      </c>
      <c r="AT481" s="192">
        <f t="shared" ref="AT481:AW484" si="1561">SUM(BV481,BO481,BH481,BA481)</f>
        <v>0</v>
      </c>
      <c r="AU481" s="192">
        <f t="shared" si="1561"/>
        <v>0</v>
      </c>
      <c r="AV481" s="192">
        <f t="shared" si="1561"/>
        <v>0</v>
      </c>
      <c r="AW481" s="192">
        <f t="shared" si="1561"/>
        <v>0</v>
      </c>
      <c r="AX481" s="235">
        <f t="shared" ref="AX481:AX484" si="1562">SUM(AY481:BD481)</f>
        <v>0</v>
      </c>
      <c r="AY481" s="263"/>
      <c r="AZ481" s="194">
        <f t="shared" ref="AZ481:AZ484" si="1563">AY481*0.304</f>
        <v>0</v>
      </c>
      <c r="BA481" s="263"/>
      <c r="BB481" s="263"/>
      <c r="BC481" s="263"/>
      <c r="BD481" s="264"/>
      <c r="BE481" s="235">
        <f t="shared" ref="BE481:BE484" si="1564">SUM(BF481:BK481)</f>
        <v>0</v>
      </c>
      <c r="BF481" s="263"/>
      <c r="BG481" s="194">
        <f t="shared" ref="BG481:BG484" si="1565">BF481*0.304</f>
        <v>0</v>
      </c>
      <c r="BH481" s="263"/>
      <c r="BI481" s="263"/>
      <c r="BJ481" s="263"/>
      <c r="BK481" s="264"/>
      <c r="BL481" s="235">
        <f t="shared" ref="BL481:BL484" si="1566">SUM(BM481:BR481)</f>
        <v>0</v>
      </c>
      <c r="BM481" s="263"/>
      <c r="BN481" s="194">
        <f t="shared" ref="BN481:BN484" si="1567">BM481*0.304</f>
        <v>0</v>
      </c>
      <c r="BO481" s="263"/>
      <c r="BP481" s="263"/>
      <c r="BQ481" s="263"/>
      <c r="BR481" s="264"/>
      <c r="BS481" s="235">
        <f t="shared" ref="BS481:BS484" si="1568">SUM(BT481:BY481)</f>
        <v>0</v>
      </c>
      <c r="BT481" s="263"/>
      <c r="BU481" s="194">
        <f t="shared" ref="BU481:BU484" si="1569">BT481*0.304</f>
        <v>0</v>
      </c>
      <c r="BV481" s="263"/>
      <c r="BW481" s="263"/>
      <c r="BX481" s="263"/>
      <c r="BY481" s="264"/>
      <c r="BZ481" s="251"/>
      <c r="CA481" s="159"/>
      <c r="CB481" s="44"/>
      <c r="CC481" s="44"/>
      <c r="CD481" s="44"/>
      <c r="CE481" s="44"/>
      <c r="CF481" s="44"/>
      <c r="CG481" s="44"/>
      <c r="CH481" s="44"/>
      <c r="CI481" s="44"/>
      <c r="CJ481" s="44"/>
      <c r="CK481" s="44"/>
      <c r="CL481" s="44"/>
      <c r="CM481" s="44"/>
      <c r="CN481" s="44"/>
      <c r="CO481" s="44"/>
      <c r="CP481" s="44"/>
      <c r="CQ481" s="44"/>
      <c r="CR481" s="44"/>
      <c r="CS481" s="44"/>
      <c r="CT481" s="44"/>
      <c r="CU481" s="44"/>
      <c r="CV481" s="44"/>
      <c r="CW481" s="44"/>
      <c r="CX481" s="44"/>
      <c r="CY481" s="44"/>
      <c r="CZ481" s="44"/>
      <c r="DA481" s="44"/>
      <c r="DB481" s="44"/>
      <c r="DC481" s="44"/>
      <c r="DD481" s="44"/>
      <c r="DE481" s="44"/>
      <c r="DF481" s="44"/>
      <c r="DG481" s="44"/>
      <c r="DH481" s="44"/>
      <c r="DI481" s="44"/>
      <c r="DJ481" s="44"/>
      <c r="DK481" s="44"/>
      <c r="DL481" s="44"/>
      <c r="DM481" s="44"/>
    </row>
    <row r="482" spans="1:241" hidden="1" outlineLevel="2">
      <c r="A482" s="187"/>
      <c r="B482" s="33"/>
      <c r="C482" s="50"/>
      <c r="D482" s="51"/>
      <c r="E482" s="34"/>
      <c r="F482" s="56"/>
      <c r="G482" s="34"/>
      <c r="H482" s="34"/>
      <c r="I482" s="34"/>
      <c r="J482" s="53"/>
      <c r="K482" s="34"/>
      <c r="L482" s="36"/>
      <c r="M482" s="36"/>
      <c r="N482" s="36"/>
      <c r="O482" s="49"/>
      <c r="P482" s="49"/>
      <c r="Q482" s="36">
        <f t="shared" si="1554"/>
        <v>0</v>
      </c>
      <c r="R482" s="33"/>
      <c r="S482" s="33"/>
      <c r="T482" s="33"/>
      <c r="U482" s="145"/>
      <c r="V482" s="192">
        <f>SUM(W482,AQ482)</f>
        <v>0</v>
      </c>
      <c r="W482" s="193">
        <f>SUM(AA482,AE482,AI482,AM482)</f>
        <v>0</v>
      </c>
      <c r="X482" s="192">
        <f t="shared" si="1555"/>
        <v>0</v>
      </c>
      <c r="Y482" s="192">
        <f t="shared" si="1555"/>
        <v>0</v>
      </c>
      <c r="Z482" s="192">
        <f t="shared" si="1555"/>
        <v>0</v>
      </c>
      <c r="AA482" s="211">
        <f t="shared" si="1556"/>
        <v>0</v>
      </c>
      <c r="AB482" s="205"/>
      <c r="AC482" s="205"/>
      <c r="AD482" s="229"/>
      <c r="AE482" s="211">
        <f t="shared" si="1557"/>
        <v>0</v>
      </c>
      <c r="AF482" s="205"/>
      <c r="AG482" s="205"/>
      <c r="AH482" s="229"/>
      <c r="AI482" s="211">
        <f t="shared" si="1558"/>
        <v>0</v>
      </c>
      <c r="AJ482" s="205"/>
      <c r="AK482" s="205"/>
      <c r="AL482" s="229"/>
      <c r="AM482" s="211">
        <f>SUM(AN482:AP482)</f>
        <v>0</v>
      </c>
      <c r="AN482" s="205"/>
      <c r="AO482" s="205"/>
      <c r="AP482" s="231"/>
      <c r="AQ482" s="193">
        <f t="shared" si="1559"/>
        <v>0</v>
      </c>
      <c r="AR482" s="192">
        <f t="shared" si="1559"/>
        <v>0</v>
      </c>
      <c r="AS482" s="192">
        <f t="shared" si="1560"/>
        <v>0</v>
      </c>
      <c r="AT482" s="192">
        <f t="shared" si="1561"/>
        <v>0</v>
      </c>
      <c r="AU482" s="192">
        <f t="shared" si="1561"/>
        <v>0</v>
      </c>
      <c r="AV482" s="192">
        <f t="shared" si="1561"/>
        <v>0</v>
      </c>
      <c r="AW482" s="192">
        <f t="shared" si="1561"/>
        <v>0</v>
      </c>
      <c r="AX482" s="235">
        <f t="shared" si="1562"/>
        <v>0</v>
      </c>
      <c r="AY482" s="263"/>
      <c r="AZ482" s="194">
        <f t="shared" si="1563"/>
        <v>0</v>
      </c>
      <c r="BA482" s="263"/>
      <c r="BB482" s="263"/>
      <c r="BC482" s="263"/>
      <c r="BD482" s="264"/>
      <c r="BE482" s="235">
        <f t="shared" si="1564"/>
        <v>0</v>
      </c>
      <c r="BF482" s="263"/>
      <c r="BG482" s="194">
        <f t="shared" si="1565"/>
        <v>0</v>
      </c>
      <c r="BH482" s="263"/>
      <c r="BI482" s="263"/>
      <c r="BJ482" s="263"/>
      <c r="BK482" s="264"/>
      <c r="BL482" s="235">
        <f t="shared" si="1566"/>
        <v>0</v>
      </c>
      <c r="BM482" s="263"/>
      <c r="BN482" s="194">
        <f t="shared" si="1567"/>
        <v>0</v>
      </c>
      <c r="BO482" s="263"/>
      <c r="BP482" s="263"/>
      <c r="BQ482" s="263"/>
      <c r="BR482" s="264"/>
      <c r="BS482" s="235">
        <f t="shared" si="1568"/>
        <v>0</v>
      </c>
      <c r="BT482" s="263"/>
      <c r="BU482" s="194">
        <f t="shared" si="1569"/>
        <v>0</v>
      </c>
      <c r="BV482" s="263"/>
      <c r="BW482" s="263"/>
      <c r="BX482" s="263"/>
      <c r="BY482" s="264"/>
      <c r="BZ482" s="251"/>
      <c r="CA482" s="159"/>
      <c r="CB482" s="44"/>
      <c r="CC482" s="44"/>
      <c r="CD482" s="44"/>
      <c r="CE482" s="44"/>
      <c r="CF482" s="44"/>
      <c r="CG482" s="44"/>
      <c r="CH482" s="44"/>
      <c r="CI482" s="44"/>
      <c r="CJ482" s="44"/>
      <c r="CK482" s="44"/>
      <c r="CL482" s="44"/>
      <c r="CM482" s="44"/>
      <c r="CN482" s="44"/>
      <c r="CO482" s="44"/>
      <c r="CP482" s="44"/>
      <c r="CQ482" s="44"/>
      <c r="CR482" s="44"/>
      <c r="CS482" s="44"/>
      <c r="CT482" s="44"/>
      <c r="CU482" s="44"/>
      <c r="CV482" s="44"/>
      <c r="CW482" s="44"/>
      <c r="CX482" s="44"/>
      <c r="CY482" s="44"/>
      <c r="CZ482" s="44"/>
      <c r="DA482" s="44"/>
      <c r="DB482" s="44"/>
      <c r="DC482" s="44"/>
      <c r="DD482" s="44"/>
      <c r="DE482" s="44"/>
      <c r="DF482" s="44"/>
      <c r="DG482" s="44"/>
      <c r="DH482" s="44"/>
      <c r="DI482" s="44"/>
      <c r="DJ482" s="44"/>
      <c r="DK482" s="44"/>
      <c r="DL482" s="44"/>
      <c r="DM482" s="44"/>
    </row>
    <row r="483" spans="1:241" hidden="1" outlineLevel="2">
      <c r="A483" s="187"/>
      <c r="B483" s="33"/>
      <c r="C483" s="50"/>
      <c r="D483" s="51"/>
      <c r="E483" s="34"/>
      <c r="F483" s="56"/>
      <c r="G483" s="34"/>
      <c r="H483" s="34"/>
      <c r="I483" s="34"/>
      <c r="J483" s="53"/>
      <c r="K483" s="34"/>
      <c r="L483" s="36"/>
      <c r="M483" s="36"/>
      <c r="N483" s="36"/>
      <c r="O483" s="49"/>
      <c r="P483" s="49"/>
      <c r="Q483" s="36">
        <f t="shared" si="1554"/>
        <v>0</v>
      </c>
      <c r="R483" s="33"/>
      <c r="S483" s="33"/>
      <c r="T483" s="33"/>
      <c r="U483" s="145"/>
      <c r="V483" s="192">
        <f>SUM(W483,AQ483)</f>
        <v>0</v>
      </c>
      <c r="W483" s="193">
        <f>SUM(AA483,AE483,AI483,AM483)</f>
        <v>0</v>
      </c>
      <c r="X483" s="192">
        <f t="shared" si="1555"/>
        <v>0</v>
      </c>
      <c r="Y483" s="192">
        <f t="shared" si="1555"/>
        <v>0</v>
      </c>
      <c r="Z483" s="192">
        <f t="shared" si="1555"/>
        <v>0</v>
      </c>
      <c r="AA483" s="211">
        <f t="shared" si="1556"/>
        <v>0</v>
      </c>
      <c r="AB483" s="205"/>
      <c r="AC483" s="205"/>
      <c r="AD483" s="229"/>
      <c r="AE483" s="211">
        <f t="shared" si="1557"/>
        <v>0</v>
      </c>
      <c r="AF483" s="205"/>
      <c r="AG483" s="205"/>
      <c r="AH483" s="229"/>
      <c r="AI483" s="211">
        <f t="shared" si="1558"/>
        <v>0</v>
      </c>
      <c r="AJ483" s="205"/>
      <c r="AK483" s="205"/>
      <c r="AL483" s="229"/>
      <c r="AM483" s="211">
        <f>SUM(AN483:AP483)</f>
        <v>0</v>
      </c>
      <c r="AN483" s="205"/>
      <c r="AO483" s="205"/>
      <c r="AP483" s="231"/>
      <c r="AQ483" s="193">
        <f t="shared" si="1559"/>
        <v>0</v>
      </c>
      <c r="AR483" s="192">
        <f t="shared" si="1559"/>
        <v>0</v>
      </c>
      <c r="AS483" s="192">
        <f t="shared" si="1560"/>
        <v>0</v>
      </c>
      <c r="AT483" s="192">
        <f t="shared" si="1561"/>
        <v>0</v>
      </c>
      <c r="AU483" s="192">
        <f t="shared" si="1561"/>
        <v>0</v>
      </c>
      <c r="AV483" s="192">
        <f t="shared" si="1561"/>
        <v>0</v>
      </c>
      <c r="AW483" s="192">
        <f t="shared" si="1561"/>
        <v>0</v>
      </c>
      <c r="AX483" s="235">
        <f t="shared" si="1562"/>
        <v>0</v>
      </c>
      <c r="AY483" s="263"/>
      <c r="AZ483" s="194">
        <f t="shared" si="1563"/>
        <v>0</v>
      </c>
      <c r="BA483" s="263"/>
      <c r="BB483" s="263"/>
      <c r="BC483" s="263"/>
      <c r="BD483" s="264"/>
      <c r="BE483" s="235">
        <f t="shared" si="1564"/>
        <v>0</v>
      </c>
      <c r="BF483" s="263"/>
      <c r="BG483" s="194">
        <f t="shared" si="1565"/>
        <v>0</v>
      </c>
      <c r="BH483" s="263"/>
      <c r="BI483" s="263"/>
      <c r="BJ483" s="263"/>
      <c r="BK483" s="264"/>
      <c r="BL483" s="235">
        <f t="shared" si="1566"/>
        <v>0</v>
      </c>
      <c r="BM483" s="263"/>
      <c r="BN483" s="194">
        <f t="shared" si="1567"/>
        <v>0</v>
      </c>
      <c r="BO483" s="263"/>
      <c r="BP483" s="263"/>
      <c r="BQ483" s="263"/>
      <c r="BR483" s="264"/>
      <c r="BS483" s="235">
        <f t="shared" si="1568"/>
        <v>0</v>
      </c>
      <c r="BT483" s="263"/>
      <c r="BU483" s="194">
        <f t="shared" si="1569"/>
        <v>0</v>
      </c>
      <c r="BV483" s="263"/>
      <c r="BW483" s="263"/>
      <c r="BX483" s="263"/>
      <c r="BY483" s="264"/>
      <c r="BZ483" s="251"/>
      <c r="CA483" s="159"/>
      <c r="CB483" s="44"/>
      <c r="CC483" s="44"/>
      <c r="CD483" s="44"/>
      <c r="CE483" s="44"/>
      <c r="CF483" s="44"/>
      <c r="CG483" s="44"/>
      <c r="CH483" s="44"/>
      <c r="CI483" s="44"/>
      <c r="CJ483" s="44"/>
      <c r="CK483" s="44"/>
      <c r="CL483" s="44"/>
      <c r="CM483" s="44"/>
      <c r="CN483" s="44"/>
      <c r="CO483" s="44"/>
      <c r="CP483" s="44"/>
      <c r="CQ483" s="44"/>
      <c r="CR483" s="44"/>
      <c r="CS483" s="44"/>
      <c r="CT483" s="44"/>
      <c r="CU483" s="44"/>
      <c r="CV483" s="44"/>
      <c r="CW483" s="44"/>
      <c r="CX483" s="44"/>
      <c r="CY483" s="44"/>
      <c r="CZ483" s="44"/>
      <c r="DA483" s="44"/>
      <c r="DB483" s="44"/>
      <c r="DC483" s="44"/>
      <c r="DD483" s="44"/>
      <c r="DE483" s="44"/>
      <c r="DF483" s="44"/>
      <c r="DG483" s="44"/>
      <c r="DH483" s="44"/>
      <c r="DI483" s="44"/>
      <c r="DJ483" s="44"/>
      <c r="DK483" s="44"/>
      <c r="DL483" s="44"/>
      <c r="DM483" s="44"/>
    </row>
    <row r="484" spans="1:241" hidden="1" outlineLevel="2">
      <c r="A484" s="187"/>
      <c r="B484" s="33"/>
      <c r="C484" s="50"/>
      <c r="D484" s="51"/>
      <c r="E484" s="34"/>
      <c r="F484" s="56"/>
      <c r="G484" s="34"/>
      <c r="H484" s="34"/>
      <c r="I484" s="34"/>
      <c r="J484" s="53"/>
      <c r="K484" s="34"/>
      <c r="L484" s="36"/>
      <c r="M484" s="36"/>
      <c r="N484" s="36"/>
      <c r="O484" s="49"/>
      <c r="P484" s="49"/>
      <c r="Q484" s="36">
        <f>_xlfn.DAYS(P484,O484)</f>
        <v>0</v>
      </c>
      <c r="R484" s="33"/>
      <c r="S484" s="33"/>
      <c r="T484" s="33"/>
      <c r="U484" s="145"/>
      <c r="V484" s="192">
        <f>SUM(W484,AQ484)</f>
        <v>0</v>
      </c>
      <c r="W484" s="193">
        <f>SUM(AA484,AE484,AI484,AM484)</f>
        <v>0</v>
      </c>
      <c r="X484" s="192">
        <f t="shared" si="1555"/>
        <v>0</v>
      </c>
      <c r="Y484" s="192">
        <f t="shared" si="1555"/>
        <v>0</v>
      </c>
      <c r="Z484" s="192">
        <f t="shared" si="1555"/>
        <v>0</v>
      </c>
      <c r="AA484" s="211">
        <f t="shared" si="1556"/>
        <v>0</v>
      </c>
      <c r="AB484" s="205"/>
      <c r="AC484" s="205"/>
      <c r="AD484" s="229"/>
      <c r="AE484" s="211">
        <f t="shared" si="1557"/>
        <v>0</v>
      </c>
      <c r="AF484" s="205"/>
      <c r="AG484" s="205"/>
      <c r="AH484" s="229"/>
      <c r="AI484" s="211">
        <f t="shared" si="1558"/>
        <v>0</v>
      </c>
      <c r="AJ484" s="205"/>
      <c r="AK484" s="205"/>
      <c r="AL484" s="229"/>
      <c r="AM484" s="211">
        <f>SUM(AN484:AP484)</f>
        <v>0</v>
      </c>
      <c r="AN484" s="205"/>
      <c r="AO484" s="205"/>
      <c r="AP484" s="231"/>
      <c r="AQ484" s="193">
        <f t="shared" si="1559"/>
        <v>0</v>
      </c>
      <c r="AR484" s="192">
        <f t="shared" si="1559"/>
        <v>0</v>
      </c>
      <c r="AS484" s="192">
        <f t="shared" si="1560"/>
        <v>0</v>
      </c>
      <c r="AT484" s="192">
        <f t="shared" si="1561"/>
        <v>0</v>
      </c>
      <c r="AU484" s="192">
        <f t="shared" si="1561"/>
        <v>0</v>
      </c>
      <c r="AV484" s="192">
        <f t="shared" si="1561"/>
        <v>0</v>
      </c>
      <c r="AW484" s="192">
        <f t="shared" si="1561"/>
        <v>0</v>
      </c>
      <c r="AX484" s="235">
        <f t="shared" si="1562"/>
        <v>0</v>
      </c>
      <c r="AY484" s="263"/>
      <c r="AZ484" s="194">
        <f t="shared" si="1563"/>
        <v>0</v>
      </c>
      <c r="BA484" s="263"/>
      <c r="BB484" s="263"/>
      <c r="BC484" s="263"/>
      <c r="BD484" s="264"/>
      <c r="BE484" s="235">
        <f t="shared" si="1564"/>
        <v>0</v>
      </c>
      <c r="BF484" s="263"/>
      <c r="BG484" s="194">
        <f t="shared" si="1565"/>
        <v>0</v>
      </c>
      <c r="BH484" s="263"/>
      <c r="BI484" s="263"/>
      <c r="BJ484" s="263"/>
      <c r="BK484" s="264"/>
      <c r="BL484" s="235">
        <f t="shared" si="1566"/>
        <v>0</v>
      </c>
      <c r="BM484" s="263"/>
      <c r="BN484" s="194">
        <f t="shared" si="1567"/>
        <v>0</v>
      </c>
      <c r="BO484" s="263"/>
      <c r="BP484" s="263"/>
      <c r="BQ484" s="263"/>
      <c r="BR484" s="264"/>
      <c r="BS484" s="235">
        <f t="shared" si="1568"/>
        <v>0</v>
      </c>
      <c r="BT484" s="263"/>
      <c r="BU484" s="194">
        <f t="shared" si="1569"/>
        <v>0</v>
      </c>
      <c r="BV484" s="263"/>
      <c r="BW484" s="263"/>
      <c r="BX484" s="263"/>
      <c r="BY484" s="264"/>
      <c r="BZ484" s="251"/>
      <c r="CA484" s="159"/>
      <c r="CB484" s="44"/>
      <c r="CC484" s="44"/>
      <c r="CD484" s="44"/>
      <c r="CE484" s="44"/>
      <c r="CF484" s="44"/>
      <c r="CG484" s="44"/>
      <c r="CH484" s="44"/>
      <c r="CI484" s="44"/>
      <c r="CJ484" s="44"/>
      <c r="CK484" s="44"/>
      <c r="CL484" s="44"/>
      <c r="CM484" s="44"/>
      <c r="CN484" s="44"/>
      <c r="CO484" s="44"/>
      <c r="CP484" s="44"/>
      <c r="CQ484" s="44"/>
      <c r="CR484" s="44"/>
      <c r="CS484" s="44"/>
      <c r="CT484" s="44"/>
      <c r="CU484" s="44"/>
      <c r="CV484" s="44"/>
      <c r="CW484" s="44"/>
      <c r="CX484" s="44"/>
      <c r="CY484" s="44"/>
      <c r="CZ484" s="44"/>
      <c r="DA484" s="44"/>
      <c r="DB484" s="44"/>
      <c r="DC484" s="44"/>
      <c r="DD484" s="44"/>
      <c r="DE484" s="44"/>
      <c r="DF484" s="44"/>
      <c r="DG484" s="44"/>
      <c r="DH484" s="44"/>
      <c r="DI484" s="44"/>
      <c r="DJ484" s="44"/>
      <c r="DK484" s="44"/>
      <c r="DL484" s="44"/>
      <c r="DM484" s="44"/>
    </row>
    <row r="485" spans="1:241" hidden="1" outlineLevel="2">
      <c r="A485" s="49"/>
      <c r="B485" s="33"/>
      <c r="C485" s="50"/>
      <c r="D485" s="51"/>
      <c r="E485" s="34"/>
      <c r="F485" s="55"/>
      <c r="G485" s="34"/>
      <c r="H485" s="34"/>
      <c r="I485" s="34"/>
      <c r="J485" s="53"/>
      <c r="K485" s="34"/>
      <c r="L485" s="36"/>
      <c r="M485" s="36"/>
      <c r="N485" s="36"/>
      <c r="O485" s="36"/>
      <c r="P485" s="36"/>
      <c r="Q485" s="36"/>
      <c r="R485" s="33"/>
      <c r="S485" s="145"/>
      <c r="T485" s="145"/>
      <c r="U485" s="145"/>
      <c r="V485" s="154"/>
      <c r="W485" s="165"/>
      <c r="X485" s="36"/>
      <c r="Y485" s="36"/>
      <c r="Z485" s="154"/>
      <c r="AA485" s="210"/>
      <c r="AB485" s="36"/>
      <c r="AC485" s="36"/>
      <c r="AD485" s="221"/>
      <c r="AE485" s="210"/>
      <c r="AF485" s="36"/>
      <c r="AG485" s="36"/>
      <c r="AH485" s="221"/>
      <c r="AI485" s="210"/>
      <c r="AJ485" s="36"/>
      <c r="AK485" s="36"/>
      <c r="AL485" s="221"/>
      <c r="AM485" s="210"/>
      <c r="AN485" s="36"/>
      <c r="AO485" s="36"/>
      <c r="AP485" s="154"/>
      <c r="AQ485" s="165"/>
      <c r="AR485" s="36"/>
      <c r="AS485" s="36"/>
      <c r="AT485" s="36"/>
      <c r="AU485" s="36"/>
      <c r="AV485" s="36"/>
      <c r="AW485" s="154"/>
      <c r="AX485" s="236"/>
      <c r="AY485" s="54"/>
      <c r="AZ485" s="54"/>
      <c r="BA485" s="54"/>
      <c r="BB485" s="54"/>
      <c r="BC485" s="54"/>
      <c r="BD485" s="237"/>
      <c r="BE485" s="236"/>
      <c r="BF485" s="54"/>
      <c r="BG485" s="54"/>
      <c r="BH485" s="54"/>
      <c r="BI485" s="54"/>
      <c r="BJ485" s="54"/>
      <c r="BK485" s="237"/>
      <c r="BL485" s="236"/>
      <c r="BM485" s="54"/>
      <c r="BN485" s="54"/>
      <c r="BO485" s="54"/>
      <c r="BP485" s="54"/>
      <c r="BQ485" s="54"/>
      <c r="BR485" s="237"/>
      <c r="BS485" s="236"/>
      <c r="BT485" s="44"/>
      <c r="BU485" s="44"/>
      <c r="BV485" s="44"/>
      <c r="BW485" s="44"/>
      <c r="BX485" s="44"/>
      <c r="BY485" s="257"/>
      <c r="BZ485" s="252"/>
      <c r="CA485" s="159"/>
      <c r="CB485" s="44"/>
      <c r="CC485" s="44"/>
      <c r="CD485" s="44"/>
      <c r="CE485" s="44"/>
      <c r="CF485" s="44"/>
      <c r="CG485" s="44"/>
      <c r="CH485" s="44"/>
      <c r="CI485" s="44"/>
      <c r="CJ485" s="44"/>
      <c r="CK485" s="44"/>
      <c r="CL485" s="44"/>
      <c r="CM485" s="44"/>
      <c r="CN485" s="44"/>
      <c r="CO485" s="44"/>
      <c r="CP485" s="44"/>
      <c r="CQ485" s="44"/>
      <c r="CR485" s="44"/>
      <c r="CS485" s="44"/>
      <c r="CT485" s="44"/>
      <c r="CU485" s="44"/>
      <c r="CV485" s="44"/>
      <c r="CW485" s="44"/>
      <c r="CX485" s="44"/>
      <c r="CY485" s="44"/>
      <c r="CZ485" s="44"/>
      <c r="DA485" s="44"/>
      <c r="DB485" s="44"/>
      <c r="DC485" s="44"/>
      <c r="DD485" s="44"/>
      <c r="DE485" s="44"/>
      <c r="DF485" s="44"/>
      <c r="DG485" s="44"/>
      <c r="DH485" s="44"/>
      <c r="DI485" s="44"/>
      <c r="DJ485" s="44"/>
      <c r="DK485" s="44"/>
      <c r="DL485" s="44"/>
      <c r="DM485" s="44"/>
    </row>
    <row r="486" spans="1:241" s="48" customFormat="1" hidden="1" outlineLevel="1" collapsed="1">
      <c r="A486" s="176"/>
      <c r="B486" s="177"/>
      <c r="C486" s="178"/>
      <c r="D486" s="179"/>
      <c r="E486" s="180"/>
      <c r="F486" s="181"/>
      <c r="G486" s="182"/>
      <c r="H486" s="182"/>
      <c r="I486" s="182"/>
      <c r="J486" s="183"/>
      <c r="K486" s="181" t="str">
        <f>CONCATENATE(K487," ",S487,R487," ",K488," ",S488,R488," "," ",K489," ",S489,R489," ",K490," ",S490,R490)</f>
        <v xml:space="preserve">        </v>
      </c>
      <c r="L486" s="274"/>
      <c r="M486" s="274"/>
      <c r="N486" s="274"/>
      <c r="O486" s="274"/>
      <c r="P486" s="274"/>
      <c r="Q486" s="274"/>
      <c r="R486" s="182"/>
      <c r="S486" s="182"/>
      <c r="T486" s="182"/>
      <c r="U486" s="184"/>
      <c r="V486" s="275">
        <f>IF(SUM(BT487:BY490,BM487:BR490,BF487:BK490,AY487:BD490,AN487:AP490,AJ487:AL490,AF487:AH490,AB487:AD490)=SUM(V487:V490),SUM(V487:V490),"ПРОВЕРЬ")</f>
        <v>0</v>
      </c>
      <c r="W486" s="276">
        <f>SUM(W487:W490)</f>
        <v>0</v>
      </c>
      <c r="X486" s="176">
        <f t="shared" ref="X486:BZ486" si="1570">SUM(X487:X490)</f>
        <v>0</v>
      </c>
      <c r="Y486" s="176">
        <f t="shared" si="1570"/>
        <v>0</v>
      </c>
      <c r="Z486" s="277">
        <f t="shared" si="1570"/>
        <v>0</v>
      </c>
      <c r="AA486" s="278">
        <f t="shared" si="1570"/>
        <v>0</v>
      </c>
      <c r="AB486" s="176">
        <f t="shared" si="1570"/>
        <v>0</v>
      </c>
      <c r="AC486" s="176">
        <f t="shared" si="1570"/>
        <v>0</v>
      </c>
      <c r="AD486" s="279">
        <f t="shared" si="1570"/>
        <v>0</v>
      </c>
      <c r="AE486" s="278">
        <f t="shared" si="1570"/>
        <v>0</v>
      </c>
      <c r="AF486" s="176">
        <f t="shared" si="1570"/>
        <v>0</v>
      </c>
      <c r="AG486" s="176">
        <f t="shared" si="1570"/>
        <v>0</v>
      </c>
      <c r="AH486" s="279">
        <f t="shared" si="1570"/>
        <v>0</v>
      </c>
      <c r="AI486" s="278">
        <f t="shared" si="1570"/>
        <v>0</v>
      </c>
      <c r="AJ486" s="176">
        <f t="shared" si="1570"/>
        <v>0</v>
      </c>
      <c r="AK486" s="176">
        <f t="shared" si="1570"/>
        <v>0</v>
      </c>
      <c r="AL486" s="279">
        <f t="shared" si="1570"/>
        <v>0</v>
      </c>
      <c r="AM486" s="278">
        <f t="shared" si="1570"/>
        <v>0</v>
      </c>
      <c r="AN486" s="176">
        <f t="shared" si="1570"/>
        <v>0</v>
      </c>
      <c r="AO486" s="176">
        <f t="shared" si="1570"/>
        <v>0</v>
      </c>
      <c r="AP486" s="277">
        <f t="shared" si="1570"/>
        <v>0</v>
      </c>
      <c r="AQ486" s="276">
        <f t="shared" si="1570"/>
        <v>0</v>
      </c>
      <c r="AR486" s="176">
        <f t="shared" si="1570"/>
        <v>0</v>
      </c>
      <c r="AS486" s="176">
        <f t="shared" si="1570"/>
        <v>0</v>
      </c>
      <c r="AT486" s="176">
        <f t="shared" si="1570"/>
        <v>0</v>
      </c>
      <c r="AU486" s="176">
        <f t="shared" si="1570"/>
        <v>0</v>
      </c>
      <c r="AV486" s="176">
        <f t="shared" si="1570"/>
        <v>0</v>
      </c>
      <c r="AW486" s="277">
        <f t="shared" si="1570"/>
        <v>0</v>
      </c>
      <c r="AX486" s="278">
        <f t="shared" si="1570"/>
        <v>0</v>
      </c>
      <c r="AY486" s="176">
        <f t="shared" si="1570"/>
        <v>0</v>
      </c>
      <c r="AZ486" s="176">
        <f t="shared" si="1570"/>
        <v>0</v>
      </c>
      <c r="BA486" s="176">
        <f t="shared" si="1570"/>
        <v>0</v>
      </c>
      <c r="BB486" s="176">
        <f t="shared" si="1570"/>
        <v>0</v>
      </c>
      <c r="BC486" s="176">
        <f t="shared" si="1570"/>
        <v>0</v>
      </c>
      <c r="BD486" s="279">
        <f t="shared" si="1570"/>
        <v>0</v>
      </c>
      <c r="BE486" s="278">
        <f t="shared" si="1570"/>
        <v>0</v>
      </c>
      <c r="BF486" s="176">
        <f t="shared" si="1570"/>
        <v>0</v>
      </c>
      <c r="BG486" s="176">
        <f t="shared" si="1570"/>
        <v>0</v>
      </c>
      <c r="BH486" s="176">
        <f t="shared" si="1570"/>
        <v>0</v>
      </c>
      <c r="BI486" s="176">
        <f t="shared" si="1570"/>
        <v>0</v>
      </c>
      <c r="BJ486" s="176">
        <f t="shared" si="1570"/>
        <v>0</v>
      </c>
      <c r="BK486" s="279">
        <f t="shared" si="1570"/>
        <v>0</v>
      </c>
      <c r="BL486" s="278">
        <f t="shared" si="1570"/>
        <v>0</v>
      </c>
      <c r="BM486" s="176">
        <f t="shared" si="1570"/>
        <v>0</v>
      </c>
      <c r="BN486" s="176">
        <f t="shared" si="1570"/>
        <v>0</v>
      </c>
      <c r="BO486" s="176">
        <f t="shared" si="1570"/>
        <v>0</v>
      </c>
      <c r="BP486" s="176">
        <f t="shared" si="1570"/>
        <v>0</v>
      </c>
      <c r="BQ486" s="176">
        <f t="shared" si="1570"/>
        <v>0</v>
      </c>
      <c r="BR486" s="279">
        <f t="shared" si="1570"/>
        <v>0</v>
      </c>
      <c r="BS486" s="278">
        <f t="shared" si="1570"/>
        <v>0</v>
      </c>
      <c r="BT486" s="176">
        <f t="shared" si="1570"/>
        <v>0</v>
      </c>
      <c r="BU486" s="176">
        <f t="shared" si="1570"/>
        <v>0</v>
      </c>
      <c r="BV486" s="176">
        <f t="shared" si="1570"/>
        <v>0</v>
      </c>
      <c r="BW486" s="176">
        <f t="shared" si="1570"/>
        <v>0</v>
      </c>
      <c r="BX486" s="176">
        <f t="shared" si="1570"/>
        <v>0</v>
      </c>
      <c r="BY486" s="279">
        <f t="shared" si="1570"/>
        <v>0</v>
      </c>
      <c r="BZ486" s="280">
        <f t="shared" si="1570"/>
        <v>0</v>
      </c>
      <c r="CA486" s="160"/>
      <c r="CB486" s="46"/>
      <c r="CC486" s="46"/>
      <c r="CD486" s="46"/>
      <c r="CE486" s="46"/>
      <c r="CF486" s="46"/>
      <c r="CG486" s="46"/>
      <c r="CH486" s="46"/>
      <c r="CI486" s="46"/>
      <c r="CJ486" s="46"/>
      <c r="CK486" s="46"/>
      <c r="CL486" s="46"/>
      <c r="CM486" s="46"/>
      <c r="CN486" s="46"/>
      <c r="CO486" s="46"/>
      <c r="CP486" s="46"/>
      <c r="CQ486" s="46"/>
      <c r="CR486" s="46"/>
      <c r="CS486" s="46"/>
      <c r="CT486" s="46"/>
      <c r="CU486" s="46"/>
      <c r="CV486" s="46"/>
      <c r="CW486" s="46"/>
      <c r="CX486" s="46"/>
      <c r="CY486" s="46"/>
      <c r="CZ486" s="46"/>
      <c r="DA486" s="46"/>
      <c r="DB486" s="46"/>
      <c r="DC486" s="46"/>
      <c r="DD486" s="46"/>
      <c r="DE486" s="46"/>
      <c r="DF486" s="46"/>
      <c r="DG486" s="46"/>
      <c r="DH486" s="46"/>
      <c r="DI486" s="46"/>
      <c r="DJ486" s="46"/>
      <c r="DK486" s="46"/>
      <c r="DL486" s="46"/>
      <c r="DM486" s="46"/>
      <c r="DN486" s="47"/>
      <c r="DO486" s="47"/>
      <c r="DP486" s="47"/>
      <c r="DQ486" s="47"/>
      <c r="DR486" s="47"/>
      <c r="DS486" s="47"/>
      <c r="DT486" s="47"/>
      <c r="DU486" s="47"/>
      <c r="DV486" s="47"/>
      <c r="DW486" s="47"/>
      <c r="DX486" s="47"/>
      <c r="DY486" s="47"/>
      <c r="DZ486" s="47"/>
      <c r="EA486" s="47"/>
      <c r="EB486" s="47"/>
      <c r="EC486" s="47"/>
      <c r="ED486" s="47"/>
      <c r="EE486" s="47"/>
      <c r="EF486" s="47"/>
      <c r="EG486" s="47"/>
      <c r="EH486" s="47"/>
      <c r="EI486" s="47"/>
      <c r="EJ486" s="47"/>
      <c r="EK486" s="47"/>
      <c r="EL486" s="47"/>
      <c r="EM486" s="47"/>
      <c r="EN486" s="47"/>
      <c r="EO486" s="47"/>
      <c r="EP486" s="47"/>
      <c r="EQ486" s="47"/>
      <c r="ER486" s="47"/>
      <c r="ES486" s="47"/>
      <c r="ET486" s="47"/>
      <c r="EU486" s="47"/>
      <c r="EV486" s="47"/>
      <c r="EW486" s="47"/>
      <c r="EX486" s="47"/>
      <c r="EY486" s="47"/>
      <c r="EZ486" s="47"/>
      <c r="FA486" s="47"/>
      <c r="FB486" s="47"/>
      <c r="FC486" s="47"/>
      <c r="FD486" s="47"/>
      <c r="FE486" s="47"/>
      <c r="FF486" s="47"/>
      <c r="FG486" s="47"/>
      <c r="FH486" s="47"/>
      <c r="FI486" s="47"/>
      <c r="FJ486" s="47"/>
      <c r="FK486" s="47"/>
      <c r="FL486" s="47"/>
      <c r="FM486" s="47"/>
      <c r="FN486" s="47"/>
      <c r="FO486" s="47"/>
      <c r="FP486" s="47"/>
      <c r="FQ486" s="47"/>
      <c r="FR486" s="47"/>
      <c r="FS486" s="47"/>
      <c r="FT486" s="47"/>
      <c r="FU486" s="47"/>
      <c r="FV486" s="47"/>
      <c r="FW486" s="47"/>
      <c r="FX486" s="47"/>
      <c r="FY486" s="47"/>
      <c r="FZ486" s="47"/>
      <c r="GA486" s="47"/>
      <c r="GB486" s="47"/>
      <c r="GC486" s="47"/>
      <c r="GD486" s="47"/>
      <c r="GE486" s="47"/>
      <c r="GF486" s="47"/>
      <c r="GG486" s="47"/>
      <c r="GH486" s="47"/>
      <c r="GI486" s="47"/>
      <c r="GJ486" s="47"/>
      <c r="GK486" s="47"/>
      <c r="GL486" s="47"/>
      <c r="GM486" s="47"/>
      <c r="GN486" s="47"/>
      <c r="GO486" s="47"/>
      <c r="GP486" s="47"/>
      <c r="GQ486" s="47"/>
      <c r="GR486" s="47"/>
      <c r="GS486" s="47"/>
      <c r="GT486" s="47"/>
      <c r="GU486" s="47"/>
      <c r="GV486" s="47"/>
      <c r="GW486" s="47"/>
      <c r="GX486" s="47"/>
      <c r="GY486" s="47"/>
      <c r="GZ486" s="47"/>
      <c r="HA486" s="47"/>
      <c r="HB486" s="47"/>
      <c r="HC486" s="47"/>
      <c r="HD486" s="47"/>
      <c r="HE486" s="47"/>
      <c r="HF486" s="47"/>
      <c r="HG486" s="47"/>
      <c r="HH486" s="47"/>
      <c r="HI486" s="47"/>
      <c r="HJ486" s="47"/>
      <c r="HK486" s="47"/>
      <c r="HL486" s="47"/>
      <c r="HM486" s="47"/>
      <c r="HN486" s="47"/>
      <c r="HO486" s="47"/>
      <c r="HP486" s="47"/>
      <c r="HQ486" s="47"/>
      <c r="HR486" s="47"/>
      <c r="HS486" s="47"/>
      <c r="HT486" s="47"/>
      <c r="HU486" s="47"/>
      <c r="HV486" s="47"/>
      <c r="HW486" s="47"/>
      <c r="HX486" s="47"/>
      <c r="HY486" s="47"/>
      <c r="HZ486" s="47"/>
      <c r="IA486" s="47"/>
      <c r="IB486" s="47"/>
      <c r="IC486" s="47"/>
      <c r="ID486" s="47"/>
      <c r="IE486" s="47"/>
      <c r="IF486" s="47"/>
      <c r="IG486" s="47"/>
    </row>
    <row r="487" spans="1:241" hidden="1" outlineLevel="2">
      <c r="A487" s="187"/>
      <c r="B487" s="33"/>
      <c r="C487" s="50"/>
      <c r="D487" s="51"/>
      <c r="E487" s="34"/>
      <c r="F487" s="56"/>
      <c r="G487" s="34"/>
      <c r="H487" s="34"/>
      <c r="I487" s="34"/>
      <c r="J487" s="53"/>
      <c r="K487" s="34"/>
      <c r="L487" s="36"/>
      <c r="M487" s="36"/>
      <c r="N487" s="36"/>
      <c r="O487" s="49"/>
      <c r="P487" s="49"/>
      <c r="Q487" s="36">
        <f t="shared" ref="Q487:Q489" si="1571">_xlfn.DAYS(P487,O487)</f>
        <v>0</v>
      </c>
      <c r="R487" s="33"/>
      <c r="S487" s="33"/>
      <c r="T487" s="33"/>
      <c r="U487" s="145"/>
      <c r="V487" s="192">
        <f>SUM(W487,AQ487)</f>
        <v>0</v>
      </c>
      <c r="W487" s="193">
        <f>SUM(AA487,AE487,AI487,AM487)</f>
        <v>0</v>
      </c>
      <c r="X487" s="192">
        <f t="shared" ref="X487:Z490" si="1572">SUM(AB487,AF487,AJ487,AN487)</f>
        <v>0</v>
      </c>
      <c r="Y487" s="192">
        <f t="shared" si="1572"/>
        <v>0</v>
      </c>
      <c r="Z487" s="192">
        <f t="shared" si="1572"/>
        <v>0</v>
      </c>
      <c r="AA487" s="211">
        <f t="shared" ref="AA487:AA490" si="1573">SUM(AB487:AD487)</f>
        <v>0</v>
      </c>
      <c r="AB487" s="205"/>
      <c r="AC487" s="205"/>
      <c r="AD487" s="229"/>
      <c r="AE487" s="211">
        <f t="shared" ref="AE487:AE490" si="1574">SUM(AF487:AH487)</f>
        <v>0</v>
      </c>
      <c r="AF487" s="205"/>
      <c r="AG487" s="205"/>
      <c r="AH487" s="229"/>
      <c r="AI487" s="211">
        <f t="shared" ref="AI487:AI490" si="1575">SUM(AJ487:AL487)</f>
        <v>0</v>
      </c>
      <c r="AJ487" s="205"/>
      <c r="AK487" s="205"/>
      <c r="AL487" s="229"/>
      <c r="AM487" s="211">
        <f>SUM(AN487:AP487)</f>
        <v>0</v>
      </c>
      <c r="AN487" s="205"/>
      <c r="AO487" s="205"/>
      <c r="AP487" s="231"/>
      <c r="AQ487" s="193">
        <f t="shared" ref="AQ487:AR490" si="1576">SUM(BS487,BL487,BE487,AX487)</f>
        <v>0</v>
      </c>
      <c r="AR487" s="192">
        <f t="shared" si="1576"/>
        <v>0</v>
      </c>
      <c r="AS487" s="192">
        <f t="shared" ref="AS487:AS490" si="1577">IF(AR487*0.304=SUM(AZ487,BG487,BN487,BU487),AR487*0.304,"ЕСН")</f>
        <v>0</v>
      </c>
      <c r="AT487" s="192">
        <f t="shared" ref="AT487:AW490" si="1578">SUM(BV487,BO487,BH487,BA487)</f>
        <v>0</v>
      </c>
      <c r="AU487" s="192">
        <f t="shared" si="1578"/>
        <v>0</v>
      </c>
      <c r="AV487" s="192">
        <f t="shared" si="1578"/>
        <v>0</v>
      </c>
      <c r="AW487" s="192">
        <f t="shared" si="1578"/>
        <v>0</v>
      </c>
      <c r="AX487" s="235">
        <f t="shared" ref="AX487:AX490" si="1579">SUM(AY487:BD487)</f>
        <v>0</v>
      </c>
      <c r="AY487" s="263"/>
      <c r="AZ487" s="194">
        <f t="shared" ref="AZ487:AZ490" si="1580">AY487*0.304</f>
        <v>0</v>
      </c>
      <c r="BA487" s="263"/>
      <c r="BB487" s="263"/>
      <c r="BC487" s="263"/>
      <c r="BD487" s="264"/>
      <c r="BE487" s="235">
        <f t="shared" ref="BE487:BE490" si="1581">SUM(BF487:BK487)</f>
        <v>0</v>
      </c>
      <c r="BF487" s="263"/>
      <c r="BG487" s="194">
        <f t="shared" ref="BG487:BG490" si="1582">BF487*0.304</f>
        <v>0</v>
      </c>
      <c r="BH487" s="263"/>
      <c r="BI487" s="263"/>
      <c r="BJ487" s="263"/>
      <c r="BK487" s="264"/>
      <c r="BL487" s="235">
        <f t="shared" ref="BL487:BL490" si="1583">SUM(BM487:BR487)</f>
        <v>0</v>
      </c>
      <c r="BM487" s="263"/>
      <c r="BN487" s="194">
        <f t="shared" ref="BN487:BN490" si="1584">BM487*0.304</f>
        <v>0</v>
      </c>
      <c r="BO487" s="263"/>
      <c r="BP487" s="263"/>
      <c r="BQ487" s="263"/>
      <c r="BR487" s="264"/>
      <c r="BS487" s="235">
        <f t="shared" ref="BS487:BS490" si="1585">SUM(BT487:BY487)</f>
        <v>0</v>
      </c>
      <c r="BT487" s="263"/>
      <c r="BU487" s="194">
        <f t="shared" ref="BU487:BU490" si="1586">BT487*0.304</f>
        <v>0</v>
      </c>
      <c r="BV487" s="263"/>
      <c r="BW487" s="263"/>
      <c r="BX487" s="263"/>
      <c r="BY487" s="264"/>
      <c r="BZ487" s="251"/>
      <c r="CA487" s="159"/>
      <c r="CB487" s="44"/>
      <c r="CC487" s="44"/>
      <c r="CD487" s="44"/>
      <c r="CE487" s="44"/>
      <c r="CF487" s="44"/>
      <c r="CG487" s="44"/>
      <c r="CH487" s="44"/>
      <c r="CI487" s="44"/>
      <c r="CJ487" s="44"/>
      <c r="CK487" s="44"/>
      <c r="CL487" s="44"/>
      <c r="CM487" s="44"/>
      <c r="CN487" s="44"/>
      <c r="CO487" s="44"/>
      <c r="CP487" s="44"/>
      <c r="CQ487" s="44"/>
      <c r="CR487" s="44"/>
      <c r="CS487" s="44"/>
      <c r="CT487" s="44"/>
      <c r="CU487" s="44"/>
      <c r="CV487" s="44"/>
      <c r="CW487" s="44"/>
      <c r="CX487" s="44"/>
      <c r="CY487" s="44"/>
      <c r="CZ487" s="44"/>
      <c r="DA487" s="44"/>
      <c r="DB487" s="44"/>
      <c r="DC487" s="44"/>
      <c r="DD487" s="44"/>
      <c r="DE487" s="44"/>
      <c r="DF487" s="44"/>
      <c r="DG487" s="44"/>
      <c r="DH487" s="44"/>
      <c r="DI487" s="44"/>
      <c r="DJ487" s="44"/>
      <c r="DK487" s="44"/>
      <c r="DL487" s="44"/>
      <c r="DM487" s="44"/>
    </row>
    <row r="488" spans="1:241" hidden="1" outlineLevel="2">
      <c r="A488" s="187"/>
      <c r="B488" s="33"/>
      <c r="C488" s="50"/>
      <c r="D488" s="51"/>
      <c r="E488" s="34"/>
      <c r="F488" s="56"/>
      <c r="G488" s="34"/>
      <c r="H488" s="34"/>
      <c r="I488" s="34"/>
      <c r="J488" s="53"/>
      <c r="K488" s="34"/>
      <c r="L488" s="36"/>
      <c r="M488" s="36"/>
      <c r="N488" s="36"/>
      <c r="O488" s="49"/>
      <c r="P488" s="49"/>
      <c r="Q488" s="36">
        <f t="shared" si="1571"/>
        <v>0</v>
      </c>
      <c r="R488" s="33"/>
      <c r="S488" s="33"/>
      <c r="T488" s="33"/>
      <c r="U488" s="145"/>
      <c r="V488" s="192">
        <f>SUM(W488,AQ488)</f>
        <v>0</v>
      </c>
      <c r="W488" s="193">
        <f>SUM(AA488,AE488,AI488,AM488)</f>
        <v>0</v>
      </c>
      <c r="X488" s="192">
        <f t="shared" si="1572"/>
        <v>0</v>
      </c>
      <c r="Y488" s="192">
        <f t="shared" si="1572"/>
        <v>0</v>
      </c>
      <c r="Z488" s="192">
        <f t="shared" si="1572"/>
        <v>0</v>
      </c>
      <c r="AA488" s="211">
        <f t="shared" si="1573"/>
        <v>0</v>
      </c>
      <c r="AB488" s="205"/>
      <c r="AC488" s="205"/>
      <c r="AD488" s="229"/>
      <c r="AE488" s="211">
        <f t="shared" si="1574"/>
        <v>0</v>
      </c>
      <c r="AF488" s="205"/>
      <c r="AG488" s="205"/>
      <c r="AH488" s="229"/>
      <c r="AI488" s="211">
        <f t="shared" si="1575"/>
        <v>0</v>
      </c>
      <c r="AJ488" s="205"/>
      <c r="AK488" s="205"/>
      <c r="AL488" s="229"/>
      <c r="AM488" s="211">
        <f>SUM(AN488:AP488)</f>
        <v>0</v>
      </c>
      <c r="AN488" s="205"/>
      <c r="AO488" s="205"/>
      <c r="AP488" s="231"/>
      <c r="AQ488" s="193">
        <f t="shared" si="1576"/>
        <v>0</v>
      </c>
      <c r="AR488" s="192">
        <f t="shared" si="1576"/>
        <v>0</v>
      </c>
      <c r="AS488" s="192">
        <f t="shared" si="1577"/>
        <v>0</v>
      </c>
      <c r="AT488" s="192">
        <f t="shared" si="1578"/>
        <v>0</v>
      </c>
      <c r="AU488" s="192">
        <f t="shared" si="1578"/>
        <v>0</v>
      </c>
      <c r="AV488" s="192">
        <f t="shared" si="1578"/>
        <v>0</v>
      </c>
      <c r="AW488" s="192">
        <f t="shared" si="1578"/>
        <v>0</v>
      </c>
      <c r="AX488" s="235">
        <f t="shared" si="1579"/>
        <v>0</v>
      </c>
      <c r="AY488" s="263"/>
      <c r="AZ488" s="194">
        <f t="shared" si="1580"/>
        <v>0</v>
      </c>
      <c r="BA488" s="263"/>
      <c r="BB488" s="263"/>
      <c r="BC488" s="263"/>
      <c r="BD488" s="264"/>
      <c r="BE488" s="235">
        <f t="shared" si="1581"/>
        <v>0</v>
      </c>
      <c r="BF488" s="263"/>
      <c r="BG488" s="194">
        <f t="shared" si="1582"/>
        <v>0</v>
      </c>
      <c r="BH488" s="263"/>
      <c r="BI488" s="263"/>
      <c r="BJ488" s="263"/>
      <c r="BK488" s="264"/>
      <c r="BL488" s="235">
        <f t="shared" si="1583"/>
        <v>0</v>
      </c>
      <c r="BM488" s="263"/>
      <c r="BN488" s="194">
        <f t="shared" si="1584"/>
        <v>0</v>
      </c>
      <c r="BO488" s="263"/>
      <c r="BP488" s="263"/>
      <c r="BQ488" s="263"/>
      <c r="BR488" s="264"/>
      <c r="BS488" s="235">
        <f t="shared" si="1585"/>
        <v>0</v>
      </c>
      <c r="BT488" s="263"/>
      <c r="BU488" s="194">
        <f t="shared" si="1586"/>
        <v>0</v>
      </c>
      <c r="BV488" s="263"/>
      <c r="BW488" s="263"/>
      <c r="BX488" s="263"/>
      <c r="BY488" s="264"/>
      <c r="BZ488" s="251"/>
      <c r="CA488" s="159"/>
      <c r="CB488" s="44"/>
      <c r="CC488" s="44"/>
      <c r="CD488" s="44"/>
      <c r="CE488" s="44"/>
      <c r="CF488" s="44"/>
      <c r="CG488" s="44"/>
      <c r="CH488" s="44"/>
      <c r="CI488" s="44"/>
      <c r="CJ488" s="44"/>
      <c r="CK488" s="44"/>
      <c r="CL488" s="44"/>
      <c r="CM488" s="44"/>
      <c r="CN488" s="44"/>
      <c r="CO488" s="44"/>
      <c r="CP488" s="44"/>
      <c r="CQ488" s="44"/>
      <c r="CR488" s="44"/>
      <c r="CS488" s="44"/>
      <c r="CT488" s="44"/>
      <c r="CU488" s="44"/>
      <c r="CV488" s="44"/>
      <c r="CW488" s="44"/>
      <c r="CX488" s="44"/>
      <c r="CY488" s="44"/>
      <c r="CZ488" s="44"/>
      <c r="DA488" s="44"/>
      <c r="DB488" s="44"/>
      <c r="DC488" s="44"/>
      <c r="DD488" s="44"/>
      <c r="DE488" s="44"/>
      <c r="DF488" s="44"/>
      <c r="DG488" s="44"/>
      <c r="DH488" s="44"/>
      <c r="DI488" s="44"/>
      <c r="DJ488" s="44"/>
      <c r="DK488" s="44"/>
      <c r="DL488" s="44"/>
      <c r="DM488" s="44"/>
    </row>
    <row r="489" spans="1:241" hidden="1" outlineLevel="2">
      <c r="A489" s="187"/>
      <c r="B489" s="33"/>
      <c r="C489" s="50"/>
      <c r="D489" s="51"/>
      <c r="E489" s="34"/>
      <c r="F489" s="56"/>
      <c r="G489" s="34"/>
      <c r="H489" s="34"/>
      <c r="I489" s="34"/>
      <c r="J489" s="53"/>
      <c r="K489" s="34"/>
      <c r="L489" s="36"/>
      <c r="M489" s="36"/>
      <c r="N489" s="36"/>
      <c r="O489" s="49"/>
      <c r="P489" s="49"/>
      <c r="Q489" s="36">
        <f t="shared" si="1571"/>
        <v>0</v>
      </c>
      <c r="R489" s="33"/>
      <c r="S489" s="33"/>
      <c r="T489" s="33"/>
      <c r="U489" s="145"/>
      <c r="V489" s="192">
        <f>SUM(W489,AQ489)</f>
        <v>0</v>
      </c>
      <c r="W489" s="193">
        <f>SUM(AA489,AE489,AI489,AM489)</f>
        <v>0</v>
      </c>
      <c r="X489" s="192">
        <f t="shared" si="1572"/>
        <v>0</v>
      </c>
      <c r="Y489" s="192">
        <f t="shared" si="1572"/>
        <v>0</v>
      </c>
      <c r="Z489" s="192">
        <f t="shared" si="1572"/>
        <v>0</v>
      </c>
      <c r="AA489" s="211">
        <f t="shared" si="1573"/>
        <v>0</v>
      </c>
      <c r="AB489" s="205"/>
      <c r="AC489" s="205"/>
      <c r="AD489" s="229"/>
      <c r="AE489" s="211">
        <f t="shared" si="1574"/>
        <v>0</v>
      </c>
      <c r="AF489" s="205"/>
      <c r="AG489" s="205"/>
      <c r="AH489" s="229"/>
      <c r="AI489" s="211">
        <f t="shared" si="1575"/>
        <v>0</v>
      </c>
      <c r="AJ489" s="205"/>
      <c r="AK489" s="205"/>
      <c r="AL489" s="229"/>
      <c r="AM489" s="211">
        <f>SUM(AN489:AP489)</f>
        <v>0</v>
      </c>
      <c r="AN489" s="205"/>
      <c r="AO489" s="205"/>
      <c r="AP489" s="231"/>
      <c r="AQ489" s="193">
        <f t="shared" si="1576"/>
        <v>0</v>
      </c>
      <c r="AR489" s="192">
        <f t="shared" si="1576"/>
        <v>0</v>
      </c>
      <c r="AS489" s="192">
        <f t="shared" si="1577"/>
        <v>0</v>
      </c>
      <c r="AT489" s="192">
        <f t="shared" si="1578"/>
        <v>0</v>
      </c>
      <c r="AU489" s="192">
        <f t="shared" si="1578"/>
        <v>0</v>
      </c>
      <c r="AV489" s="192">
        <f t="shared" si="1578"/>
        <v>0</v>
      </c>
      <c r="AW489" s="192">
        <f t="shared" si="1578"/>
        <v>0</v>
      </c>
      <c r="AX489" s="235">
        <f t="shared" si="1579"/>
        <v>0</v>
      </c>
      <c r="AY489" s="263"/>
      <c r="AZ489" s="194">
        <f t="shared" si="1580"/>
        <v>0</v>
      </c>
      <c r="BA489" s="263"/>
      <c r="BB489" s="263"/>
      <c r="BC489" s="263"/>
      <c r="BD489" s="264"/>
      <c r="BE489" s="235">
        <f t="shared" si="1581"/>
        <v>0</v>
      </c>
      <c r="BF489" s="263"/>
      <c r="BG489" s="194">
        <f t="shared" si="1582"/>
        <v>0</v>
      </c>
      <c r="BH489" s="263"/>
      <c r="BI489" s="263"/>
      <c r="BJ489" s="263"/>
      <c r="BK489" s="264"/>
      <c r="BL489" s="235">
        <f t="shared" si="1583"/>
        <v>0</v>
      </c>
      <c r="BM489" s="263"/>
      <c r="BN489" s="194">
        <f t="shared" si="1584"/>
        <v>0</v>
      </c>
      <c r="BO489" s="263"/>
      <c r="BP489" s="263"/>
      <c r="BQ489" s="263"/>
      <c r="BR489" s="264"/>
      <c r="BS489" s="235">
        <f t="shared" si="1585"/>
        <v>0</v>
      </c>
      <c r="BT489" s="263"/>
      <c r="BU489" s="194">
        <f t="shared" si="1586"/>
        <v>0</v>
      </c>
      <c r="BV489" s="263"/>
      <c r="BW489" s="263"/>
      <c r="BX489" s="263"/>
      <c r="BY489" s="264"/>
      <c r="BZ489" s="251"/>
      <c r="CA489" s="159"/>
      <c r="CB489" s="44"/>
      <c r="CC489" s="44"/>
      <c r="CD489" s="44"/>
      <c r="CE489" s="44"/>
      <c r="CF489" s="44"/>
      <c r="CG489" s="44"/>
      <c r="CH489" s="44"/>
      <c r="CI489" s="44"/>
      <c r="CJ489" s="44"/>
      <c r="CK489" s="44"/>
      <c r="CL489" s="44"/>
      <c r="CM489" s="44"/>
      <c r="CN489" s="44"/>
      <c r="CO489" s="44"/>
      <c r="CP489" s="44"/>
      <c r="CQ489" s="44"/>
      <c r="CR489" s="44"/>
      <c r="CS489" s="44"/>
      <c r="CT489" s="44"/>
      <c r="CU489" s="44"/>
      <c r="CV489" s="44"/>
      <c r="CW489" s="44"/>
      <c r="CX489" s="44"/>
      <c r="CY489" s="44"/>
      <c r="CZ489" s="44"/>
      <c r="DA489" s="44"/>
      <c r="DB489" s="44"/>
      <c r="DC489" s="44"/>
      <c r="DD489" s="44"/>
      <c r="DE489" s="44"/>
      <c r="DF489" s="44"/>
      <c r="DG489" s="44"/>
      <c r="DH489" s="44"/>
      <c r="DI489" s="44"/>
      <c r="DJ489" s="44"/>
      <c r="DK489" s="44"/>
      <c r="DL489" s="44"/>
      <c r="DM489" s="44"/>
    </row>
    <row r="490" spans="1:241" hidden="1" outlineLevel="2">
      <c r="A490" s="187"/>
      <c r="B490" s="33"/>
      <c r="C490" s="50"/>
      <c r="D490" s="51"/>
      <c r="E490" s="34"/>
      <c r="F490" s="56"/>
      <c r="G490" s="34"/>
      <c r="H490" s="34"/>
      <c r="I490" s="34"/>
      <c r="J490" s="53"/>
      <c r="K490" s="34"/>
      <c r="L490" s="36"/>
      <c r="M490" s="36"/>
      <c r="N490" s="36"/>
      <c r="O490" s="49"/>
      <c r="P490" s="49"/>
      <c r="Q490" s="36">
        <f>_xlfn.DAYS(P490,O490)</f>
        <v>0</v>
      </c>
      <c r="R490" s="33"/>
      <c r="S490" s="33"/>
      <c r="T490" s="33"/>
      <c r="U490" s="145"/>
      <c r="V490" s="192">
        <f>SUM(W490,AQ490)</f>
        <v>0</v>
      </c>
      <c r="W490" s="193">
        <f>SUM(AA490,AE490,AI490,AM490)</f>
        <v>0</v>
      </c>
      <c r="X490" s="192">
        <f t="shared" si="1572"/>
        <v>0</v>
      </c>
      <c r="Y490" s="192">
        <f t="shared" si="1572"/>
        <v>0</v>
      </c>
      <c r="Z490" s="192">
        <f t="shared" si="1572"/>
        <v>0</v>
      </c>
      <c r="AA490" s="211">
        <f t="shared" si="1573"/>
        <v>0</v>
      </c>
      <c r="AB490" s="205"/>
      <c r="AC490" s="205"/>
      <c r="AD490" s="229"/>
      <c r="AE490" s="211">
        <f t="shared" si="1574"/>
        <v>0</v>
      </c>
      <c r="AF490" s="205"/>
      <c r="AG490" s="205"/>
      <c r="AH490" s="229"/>
      <c r="AI490" s="211">
        <f t="shared" si="1575"/>
        <v>0</v>
      </c>
      <c r="AJ490" s="205"/>
      <c r="AK490" s="205"/>
      <c r="AL490" s="229"/>
      <c r="AM490" s="211">
        <f>SUM(AN490:AP490)</f>
        <v>0</v>
      </c>
      <c r="AN490" s="205"/>
      <c r="AO490" s="205"/>
      <c r="AP490" s="231"/>
      <c r="AQ490" s="193">
        <f t="shared" si="1576"/>
        <v>0</v>
      </c>
      <c r="AR490" s="192">
        <f t="shared" si="1576"/>
        <v>0</v>
      </c>
      <c r="AS490" s="192">
        <f t="shared" si="1577"/>
        <v>0</v>
      </c>
      <c r="AT490" s="192">
        <f t="shared" si="1578"/>
        <v>0</v>
      </c>
      <c r="AU490" s="192">
        <f t="shared" si="1578"/>
        <v>0</v>
      </c>
      <c r="AV490" s="192">
        <f t="shared" si="1578"/>
        <v>0</v>
      </c>
      <c r="AW490" s="192">
        <f t="shared" si="1578"/>
        <v>0</v>
      </c>
      <c r="AX490" s="235">
        <f t="shared" si="1579"/>
        <v>0</v>
      </c>
      <c r="AY490" s="263"/>
      <c r="AZ490" s="194">
        <f t="shared" si="1580"/>
        <v>0</v>
      </c>
      <c r="BA490" s="263"/>
      <c r="BB490" s="263"/>
      <c r="BC490" s="263"/>
      <c r="BD490" s="264"/>
      <c r="BE490" s="235">
        <f t="shared" si="1581"/>
        <v>0</v>
      </c>
      <c r="BF490" s="263"/>
      <c r="BG490" s="194">
        <f t="shared" si="1582"/>
        <v>0</v>
      </c>
      <c r="BH490" s="263"/>
      <c r="BI490" s="263"/>
      <c r="BJ490" s="263"/>
      <c r="BK490" s="264"/>
      <c r="BL490" s="235">
        <f t="shared" si="1583"/>
        <v>0</v>
      </c>
      <c r="BM490" s="263"/>
      <c r="BN490" s="194">
        <f t="shared" si="1584"/>
        <v>0</v>
      </c>
      <c r="BO490" s="263"/>
      <c r="BP490" s="263"/>
      <c r="BQ490" s="263"/>
      <c r="BR490" s="264"/>
      <c r="BS490" s="235">
        <f t="shared" si="1585"/>
        <v>0</v>
      </c>
      <c r="BT490" s="263"/>
      <c r="BU490" s="194">
        <f t="shared" si="1586"/>
        <v>0</v>
      </c>
      <c r="BV490" s="263"/>
      <c r="BW490" s="263"/>
      <c r="BX490" s="263"/>
      <c r="BY490" s="264"/>
      <c r="BZ490" s="251"/>
      <c r="CA490" s="159"/>
      <c r="CB490" s="44"/>
      <c r="CC490" s="44"/>
      <c r="CD490" s="44"/>
      <c r="CE490" s="44"/>
      <c r="CF490" s="44"/>
      <c r="CG490" s="44"/>
      <c r="CH490" s="44"/>
      <c r="CI490" s="44"/>
      <c r="CJ490" s="44"/>
      <c r="CK490" s="44"/>
      <c r="CL490" s="44"/>
      <c r="CM490" s="44"/>
      <c r="CN490" s="44"/>
      <c r="CO490" s="44"/>
      <c r="CP490" s="44"/>
      <c r="CQ490" s="44"/>
      <c r="CR490" s="44"/>
      <c r="CS490" s="44"/>
      <c r="CT490" s="44"/>
      <c r="CU490" s="44"/>
      <c r="CV490" s="44"/>
      <c r="CW490" s="44"/>
      <c r="CX490" s="44"/>
      <c r="CY490" s="44"/>
      <c r="CZ490" s="44"/>
      <c r="DA490" s="44"/>
      <c r="DB490" s="44"/>
      <c r="DC490" s="44"/>
      <c r="DD490" s="44"/>
      <c r="DE490" s="44"/>
      <c r="DF490" s="44"/>
      <c r="DG490" s="44"/>
      <c r="DH490" s="44"/>
      <c r="DI490" s="44"/>
      <c r="DJ490" s="44"/>
      <c r="DK490" s="44"/>
      <c r="DL490" s="44"/>
      <c r="DM490" s="44"/>
    </row>
    <row r="491" spans="1:241" hidden="1" outlineLevel="2">
      <c r="A491" s="49"/>
      <c r="B491" s="33"/>
      <c r="C491" s="50"/>
      <c r="D491" s="51"/>
      <c r="E491" s="34"/>
      <c r="F491" s="55"/>
      <c r="G491" s="34"/>
      <c r="H491" s="34"/>
      <c r="I491" s="34"/>
      <c r="J491" s="53"/>
      <c r="K491" s="34"/>
      <c r="L491" s="36"/>
      <c r="M491" s="36"/>
      <c r="N491" s="36"/>
      <c r="O491" s="36"/>
      <c r="P491" s="36"/>
      <c r="Q491" s="36"/>
      <c r="R491" s="33"/>
      <c r="S491" s="145"/>
      <c r="T491" s="145"/>
      <c r="U491" s="145"/>
      <c r="V491" s="154"/>
      <c r="W491" s="165"/>
      <c r="X491" s="36"/>
      <c r="Y491" s="36"/>
      <c r="Z491" s="154"/>
      <c r="AA491" s="210"/>
      <c r="AB491" s="36"/>
      <c r="AC491" s="36"/>
      <c r="AD491" s="221"/>
      <c r="AE491" s="210"/>
      <c r="AF491" s="36"/>
      <c r="AG491" s="36"/>
      <c r="AH491" s="221"/>
      <c r="AI491" s="210"/>
      <c r="AJ491" s="36"/>
      <c r="AK491" s="36"/>
      <c r="AL491" s="221"/>
      <c r="AM491" s="210"/>
      <c r="AN491" s="36"/>
      <c r="AO491" s="36"/>
      <c r="AP491" s="154"/>
      <c r="AQ491" s="165"/>
      <c r="AR491" s="36"/>
      <c r="AS491" s="36"/>
      <c r="AT491" s="36"/>
      <c r="AU491" s="36"/>
      <c r="AV491" s="36"/>
      <c r="AW491" s="154"/>
      <c r="AX491" s="236"/>
      <c r="AY491" s="54"/>
      <c r="AZ491" s="54"/>
      <c r="BA491" s="54"/>
      <c r="BB491" s="54"/>
      <c r="BC491" s="54"/>
      <c r="BD491" s="237"/>
      <c r="BE491" s="236"/>
      <c r="BF491" s="54"/>
      <c r="BG491" s="54"/>
      <c r="BH491" s="54"/>
      <c r="BI491" s="54"/>
      <c r="BJ491" s="54"/>
      <c r="BK491" s="237"/>
      <c r="BL491" s="236"/>
      <c r="BM491" s="54"/>
      <c r="BN491" s="54"/>
      <c r="BO491" s="54"/>
      <c r="BP491" s="54"/>
      <c r="BQ491" s="54"/>
      <c r="BR491" s="237"/>
      <c r="BS491" s="236"/>
      <c r="BT491" s="44"/>
      <c r="BU491" s="44"/>
      <c r="BV491" s="44"/>
      <c r="BW491" s="44"/>
      <c r="BX491" s="44"/>
      <c r="BY491" s="257"/>
      <c r="BZ491" s="252"/>
      <c r="CA491" s="159"/>
      <c r="CB491" s="44"/>
      <c r="CC491" s="44"/>
      <c r="CD491" s="44"/>
      <c r="CE491" s="44"/>
      <c r="CF491" s="44"/>
      <c r="CG491" s="44"/>
      <c r="CH491" s="44"/>
      <c r="CI491" s="44"/>
      <c r="CJ491" s="44"/>
      <c r="CK491" s="44"/>
      <c r="CL491" s="44"/>
      <c r="CM491" s="44"/>
      <c r="CN491" s="44"/>
      <c r="CO491" s="44"/>
      <c r="CP491" s="44"/>
      <c r="CQ491" s="44"/>
      <c r="CR491" s="44"/>
      <c r="CS491" s="44"/>
      <c r="CT491" s="44"/>
      <c r="CU491" s="44"/>
      <c r="CV491" s="44"/>
      <c r="CW491" s="44"/>
      <c r="CX491" s="44"/>
      <c r="CY491" s="44"/>
      <c r="CZ491" s="44"/>
      <c r="DA491" s="44"/>
      <c r="DB491" s="44"/>
      <c r="DC491" s="44"/>
      <c r="DD491" s="44"/>
      <c r="DE491" s="44"/>
      <c r="DF491" s="44"/>
      <c r="DG491" s="44"/>
      <c r="DH491" s="44"/>
      <c r="DI491" s="44"/>
      <c r="DJ491" s="44"/>
      <c r="DK491" s="44"/>
      <c r="DL491" s="44"/>
      <c r="DM491" s="44"/>
    </row>
    <row r="492" spans="1:241" ht="21" thickBot="1">
      <c r="A492" s="298"/>
      <c r="B492" s="299"/>
      <c r="C492" s="300"/>
      <c r="D492" s="301"/>
      <c r="E492" s="302"/>
      <c r="F492" s="303"/>
      <c r="G492" s="302"/>
      <c r="H492" s="302"/>
      <c r="I492" s="302"/>
      <c r="J492" s="304"/>
      <c r="K492" s="302"/>
      <c r="L492" s="305"/>
      <c r="M492" s="305"/>
      <c r="N492" s="305"/>
      <c r="O492" s="305"/>
      <c r="P492" s="305"/>
      <c r="Q492" s="305"/>
      <c r="R492" s="299"/>
      <c r="S492" s="306"/>
      <c r="T492" s="306"/>
      <c r="U492" s="306"/>
      <c r="V492" s="305"/>
      <c r="W492" s="305"/>
      <c r="X492" s="305"/>
      <c r="Y492" s="305"/>
      <c r="Z492" s="305"/>
      <c r="AA492" s="305"/>
      <c r="AB492" s="305"/>
      <c r="AC492" s="305"/>
      <c r="AD492" s="305"/>
      <c r="AE492" s="305"/>
      <c r="AF492" s="305"/>
      <c r="AG492" s="305"/>
      <c r="AH492" s="305"/>
      <c r="AI492" s="305"/>
      <c r="AJ492" s="305"/>
      <c r="AK492" s="305"/>
      <c r="AL492" s="305"/>
      <c r="AM492" s="305"/>
      <c r="AN492" s="305"/>
      <c r="AO492" s="305"/>
      <c r="AP492" s="305"/>
      <c r="AQ492" s="305"/>
      <c r="AR492" s="305"/>
      <c r="AS492" s="305"/>
      <c r="AT492" s="305"/>
      <c r="AU492" s="305"/>
      <c r="AV492" s="305"/>
      <c r="AW492" s="305"/>
      <c r="AX492" s="273"/>
      <c r="AY492" s="307"/>
      <c r="AZ492" s="273"/>
      <c r="BA492" s="307"/>
      <c r="BB492" s="307"/>
      <c r="BC492" s="307"/>
      <c r="BD492" s="307"/>
      <c r="BE492" s="273"/>
      <c r="BF492" s="307"/>
      <c r="BG492" s="273"/>
      <c r="BH492" s="307"/>
      <c r="BI492" s="307"/>
      <c r="BJ492" s="307"/>
      <c r="BK492" s="307"/>
      <c r="BL492" s="307"/>
      <c r="BM492" s="307"/>
      <c r="BN492" s="307"/>
      <c r="BO492" s="307"/>
      <c r="BP492" s="307"/>
      <c r="BQ492" s="307"/>
      <c r="BR492" s="307"/>
      <c r="BS492" s="307"/>
      <c r="BT492" s="308"/>
      <c r="BU492" s="308"/>
      <c r="BV492" s="308"/>
      <c r="BW492" s="308"/>
      <c r="BX492" s="308"/>
      <c r="BY492" s="308"/>
      <c r="BZ492" s="159"/>
      <c r="CA492" s="159"/>
      <c r="CB492" s="44"/>
      <c r="CC492" s="44"/>
      <c r="CD492" s="44"/>
      <c r="CE492" s="44"/>
      <c r="CF492" s="44"/>
      <c r="CG492" s="44"/>
      <c r="CH492" s="44"/>
      <c r="CI492" s="44"/>
      <c r="CJ492" s="44"/>
      <c r="CK492" s="44"/>
      <c r="CL492" s="44"/>
      <c r="CM492" s="44"/>
      <c r="CN492" s="44"/>
      <c r="CO492" s="44"/>
      <c r="CP492" s="44"/>
      <c r="CQ492" s="44"/>
      <c r="CR492" s="44"/>
      <c r="CS492" s="44"/>
      <c r="CT492" s="44"/>
      <c r="CU492" s="44"/>
      <c r="CV492" s="44"/>
      <c r="CW492" s="44"/>
      <c r="CX492" s="44"/>
      <c r="CY492" s="44"/>
      <c r="CZ492" s="44"/>
      <c r="DA492" s="44"/>
      <c r="DB492" s="44"/>
      <c r="DC492" s="44"/>
      <c r="DD492" s="44"/>
      <c r="DE492" s="44"/>
      <c r="DF492" s="44"/>
      <c r="DG492" s="44"/>
      <c r="DH492" s="44"/>
      <c r="DI492" s="44"/>
      <c r="DJ492" s="44"/>
      <c r="DK492" s="44"/>
      <c r="DL492" s="44"/>
      <c r="DM492" s="44"/>
    </row>
    <row r="493" spans="1:241" s="45" customFormat="1" ht="61.5" collapsed="1" thickBot="1">
      <c r="A493" s="329" t="s">
        <v>178</v>
      </c>
      <c r="B493" s="330"/>
      <c r="C493" s="330"/>
      <c r="D493" s="330"/>
      <c r="E493" s="331"/>
      <c r="F493" s="332"/>
      <c r="G493" s="333"/>
      <c r="H493" s="333"/>
      <c r="I493" s="333"/>
      <c r="J493" s="346" t="s">
        <v>177</v>
      </c>
      <c r="K493" s="333"/>
      <c r="L493" s="333"/>
      <c r="M493" s="333"/>
      <c r="N493" s="333"/>
      <c r="O493" s="333"/>
      <c r="P493" s="333"/>
      <c r="Q493" s="333"/>
      <c r="R493" s="333"/>
      <c r="S493" s="333"/>
      <c r="T493" s="333"/>
      <c r="U493" s="334"/>
      <c r="V493" s="334"/>
      <c r="W493" s="335"/>
      <c r="X493" s="336"/>
      <c r="Y493" s="336"/>
      <c r="Z493" s="337"/>
      <c r="AA493" s="338"/>
      <c r="AB493" s="336"/>
      <c r="AC493" s="336"/>
      <c r="AD493" s="339"/>
      <c r="AE493" s="338"/>
      <c r="AF493" s="336"/>
      <c r="AG493" s="336"/>
      <c r="AH493" s="339"/>
      <c r="AI493" s="338"/>
      <c r="AJ493" s="336"/>
      <c r="AK493" s="336"/>
      <c r="AL493" s="339"/>
      <c r="AM493" s="338"/>
      <c r="AN493" s="336"/>
      <c r="AO493" s="336"/>
      <c r="AP493" s="337"/>
      <c r="AQ493" s="335"/>
      <c r="AR493" s="336"/>
      <c r="AS493" s="336"/>
      <c r="AT493" s="336"/>
      <c r="AU493" s="336"/>
      <c r="AV493" s="336"/>
      <c r="AW493" s="337"/>
      <c r="AX493" s="338"/>
      <c r="AY493" s="336"/>
      <c r="AZ493" s="336"/>
      <c r="BA493" s="336"/>
      <c r="BB493" s="336"/>
      <c r="BC493" s="336"/>
      <c r="BD493" s="339"/>
      <c r="BE493" s="338"/>
      <c r="BF493" s="336"/>
      <c r="BG493" s="336"/>
      <c r="BH493" s="336"/>
      <c r="BI493" s="336"/>
      <c r="BJ493" s="336"/>
      <c r="BK493" s="339"/>
      <c r="BL493" s="340"/>
      <c r="BM493" s="341"/>
      <c r="BN493" s="341"/>
      <c r="BO493" s="341"/>
      <c r="BP493" s="341"/>
      <c r="BQ493" s="341"/>
      <c r="BR493" s="342"/>
      <c r="BS493" s="340"/>
      <c r="BT493" s="343"/>
      <c r="BU493" s="343"/>
      <c r="BV493" s="343"/>
      <c r="BW493" s="343"/>
      <c r="BX493" s="343"/>
      <c r="BY493" s="344"/>
      <c r="BZ493" s="345"/>
      <c r="CA493" s="159"/>
      <c r="CB493" s="44"/>
      <c r="CC493" s="44"/>
      <c r="CD493" s="44"/>
      <c r="CE493" s="44"/>
      <c r="CF493" s="44"/>
      <c r="CG493" s="44"/>
      <c r="CH493" s="44"/>
      <c r="CI493" s="44"/>
      <c r="CJ493" s="44"/>
      <c r="CK493" s="44"/>
      <c r="CL493" s="44"/>
      <c r="CM493" s="44"/>
      <c r="CN493" s="44"/>
      <c r="CO493" s="44"/>
      <c r="CP493" s="44"/>
      <c r="CQ493" s="44"/>
      <c r="CR493" s="44"/>
      <c r="CS493" s="44"/>
      <c r="CT493" s="44"/>
      <c r="CU493" s="44"/>
      <c r="CV493" s="44"/>
      <c r="CW493" s="44"/>
      <c r="CX493" s="44"/>
      <c r="CY493" s="44"/>
      <c r="CZ493" s="44"/>
      <c r="DA493" s="44"/>
      <c r="DB493" s="44"/>
      <c r="DC493" s="44"/>
      <c r="DD493" s="44"/>
      <c r="DE493" s="44"/>
      <c r="DF493" s="44"/>
      <c r="DG493" s="44"/>
      <c r="DH493" s="44"/>
      <c r="DI493" s="44"/>
      <c r="DJ493" s="44"/>
      <c r="DK493" s="44"/>
      <c r="DL493" s="44"/>
      <c r="DM493" s="44"/>
      <c r="DN493" s="12"/>
      <c r="DO493" s="12"/>
      <c r="DP493" s="12"/>
      <c r="DQ493" s="12"/>
      <c r="DR493" s="12"/>
      <c r="DS493" s="12"/>
      <c r="DT493" s="12"/>
      <c r="DU493" s="12"/>
      <c r="DV493" s="12"/>
      <c r="DW493" s="12"/>
      <c r="DX493" s="12"/>
      <c r="DY493" s="12"/>
      <c r="DZ493" s="12"/>
      <c r="EA493" s="12"/>
      <c r="EB493" s="12"/>
      <c r="EC493" s="12"/>
      <c r="ED493" s="12"/>
      <c r="EE493" s="12"/>
      <c r="EF493" s="12"/>
      <c r="EG493" s="12"/>
      <c r="EH493" s="12"/>
      <c r="EI493" s="12"/>
      <c r="EJ493" s="12"/>
      <c r="EK493" s="12"/>
      <c r="EL493" s="12"/>
      <c r="EM493" s="12"/>
      <c r="EN493" s="12"/>
      <c r="EO493" s="12"/>
      <c r="EP493" s="12"/>
      <c r="EQ493" s="12"/>
      <c r="ER493" s="12"/>
      <c r="ES493" s="12"/>
      <c r="ET493" s="12"/>
      <c r="EU493" s="12"/>
      <c r="EV493" s="12"/>
      <c r="EW493" s="12"/>
      <c r="EX493" s="12"/>
      <c r="EY493" s="12"/>
      <c r="EZ493" s="12"/>
      <c r="FA493" s="12"/>
      <c r="FB493" s="12"/>
      <c r="FC493" s="12"/>
      <c r="FD493" s="12"/>
      <c r="FE493" s="12"/>
      <c r="FF493" s="12"/>
      <c r="FG493" s="12"/>
      <c r="FH493" s="12"/>
      <c r="FI493" s="12"/>
      <c r="FJ493" s="12"/>
      <c r="FK493" s="12"/>
      <c r="FL493" s="12"/>
      <c r="FM493" s="12"/>
      <c r="FN493" s="12"/>
      <c r="FO493" s="12"/>
      <c r="FP493" s="12"/>
      <c r="FQ493" s="12"/>
      <c r="FR493" s="12"/>
      <c r="FS493" s="12"/>
      <c r="FT493" s="12"/>
      <c r="FU493" s="12"/>
      <c r="FV493" s="12"/>
      <c r="FW493" s="12"/>
      <c r="FX493" s="12"/>
      <c r="FY493" s="12"/>
      <c r="FZ493" s="12"/>
      <c r="GA493" s="12"/>
      <c r="GB493" s="12"/>
      <c r="GC493" s="12"/>
      <c r="GD493" s="12"/>
      <c r="GE493" s="12"/>
      <c r="GF493" s="12"/>
      <c r="GG493" s="12"/>
      <c r="GH493" s="12"/>
      <c r="GI493" s="12"/>
      <c r="GJ493" s="12"/>
      <c r="GK493" s="12"/>
      <c r="GL493" s="12"/>
      <c r="GM493" s="12"/>
      <c r="GN493" s="12"/>
      <c r="GO493" s="12"/>
      <c r="GP493" s="12"/>
      <c r="GQ493" s="12"/>
      <c r="GR493" s="12"/>
      <c r="GS493" s="12"/>
      <c r="GT493" s="12"/>
      <c r="GU493" s="12"/>
      <c r="GV493" s="12"/>
      <c r="GW493" s="12"/>
      <c r="GX493" s="12"/>
      <c r="GY493" s="12"/>
      <c r="GZ493" s="12"/>
      <c r="HA493" s="12"/>
      <c r="HB493" s="12"/>
      <c r="HC493" s="12"/>
      <c r="HD493" s="12"/>
      <c r="HE493" s="12"/>
      <c r="HF493" s="12"/>
      <c r="HG493" s="12"/>
      <c r="HH493" s="12"/>
      <c r="HI493" s="12"/>
      <c r="HJ493" s="12"/>
      <c r="HK493" s="12"/>
      <c r="HL493" s="12"/>
      <c r="HM493" s="12"/>
      <c r="HN493" s="12"/>
      <c r="HO493" s="12"/>
      <c r="HP493" s="12"/>
      <c r="HQ493" s="12"/>
      <c r="HR493" s="12"/>
      <c r="HS493" s="12"/>
      <c r="HT493" s="12"/>
      <c r="HU493" s="12"/>
      <c r="HV493" s="12"/>
      <c r="HW493" s="12"/>
      <c r="HX493" s="12"/>
      <c r="HY493" s="12"/>
      <c r="HZ493" s="12"/>
      <c r="IA493" s="12"/>
      <c r="IB493" s="12"/>
      <c r="IC493" s="12"/>
      <c r="ID493" s="12"/>
      <c r="IE493" s="12"/>
      <c r="IF493" s="12"/>
      <c r="IG493" s="12"/>
    </row>
    <row r="494" spans="1:241" s="48" customFormat="1" hidden="1" outlineLevel="1" collapsed="1">
      <c r="A494" s="176"/>
      <c r="B494" s="177"/>
      <c r="C494" s="178"/>
      <c r="D494" s="179"/>
      <c r="E494" s="180"/>
      <c r="F494" s="181"/>
      <c r="G494" s="182"/>
      <c r="H494" s="182"/>
      <c r="I494" s="182"/>
      <c r="J494" s="183"/>
      <c r="K494" s="181" t="str">
        <f>CONCATENATE(K495," ",S495,R495," ",K496," ",S496,R496," "," ",K497," ",S497,R497," ",K498," ",S498,R498)</f>
        <v xml:space="preserve">        </v>
      </c>
      <c r="L494" s="274"/>
      <c r="M494" s="274"/>
      <c r="N494" s="274"/>
      <c r="O494" s="274"/>
      <c r="P494" s="274"/>
      <c r="Q494" s="274"/>
      <c r="R494" s="182"/>
      <c r="S494" s="182"/>
      <c r="T494" s="182"/>
      <c r="U494" s="184"/>
      <c r="V494" s="275">
        <f>IF(SUM(BT495:BY498,BM495:BR498,BF495:BK498,AY495:BD498,AN495:AP498,AJ495:AL498,AF495:AH498,AB495:AD498)=SUM(V495:V498),SUM(V495:V498),"ПРОВЕРЬ")</f>
        <v>0</v>
      </c>
      <c r="W494" s="276">
        <f>SUM(W495:W498)</f>
        <v>0</v>
      </c>
      <c r="X494" s="176">
        <f t="shared" ref="X494:BZ494" si="1587">SUM(X495:X498)</f>
        <v>0</v>
      </c>
      <c r="Y494" s="176">
        <f t="shared" si="1587"/>
        <v>0</v>
      </c>
      <c r="Z494" s="277">
        <f t="shared" si="1587"/>
        <v>0</v>
      </c>
      <c r="AA494" s="278">
        <f t="shared" si="1587"/>
        <v>0</v>
      </c>
      <c r="AB494" s="176">
        <f t="shared" si="1587"/>
        <v>0</v>
      </c>
      <c r="AC494" s="176">
        <f t="shared" si="1587"/>
        <v>0</v>
      </c>
      <c r="AD494" s="279">
        <f t="shared" si="1587"/>
        <v>0</v>
      </c>
      <c r="AE494" s="278">
        <f t="shared" si="1587"/>
        <v>0</v>
      </c>
      <c r="AF494" s="176">
        <f t="shared" si="1587"/>
        <v>0</v>
      </c>
      <c r="AG494" s="176">
        <f t="shared" si="1587"/>
        <v>0</v>
      </c>
      <c r="AH494" s="279">
        <f t="shared" si="1587"/>
        <v>0</v>
      </c>
      <c r="AI494" s="278">
        <f t="shared" si="1587"/>
        <v>0</v>
      </c>
      <c r="AJ494" s="176">
        <f t="shared" si="1587"/>
        <v>0</v>
      </c>
      <c r="AK494" s="176">
        <f t="shared" si="1587"/>
        <v>0</v>
      </c>
      <c r="AL494" s="279">
        <f t="shared" si="1587"/>
        <v>0</v>
      </c>
      <c r="AM494" s="278">
        <f t="shared" si="1587"/>
        <v>0</v>
      </c>
      <c r="AN494" s="176">
        <f t="shared" si="1587"/>
        <v>0</v>
      </c>
      <c r="AO494" s="176">
        <f t="shared" si="1587"/>
        <v>0</v>
      </c>
      <c r="AP494" s="277">
        <f t="shared" si="1587"/>
        <v>0</v>
      </c>
      <c r="AQ494" s="276">
        <f t="shared" si="1587"/>
        <v>0</v>
      </c>
      <c r="AR494" s="176">
        <f t="shared" si="1587"/>
        <v>0</v>
      </c>
      <c r="AS494" s="176">
        <f t="shared" si="1587"/>
        <v>0</v>
      </c>
      <c r="AT494" s="176">
        <f t="shared" si="1587"/>
        <v>0</v>
      </c>
      <c r="AU494" s="176">
        <f t="shared" si="1587"/>
        <v>0</v>
      </c>
      <c r="AV494" s="176">
        <f t="shared" si="1587"/>
        <v>0</v>
      </c>
      <c r="AW494" s="277">
        <f t="shared" si="1587"/>
        <v>0</v>
      </c>
      <c r="AX494" s="278">
        <f t="shared" si="1587"/>
        <v>0</v>
      </c>
      <c r="AY494" s="176">
        <f t="shared" si="1587"/>
        <v>0</v>
      </c>
      <c r="AZ494" s="176">
        <f t="shared" si="1587"/>
        <v>0</v>
      </c>
      <c r="BA494" s="176">
        <f t="shared" si="1587"/>
        <v>0</v>
      </c>
      <c r="BB494" s="176">
        <f t="shared" si="1587"/>
        <v>0</v>
      </c>
      <c r="BC494" s="176">
        <f t="shared" si="1587"/>
        <v>0</v>
      </c>
      <c r="BD494" s="279">
        <f t="shared" si="1587"/>
        <v>0</v>
      </c>
      <c r="BE494" s="278">
        <f t="shared" si="1587"/>
        <v>0</v>
      </c>
      <c r="BF494" s="176">
        <f t="shared" si="1587"/>
        <v>0</v>
      </c>
      <c r="BG494" s="176">
        <f t="shared" si="1587"/>
        <v>0</v>
      </c>
      <c r="BH494" s="176">
        <f t="shared" si="1587"/>
        <v>0</v>
      </c>
      <c r="BI494" s="176">
        <f t="shared" si="1587"/>
        <v>0</v>
      </c>
      <c r="BJ494" s="176">
        <f t="shared" si="1587"/>
        <v>0</v>
      </c>
      <c r="BK494" s="279">
        <f t="shared" si="1587"/>
        <v>0</v>
      </c>
      <c r="BL494" s="278">
        <f t="shared" si="1587"/>
        <v>0</v>
      </c>
      <c r="BM494" s="176">
        <f t="shared" si="1587"/>
        <v>0</v>
      </c>
      <c r="BN494" s="176">
        <f t="shared" si="1587"/>
        <v>0</v>
      </c>
      <c r="BO494" s="176">
        <f t="shared" si="1587"/>
        <v>0</v>
      </c>
      <c r="BP494" s="176">
        <f t="shared" si="1587"/>
        <v>0</v>
      </c>
      <c r="BQ494" s="176">
        <f t="shared" si="1587"/>
        <v>0</v>
      </c>
      <c r="BR494" s="279">
        <f t="shared" si="1587"/>
        <v>0</v>
      </c>
      <c r="BS494" s="278">
        <f t="shared" si="1587"/>
        <v>0</v>
      </c>
      <c r="BT494" s="176">
        <f t="shared" si="1587"/>
        <v>0</v>
      </c>
      <c r="BU494" s="176">
        <f t="shared" si="1587"/>
        <v>0</v>
      </c>
      <c r="BV494" s="176">
        <f t="shared" si="1587"/>
        <v>0</v>
      </c>
      <c r="BW494" s="176">
        <f t="shared" si="1587"/>
        <v>0</v>
      </c>
      <c r="BX494" s="176">
        <f t="shared" si="1587"/>
        <v>0</v>
      </c>
      <c r="BY494" s="279">
        <f t="shared" si="1587"/>
        <v>0</v>
      </c>
      <c r="BZ494" s="280">
        <f t="shared" si="1587"/>
        <v>0</v>
      </c>
      <c r="CA494" s="160"/>
      <c r="CB494" s="46"/>
      <c r="CC494" s="46"/>
      <c r="CD494" s="46"/>
      <c r="CE494" s="46"/>
      <c r="CF494" s="46"/>
      <c r="CG494" s="46"/>
      <c r="CH494" s="46"/>
      <c r="CI494" s="46"/>
      <c r="CJ494" s="46"/>
      <c r="CK494" s="46"/>
      <c r="CL494" s="46"/>
      <c r="CM494" s="46"/>
      <c r="CN494" s="46"/>
      <c r="CO494" s="46"/>
      <c r="CP494" s="46"/>
      <c r="CQ494" s="46"/>
      <c r="CR494" s="46"/>
      <c r="CS494" s="46"/>
      <c r="CT494" s="46"/>
      <c r="CU494" s="46"/>
      <c r="CV494" s="46"/>
      <c r="CW494" s="46"/>
      <c r="CX494" s="46"/>
      <c r="CY494" s="46"/>
      <c r="CZ494" s="46"/>
      <c r="DA494" s="46"/>
      <c r="DB494" s="46"/>
      <c r="DC494" s="46"/>
      <c r="DD494" s="46"/>
      <c r="DE494" s="46"/>
      <c r="DF494" s="46"/>
      <c r="DG494" s="46"/>
      <c r="DH494" s="46"/>
      <c r="DI494" s="46"/>
      <c r="DJ494" s="46"/>
      <c r="DK494" s="46"/>
      <c r="DL494" s="46"/>
      <c r="DM494" s="46"/>
      <c r="DN494" s="47"/>
      <c r="DO494" s="47"/>
      <c r="DP494" s="47"/>
      <c r="DQ494" s="47"/>
      <c r="DR494" s="47"/>
      <c r="DS494" s="47"/>
      <c r="DT494" s="47"/>
      <c r="DU494" s="47"/>
      <c r="DV494" s="47"/>
      <c r="DW494" s="47"/>
      <c r="DX494" s="47"/>
      <c r="DY494" s="47"/>
      <c r="DZ494" s="47"/>
      <c r="EA494" s="47"/>
      <c r="EB494" s="47"/>
      <c r="EC494" s="47"/>
      <c r="ED494" s="47"/>
      <c r="EE494" s="47"/>
      <c r="EF494" s="47"/>
      <c r="EG494" s="47"/>
      <c r="EH494" s="47"/>
      <c r="EI494" s="47"/>
      <c r="EJ494" s="47"/>
      <c r="EK494" s="47"/>
      <c r="EL494" s="47"/>
      <c r="EM494" s="47"/>
      <c r="EN494" s="47"/>
      <c r="EO494" s="47"/>
      <c r="EP494" s="47"/>
      <c r="EQ494" s="47"/>
      <c r="ER494" s="47"/>
      <c r="ES494" s="47"/>
      <c r="ET494" s="47"/>
      <c r="EU494" s="47"/>
      <c r="EV494" s="47"/>
      <c r="EW494" s="47"/>
      <c r="EX494" s="47"/>
      <c r="EY494" s="47"/>
      <c r="EZ494" s="47"/>
      <c r="FA494" s="47"/>
      <c r="FB494" s="47"/>
      <c r="FC494" s="47"/>
      <c r="FD494" s="47"/>
      <c r="FE494" s="47"/>
      <c r="FF494" s="47"/>
      <c r="FG494" s="47"/>
      <c r="FH494" s="47"/>
      <c r="FI494" s="47"/>
      <c r="FJ494" s="47"/>
      <c r="FK494" s="47"/>
      <c r="FL494" s="47"/>
      <c r="FM494" s="47"/>
      <c r="FN494" s="47"/>
      <c r="FO494" s="47"/>
      <c r="FP494" s="47"/>
      <c r="FQ494" s="47"/>
      <c r="FR494" s="47"/>
      <c r="FS494" s="47"/>
      <c r="FT494" s="47"/>
      <c r="FU494" s="47"/>
      <c r="FV494" s="47"/>
      <c r="FW494" s="47"/>
      <c r="FX494" s="47"/>
      <c r="FY494" s="47"/>
      <c r="FZ494" s="47"/>
      <c r="GA494" s="47"/>
      <c r="GB494" s="47"/>
      <c r="GC494" s="47"/>
      <c r="GD494" s="47"/>
      <c r="GE494" s="47"/>
      <c r="GF494" s="47"/>
      <c r="GG494" s="47"/>
      <c r="GH494" s="47"/>
      <c r="GI494" s="47"/>
      <c r="GJ494" s="47"/>
      <c r="GK494" s="47"/>
      <c r="GL494" s="47"/>
      <c r="GM494" s="47"/>
      <c r="GN494" s="47"/>
      <c r="GO494" s="47"/>
      <c r="GP494" s="47"/>
      <c r="GQ494" s="47"/>
      <c r="GR494" s="47"/>
      <c r="GS494" s="47"/>
      <c r="GT494" s="47"/>
      <c r="GU494" s="47"/>
      <c r="GV494" s="47"/>
      <c r="GW494" s="47"/>
      <c r="GX494" s="47"/>
      <c r="GY494" s="47"/>
      <c r="GZ494" s="47"/>
      <c r="HA494" s="47"/>
      <c r="HB494" s="47"/>
      <c r="HC494" s="47"/>
      <c r="HD494" s="47"/>
      <c r="HE494" s="47"/>
      <c r="HF494" s="47"/>
      <c r="HG494" s="47"/>
      <c r="HH494" s="47"/>
      <c r="HI494" s="47"/>
      <c r="HJ494" s="47"/>
      <c r="HK494" s="47"/>
      <c r="HL494" s="47"/>
      <c r="HM494" s="47"/>
      <c r="HN494" s="47"/>
      <c r="HO494" s="47"/>
      <c r="HP494" s="47"/>
      <c r="HQ494" s="47"/>
      <c r="HR494" s="47"/>
      <c r="HS494" s="47"/>
      <c r="HT494" s="47"/>
      <c r="HU494" s="47"/>
      <c r="HV494" s="47"/>
      <c r="HW494" s="47"/>
      <c r="HX494" s="47"/>
      <c r="HY494" s="47"/>
      <c r="HZ494" s="47"/>
      <c r="IA494" s="47"/>
      <c r="IB494" s="47"/>
      <c r="IC494" s="47"/>
      <c r="ID494" s="47"/>
      <c r="IE494" s="47"/>
      <c r="IF494" s="47"/>
      <c r="IG494" s="47"/>
    </row>
    <row r="495" spans="1:241" hidden="1" outlineLevel="2">
      <c r="A495" s="187"/>
      <c r="B495" s="33"/>
      <c r="C495" s="50"/>
      <c r="D495" s="51"/>
      <c r="E495" s="34"/>
      <c r="F495" s="56"/>
      <c r="G495" s="34"/>
      <c r="H495" s="34"/>
      <c r="I495" s="34"/>
      <c r="J495" s="53"/>
      <c r="K495" s="34"/>
      <c r="L495" s="36"/>
      <c r="M495" s="36"/>
      <c r="N495" s="36"/>
      <c r="O495" s="49"/>
      <c r="P495" s="49"/>
      <c r="Q495" s="36">
        <f t="shared" ref="Q495:Q497" si="1588">_xlfn.DAYS(P495,O495)</f>
        <v>0</v>
      </c>
      <c r="R495" s="33"/>
      <c r="S495" s="33"/>
      <c r="T495" s="33"/>
      <c r="U495" s="145"/>
      <c r="V495" s="192">
        <f>SUM(W495,AQ495)</f>
        <v>0</v>
      </c>
      <c r="W495" s="193">
        <f>SUM(AA495,AE495,AI495,AM495)</f>
        <v>0</v>
      </c>
      <c r="X495" s="192">
        <f t="shared" ref="X495:Z498" si="1589">SUM(AB495,AF495,AJ495,AN495)</f>
        <v>0</v>
      </c>
      <c r="Y495" s="192">
        <f t="shared" si="1589"/>
        <v>0</v>
      </c>
      <c r="Z495" s="192">
        <f t="shared" si="1589"/>
        <v>0</v>
      </c>
      <c r="AA495" s="211">
        <f t="shared" ref="AA495:AA498" si="1590">SUM(AB495:AD495)</f>
        <v>0</v>
      </c>
      <c r="AB495" s="205"/>
      <c r="AC495" s="205"/>
      <c r="AD495" s="229"/>
      <c r="AE495" s="211">
        <f t="shared" ref="AE495:AE498" si="1591">SUM(AF495:AH495)</f>
        <v>0</v>
      </c>
      <c r="AF495" s="205"/>
      <c r="AG495" s="205"/>
      <c r="AH495" s="229"/>
      <c r="AI495" s="211">
        <f t="shared" ref="AI495:AI498" si="1592">SUM(AJ495:AL495)</f>
        <v>0</v>
      </c>
      <c r="AJ495" s="205"/>
      <c r="AK495" s="205"/>
      <c r="AL495" s="229"/>
      <c r="AM495" s="211">
        <f>SUM(AN495:AP495)</f>
        <v>0</v>
      </c>
      <c r="AN495" s="205"/>
      <c r="AO495" s="205"/>
      <c r="AP495" s="231"/>
      <c r="AQ495" s="193">
        <f t="shared" ref="AQ495:AR498" si="1593">SUM(BS495,BL495,BE495,AX495)</f>
        <v>0</v>
      </c>
      <c r="AR495" s="192">
        <f t="shared" si="1593"/>
        <v>0</v>
      </c>
      <c r="AS495" s="192">
        <f t="shared" ref="AS495:AS498" si="1594">IF(AR495*0.304=SUM(AZ495,BG495,BN495,BU495),AR495*0.304,"ЕСН")</f>
        <v>0</v>
      </c>
      <c r="AT495" s="192">
        <f t="shared" ref="AT495:AW498" si="1595">SUM(BV495,BO495,BH495,BA495)</f>
        <v>0</v>
      </c>
      <c r="AU495" s="192">
        <f t="shared" si="1595"/>
        <v>0</v>
      </c>
      <c r="AV495" s="192">
        <f t="shared" si="1595"/>
        <v>0</v>
      </c>
      <c r="AW495" s="192">
        <f t="shared" si="1595"/>
        <v>0</v>
      </c>
      <c r="AX495" s="235">
        <f t="shared" ref="AX495:AX498" si="1596">SUM(AY495:BD495)</f>
        <v>0</v>
      </c>
      <c r="AY495" s="263"/>
      <c r="AZ495" s="194">
        <f t="shared" ref="AZ495:AZ498" si="1597">AY495*0.304</f>
        <v>0</v>
      </c>
      <c r="BA495" s="263"/>
      <c r="BB495" s="263"/>
      <c r="BC495" s="263"/>
      <c r="BD495" s="264"/>
      <c r="BE495" s="235">
        <f t="shared" ref="BE495:BE498" si="1598">SUM(BF495:BK495)</f>
        <v>0</v>
      </c>
      <c r="BF495" s="263"/>
      <c r="BG495" s="194">
        <f t="shared" ref="BG495:BG498" si="1599">BF495*0.304</f>
        <v>0</v>
      </c>
      <c r="BH495" s="263"/>
      <c r="BI495" s="263"/>
      <c r="BJ495" s="263"/>
      <c r="BK495" s="264"/>
      <c r="BL495" s="235">
        <f t="shared" ref="BL495:BL498" si="1600">SUM(BM495:BR495)</f>
        <v>0</v>
      </c>
      <c r="BM495" s="263"/>
      <c r="BN495" s="194">
        <f t="shared" ref="BN495:BN498" si="1601">BM495*0.304</f>
        <v>0</v>
      </c>
      <c r="BO495" s="263"/>
      <c r="BP495" s="263"/>
      <c r="BQ495" s="263"/>
      <c r="BR495" s="264"/>
      <c r="BS495" s="235">
        <f t="shared" ref="BS495:BS498" si="1602">SUM(BT495:BY495)</f>
        <v>0</v>
      </c>
      <c r="BT495" s="263"/>
      <c r="BU495" s="194">
        <f t="shared" ref="BU495:BU498" si="1603">BT495*0.304</f>
        <v>0</v>
      </c>
      <c r="BV495" s="263"/>
      <c r="BW495" s="263"/>
      <c r="BX495" s="263"/>
      <c r="BY495" s="264"/>
      <c r="BZ495" s="251"/>
      <c r="CA495" s="159"/>
      <c r="CB495" s="44"/>
      <c r="CC495" s="44"/>
      <c r="CD495" s="44"/>
      <c r="CE495" s="44"/>
      <c r="CF495" s="44"/>
      <c r="CG495" s="44"/>
      <c r="CH495" s="44"/>
      <c r="CI495" s="44"/>
      <c r="CJ495" s="44"/>
      <c r="CK495" s="44"/>
      <c r="CL495" s="44"/>
      <c r="CM495" s="44"/>
      <c r="CN495" s="44"/>
      <c r="CO495" s="44"/>
      <c r="CP495" s="44"/>
      <c r="CQ495" s="44"/>
      <c r="CR495" s="44"/>
      <c r="CS495" s="44"/>
      <c r="CT495" s="44"/>
      <c r="CU495" s="44"/>
      <c r="CV495" s="44"/>
      <c r="CW495" s="44"/>
      <c r="CX495" s="44"/>
      <c r="CY495" s="44"/>
      <c r="CZ495" s="44"/>
      <c r="DA495" s="44"/>
      <c r="DB495" s="44"/>
      <c r="DC495" s="44"/>
      <c r="DD495" s="44"/>
      <c r="DE495" s="44"/>
      <c r="DF495" s="44"/>
      <c r="DG495" s="44"/>
      <c r="DH495" s="44"/>
      <c r="DI495" s="44"/>
      <c r="DJ495" s="44"/>
      <c r="DK495" s="44"/>
      <c r="DL495" s="44"/>
      <c r="DM495" s="44"/>
    </row>
    <row r="496" spans="1:241" hidden="1" outlineLevel="2">
      <c r="A496" s="187"/>
      <c r="B496" s="33"/>
      <c r="C496" s="50"/>
      <c r="D496" s="51"/>
      <c r="E496" s="34"/>
      <c r="F496" s="56"/>
      <c r="G496" s="34"/>
      <c r="H496" s="34"/>
      <c r="I496" s="34"/>
      <c r="J496" s="53"/>
      <c r="K496" s="34"/>
      <c r="L496" s="36"/>
      <c r="M496" s="36"/>
      <c r="N496" s="36"/>
      <c r="O496" s="49"/>
      <c r="P496" s="49"/>
      <c r="Q496" s="36">
        <f t="shared" si="1588"/>
        <v>0</v>
      </c>
      <c r="R496" s="33"/>
      <c r="S496" s="33"/>
      <c r="T496" s="33"/>
      <c r="U496" s="145"/>
      <c r="V496" s="192">
        <f>SUM(W496,AQ496)</f>
        <v>0</v>
      </c>
      <c r="W496" s="193">
        <f>SUM(AA496,AE496,AI496,AM496)</f>
        <v>0</v>
      </c>
      <c r="X496" s="192">
        <f t="shared" si="1589"/>
        <v>0</v>
      </c>
      <c r="Y496" s="192">
        <f t="shared" si="1589"/>
        <v>0</v>
      </c>
      <c r="Z496" s="192">
        <f t="shared" si="1589"/>
        <v>0</v>
      </c>
      <c r="AA496" s="211">
        <f t="shared" si="1590"/>
        <v>0</v>
      </c>
      <c r="AB496" s="205"/>
      <c r="AC496" s="205"/>
      <c r="AD496" s="229"/>
      <c r="AE496" s="211">
        <f t="shared" si="1591"/>
        <v>0</v>
      </c>
      <c r="AF496" s="205"/>
      <c r="AG496" s="205"/>
      <c r="AH496" s="229"/>
      <c r="AI496" s="211">
        <f t="shared" si="1592"/>
        <v>0</v>
      </c>
      <c r="AJ496" s="205"/>
      <c r="AK496" s="205"/>
      <c r="AL496" s="229"/>
      <c r="AM496" s="211">
        <f>SUM(AN496:AP496)</f>
        <v>0</v>
      </c>
      <c r="AN496" s="205"/>
      <c r="AO496" s="205"/>
      <c r="AP496" s="231"/>
      <c r="AQ496" s="193">
        <f t="shared" si="1593"/>
        <v>0</v>
      </c>
      <c r="AR496" s="192">
        <f t="shared" si="1593"/>
        <v>0</v>
      </c>
      <c r="AS496" s="192">
        <f t="shared" si="1594"/>
        <v>0</v>
      </c>
      <c r="AT496" s="192">
        <f t="shared" si="1595"/>
        <v>0</v>
      </c>
      <c r="AU496" s="192">
        <f t="shared" si="1595"/>
        <v>0</v>
      </c>
      <c r="AV496" s="192">
        <f t="shared" si="1595"/>
        <v>0</v>
      </c>
      <c r="AW496" s="192">
        <f t="shared" si="1595"/>
        <v>0</v>
      </c>
      <c r="AX496" s="235">
        <f t="shared" si="1596"/>
        <v>0</v>
      </c>
      <c r="AY496" s="263"/>
      <c r="AZ496" s="194">
        <f t="shared" si="1597"/>
        <v>0</v>
      </c>
      <c r="BA496" s="263"/>
      <c r="BB496" s="263"/>
      <c r="BC496" s="263"/>
      <c r="BD496" s="264"/>
      <c r="BE496" s="235">
        <f t="shared" si="1598"/>
        <v>0</v>
      </c>
      <c r="BF496" s="263"/>
      <c r="BG496" s="194">
        <f t="shared" si="1599"/>
        <v>0</v>
      </c>
      <c r="BH496" s="263"/>
      <c r="BI496" s="263"/>
      <c r="BJ496" s="263"/>
      <c r="BK496" s="264"/>
      <c r="BL496" s="235">
        <f t="shared" si="1600"/>
        <v>0</v>
      </c>
      <c r="BM496" s="263"/>
      <c r="BN496" s="194">
        <f t="shared" si="1601"/>
        <v>0</v>
      </c>
      <c r="BO496" s="263"/>
      <c r="BP496" s="263"/>
      <c r="BQ496" s="263"/>
      <c r="BR496" s="264"/>
      <c r="BS496" s="235">
        <f t="shared" si="1602"/>
        <v>0</v>
      </c>
      <c r="BT496" s="263"/>
      <c r="BU496" s="194">
        <f t="shared" si="1603"/>
        <v>0</v>
      </c>
      <c r="BV496" s="263"/>
      <c r="BW496" s="263"/>
      <c r="BX496" s="263"/>
      <c r="BY496" s="264"/>
      <c r="BZ496" s="251"/>
      <c r="CA496" s="159"/>
      <c r="CB496" s="44"/>
      <c r="CC496" s="44"/>
      <c r="CD496" s="44"/>
      <c r="CE496" s="44"/>
      <c r="CF496" s="44"/>
      <c r="CG496" s="44"/>
      <c r="CH496" s="44"/>
      <c r="CI496" s="44"/>
      <c r="CJ496" s="44"/>
      <c r="CK496" s="44"/>
      <c r="CL496" s="44"/>
      <c r="CM496" s="44"/>
      <c r="CN496" s="44"/>
      <c r="CO496" s="44"/>
      <c r="CP496" s="44"/>
      <c r="CQ496" s="44"/>
      <c r="CR496" s="44"/>
      <c r="CS496" s="44"/>
      <c r="CT496" s="44"/>
      <c r="CU496" s="44"/>
      <c r="CV496" s="44"/>
      <c r="CW496" s="44"/>
      <c r="CX496" s="44"/>
      <c r="CY496" s="44"/>
      <c r="CZ496" s="44"/>
      <c r="DA496" s="44"/>
      <c r="DB496" s="44"/>
      <c r="DC496" s="44"/>
      <c r="DD496" s="44"/>
      <c r="DE496" s="44"/>
      <c r="DF496" s="44"/>
      <c r="DG496" s="44"/>
      <c r="DH496" s="44"/>
      <c r="DI496" s="44"/>
      <c r="DJ496" s="44"/>
      <c r="DK496" s="44"/>
      <c r="DL496" s="44"/>
      <c r="DM496" s="44"/>
    </row>
    <row r="497" spans="1:241" hidden="1" outlineLevel="2">
      <c r="A497" s="187"/>
      <c r="B497" s="33"/>
      <c r="C497" s="50"/>
      <c r="D497" s="51"/>
      <c r="E497" s="34"/>
      <c r="F497" s="56"/>
      <c r="G497" s="34"/>
      <c r="H497" s="34"/>
      <c r="I497" s="34"/>
      <c r="J497" s="53"/>
      <c r="K497" s="34"/>
      <c r="L497" s="36"/>
      <c r="M497" s="36"/>
      <c r="N497" s="36"/>
      <c r="O497" s="49"/>
      <c r="P497" s="49"/>
      <c r="Q497" s="36">
        <f t="shared" si="1588"/>
        <v>0</v>
      </c>
      <c r="R497" s="33"/>
      <c r="S497" s="33"/>
      <c r="T497" s="33"/>
      <c r="U497" s="145"/>
      <c r="V497" s="192">
        <f>SUM(W497,AQ497)</f>
        <v>0</v>
      </c>
      <c r="W497" s="193">
        <f>SUM(AA497,AE497,AI497,AM497)</f>
        <v>0</v>
      </c>
      <c r="X497" s="192">
        <f t="shared" si="1589"/>
        <v>0</v>
      </c>
      <c r="Y497" s="192">
        <f t="shared" si="1589"/>
        <v>0</v>
      </c>
      <c r="Z497" s="192">
        <f t="shared" si="1589"/>
        <v>0</v>
      </c>
      <c r="AA497" s="211">
        <f t="shared" si="1590"/>
        <v>0</v>
      </c>
      <c r="AB497" s="205"/>
      <c r="AC497" s="205"/>
      <c r="AD497" s="229"/>
      <c r="AE497" s="211">
        <f t="shared" si="1591"/>
        <v>0</v>
      </c>
      <c r="AF497" s="205"/>
      <c r="AG497" s="205"/>
      <c r="AH497" s="229"/>
      <c r="AI497" s="211">
        <f t="shared" si="1592"/>
        <v>0</v>
      </c>
      <c r="AJ497" s="205"/>
      <c r="AK497" s="205"/>
      <c r="AL497" s="229"/>
      <c r="AM497" s="211">
        <f>SUM(AN497:AP497)</f>
        <v>0</v>
      </c>
      <c r="AN497" s="205"/>
      <c r="AO497" s="205"/>
      <c r="AP497" s="231"/>
      <c r="AQ497" s="193">
        <f t="shared" si="1593"/>
        <v>0</v>
      </c>
      <c r="AR497" s="192">
        <f t="shared" si="1593"/>
        <v>0</v>
      </c>
      <c r="AS497" s="192">
        <f t="shared" si="1594"/>
        <v>0</v>
      </c>
      <c r="AT497" s="192">
        <f t="shared" si="1595"/>
        <v>0</v>
      </c>
      <c r="AU497" s="192">
        <f t="shared" si="1595"/>
        <v>0</v>
      </c>
      <c r="AV497" s="192">
        <f t="shared" si="1595"/>
        <v>0</v>
      </c>
      <c r="AW497" s="192">
        <f t="shared" si="1595"/>
        <v>0</v>
      </c>
      <c r="AX497" s="235">
        <f t="shared" si="1596"/>
        <v>0</v>
      </c>
      <c r="AY497" s="263"/>
      <c r="AZ497" s="194">
        <f t="shared" si="1597"/>
        <v>0</v>
      </c>
      <c r="BA497" s="263"/>
      <c r="BB497" s="263"/>
      <c r="BC497" s="263"/>
      <c r="BD497" s="264"/>
      <c r="BE497" s="235">
        <f t="shared" si="1598"/>
        <v>0</v>
      </c>
      <c r="BF497" s="263"/>
      <c r="BG497" s="194">
        <f t="shared" si="1599"/>
        <v>0</v>
      </c>
      <c r="BH497" s="263"/>
      <c r="BI497" s="263"/>
      <c r="BJ497" s="263"/>
      <c r="BK497" s="264"/>
      <c r="BL497" s="235">
        <f t="shared" si="1600"/>
        <v>0</v>
      </c>
      <c r="BM497" s="263"/>
      <c r="BN497" s="194">
        <f t="shared" si="1601"/>
        <v>0</v>
      </c>
      <c r="BO497" s="263"/>
      <c r="BP497" s="263"/>
      <c r="BQ497" s="263"/>
      <c r="BR497" s="264"/>
      <c r="BS497" s="235">
        <f t="shared" si="1602"/>
        <v>0</v>
      </c>
      <c r="BT497" s="263"/>
      <c r="BU497" s="194">
        <f t="shared" si="1603"/>
        <v>0</v>
      </c>
      <c r="BV497" s="263"/>
      <c r="BW497" s="263"/>
      <c r="BX497" s="263"/>
      <c r="BY497" s="264"/>
      <c r="BZ497" s="251"/>
      <c r="CA497" s="159"/>
      <c r="CB497" s="44"/>
      <c r="CC497" s="44"/>
      <c r="CD497" s="44"/>
      <c r="CE497" s="44"/>
      <c r="CF497" s="44"/>
      <c r="CG497" s="44"/>
      <c r="CH497" s="44"/>
      <c r="CI497" s="44"/>
      <c r="CJ497" s="44"/>
      <c r="CK497" s="44"/>
      <c r="CL497" s="44"/>
      <c r="CM497" s="44"/>
      <c r="CN497" s="44"/>
      <c r="CO497" s="44"/>
      <c r="CP497" s="44"/>
      <c r="CQ497" s="44"/>
      <c r="CR497" s="44"/>
      <c r="CS497" s="44"/>
      <c r="CT497" s="44"/>
      <c r="CU497" s="44"/>
      <c r="CV497" s="44"/>
      <c r="CW497" s="44"/>
      <c r="CX497" s="44"/>
      <c r="CY497" s="44"/>
      <c r="CZ497" s="44"/>
      <c r="DA497" s="44"/>
      <c r="DB497" s="44"/>
      <c r="DC497" s="44"/>
      <c r="DD497" s="44"/>
      <c r="DE497" s="44"/>
      <c r="DF497" s="44"/>
      <c r="DG497" s="44"/>
      <c r="DH497" s="44"/>
      <c r="DI497" s="44"/>
      <c r="DJ497" s="44"/>
      <c r="DK497" s="44"/>
      <c r="DL497" s="44"/>
      <c r="DM497" s="44"/>
    </row>
    <row r="498" spans="1:241" hidden="1" outlineLevel="2">
      <c r="A498" s="187"/>
      <c r="B498" s="33"/>
      <c r="C498" s="50"/>
      <c r="D498" s="51"/>
      <c r="E498" s="34"/>
      <c r="F498" s="56"/>
      <c r="G498" s="34"/>
      <c r="H498" s="34"/>
      <c r="I498" s="34"/>
      <c r="J498" s="53"/>
      <c r="K498" s="34"/>
      <c r="L498" s="36"/>
      <c r="M498" s="36"/>
      <c r="N498" s="36"/>
      <c r="O498" s="49"/>
      <c r="P498" s="49"/>
      <c r="Q498" s="36">
        <f>_xlfn.DAYS(P498,O498)</f>
        <v>0</v>
      </c>
      <c r="R498" s="33"/>
      <c r="S498" s="33"/>
      <c r="T498" s="33"/>
      <c r="U498" s="145"/>
      <c r="V498" s="192">
        <f>SUM(W498,AQ498)</f>
        <v>0</v>
      </c>
      <c r="W498" s="193">
        <f>SUM(AA498,AE498,AI498,AM498)</f>
        <v>0</v>
      </c>
      <c r="X498" s="192">
        <f t="shared" si="1589"/>
        <v>0</v>
      </c>
      <c r="Y498" s="192">
        <f t="shared" si="1589"/>
        <v>0</v>
      </c>
      <c r="Z498" s="192">
        <f t="shared" si="1589"/>
        <v>0</v>
      </c>
      <c r="AA498" s="211">
        <f t="shared" si="1590"/>
        <v>0</v>
      </c>
      <c r="AB498" s="205"/>
      <c r="AC498" s="205"/>
      <c r="AD498" s="229"/>
      <c r="AE498" s="211">
        <f t="shared" si="1591"/>
        <v>0</v>
      </c>
      <c r="AF498" s="205"/>
      <c r="AG498" s="205"/>
      <c r="AH498" s="229"/>
      <c r="AI498" s="211">
        <f t="shared" si="1592"/>
        <v>0</v>
      </c>
      <c r="AJ498" s="205"/>
      <c r="AK498" s="205"/>
      <c r="AL498" s="229"/>
      <c r="AM498" s="211">
        <f>SUM(AN498:AP498)</f>
        <v>0</v>
      </c>
      <c r="AN498" s="205"/>
      <c r="AO498" s="205"/>
      <c r="AP498" s="231"/>
      <c r="AQ498" s="193">
        <f t="shared" si="1593"/>
        <v>0</v>
      </c>
      <c r="AR498" s="192">
        <f t="shared" si="1593"/>
        <v>0</v>
      </c>
      <c r="AS498" s="192">
        <f t="shared" si="1594"/>
        <v>0</v>
      </c>
      <c r="AT498" s="192">
        <f t="shared" si="1595"/>
        <v>0</v>
      </c>
      <c r="AU498" s="192">
        <f t="shared" si="1595"/>
        <v>0</v>
      </c>
      <c r="AV498" s="192">
        <f t="shared" si="1595"/>
        <v>0</v>
      </c>
      <c r="AW498" s="192">
        <f t="shared" si="1595"/>
        <v>0</v>
      </c>
      <c r="AX498" s="235">
        <f t="shared" si="1596"/>
        <v>0</v>
      </c>
      <c r="AY498" s="263"/>
      <c r="AZ498" s="194">
        <f t="shared" si="1597"/>
        <v>0</v>
      </c>
      <c r="BA498" s="263"/>
      <c r="BB498" s="263"/>
      <c r="BC498" s="263"/>
      <c r="BD498" s="264"/>
      <c r="BE498" s="235">
        <f t="shared" si="1598"/>
        <v>0</v>
      </c>
      <c r="BF498" s="263"/>
      <c r="BG498" s="194">
        <f t="shared" si="1599"/>
        <v>0</v>
      </c>
      <c r="BH498" s="263"/>
      <c r="BI498" s="263"/>
      <c r="BJ498" s="263"/>
      <c r="BK498" s="264"/>
      <c r="BL498" s="235">
        <f t="shared" si="1600"/>
        <v>0</v>
      </c>
      <c r="BM498" s="263"/>
      <c r="BN498" s="194">
        <f t="shared" si="1601"/>
        <v>0</v>
      </c>
      <c r="BO498" s="263"/>
      <c r="BP498" s="263"/>
      <c r="BQ498" s="263"/>
      <c r="BR498" s="264"/>
      <c r="BS498" s="235">
        <f t="shared" si="1602"/>
        <v>0</v>
      </c>
      <c r="BT498" s="263"/>
      <c r="BU498" s="194">
        <f t="shared" si="1603"/>
        <v>0</v>
      </c>
      <c r="BV498" s="263"/>
      <c r="BW498" s="263"/>
      <c r="BX498" s="263"/>
      <c r="BY498" s="264"/>
      <c r="BZ498" s="251"/>
      <c r="CA498" s="159"/>
      <c r="CB498" s="44"/>
      <c r="CC498" s="44"/>
      <c r="CD498" s="44"/>
      <c r="CE498" s="44"/>
      <c r="CF498" s="44"/>
      <c r="CG498" s="44"/>
      <c r="CH498" s="44"/>
      <c r="CI498" s="44"/>
      <c r="CJ498" s="44"/>
      <c r="CK498" s="44"/>
      <c r="CL498" s="44"/>
      <c r="CM498" s="44"/>
      <c r="CN498" s="44"/>
      <c r="CO498" s="44"/>
      <c r="CP498" s="44"/>
      <c r="CQ498" s="44"/>
      <c r="CR498" s="44"/>
      <c r="CS498" s="44"/>
      <c r="CT498" s="44"/>
      <c r="CU498" s="44"/>
      <c r="CV498" s="44"/>
      <c r="CW498" s="44"/>
      <c r="CX498" s="44"/>
      <c r="CY498" s="44"/>
      <c r="CZ498" s="44"/>
      <c r="DA498" s="44"/>
      <c r="DB498" s="44"/>
      <c r="DC498" s="44"/>
      <c r="DD498" s="44"/>
      <c r="DE498" s="44"/>
      <c r="DF498" s="44"/>
      <c r="DG498" s="44"/>
      <c r="DH498" s="44"/>
      <c r="DI498" s="44"/>
      <c r="DJ498" s="44"/>
      <c r="DK498" s="44"/>
      <c r="DL498" s="44"/>
      <c r="DM498" s="44"/>
    </row>
    <row r="499" spans="1:241" hidden="1" outlineLevel="2">
      <c r="A499" s="49"/>
      <c r="B499" s="33"/>
      <c r="C499" s="50"/>
      <c r="D499" s="51"/>
      <c r="E499" s="34"/>
      <c r="F499" s="55"/>
      <c r="G499" s="34"/>
      <c r="H499" s="34"/>
      <c r="I499" s="34"/>
      <c r="J499" s="53"/>
      <c r="K499" s="34"/>
      <c r="L499" s="36"/>
      <c r="M499" s="36"/>
      <c r="N499" s="36"/>
      <c r="O499" s="36"/>
      <c r="P499" s="36"/>
      <c r="Q499" s="36"/>
      <c r="R499" s="33"/>
      <c r="S499" s="145"/>
      <c r="T499" s="145"/>
      <c r="U499" s="145"/>
      <c r="V499" s="154"/>
      <c r="W499" s="165"/>
      <c r="X499" s="36"/>
      <c r="Y499" s="36"/>
      <c r="Z499" s="154"/>
      <c r="AA499" s="210"/>
      <c r="AB499" s="36"/>
      <c r="AC499" s="36"/>
      <c r="AD499" s="221"/>
      <c r="AE499" s="210"/>
      <c r="AF499" s="36"/>
      <c r="AG499" s="36"/>
      <c r="AH499" s="221"/>
      <c r="AI499" s="210"/>
      <c r="AJ499" s="36"/>
      <c r="AK499" s="36"/>
      <c r="AL499" s="221"/>
      <c r="AM499" s="210"/>
      <c r="AN499" s="36"/>
      <c r="AO499" s="36"/>
      <c r="AP499" s="154"/>
      <c r="AQ499" s="165"/>
      <c r="AR499" s="36"/>
      <c r="AS499" s="36"/>
      <c r="AT499" s="36"/>
      <c r="AU499" s="36"/>
      <c r="AV499" s="36"/>
      <c r="AW499" s="154"/>
      <c r="AX499" s="236"/>
      <c r="AY499" s="54"/>
      <c r="AZ499" s="54"/>
      <c r="BA499" s="54"/>
      <c r="BB499" s="54"/>
      <c r="BC499" s="54"/>
      <c r="BD499" s="237"/>
      <c r="BE499" s="236"/>
      <c r="BF499" s="54"/>
      <c r="BG499" s="54"/>
      <c r="BH499" s="54"/>
      <c r="BI499" s="54"/>
      <c r="BJ499" s="54"/>
      <c r="BK499" s="237"/>
      <c r="BL499" s="236"/>
      <c r="BM499" s="54"/>
      <c r="BN499" s="54"/>
      <c r="BO499" s="54"/>
      <c r="BP499" s="54"/>
      <c r="BQ499" s="54"/>
      <c r="BR499" s="237"/>
      <c r="BS499" s="236"/>
      <c r="BT499" s="44"/>
      <c r="BU499" s="44"/>
      <c r="BV499" s="44"/>
      <c r="BW499" s="44"/>
      <c r="BX499" s="44"/>
      <c r="BY499" s="257"/>
      <c r="BZ499" s="252"/>
      <c r="CA499" s="159"/>
      <c r="CB499" s="44"/>
      <c r="CC499" s="44"/>
      <c r="CD499" s="44"/>
      <c r="CE499" s="44"/>
      <c r="CF499" s="44"/>
      <c r="CG499" s="44"/>
      <c r="CH499" s="44"/>
      <c r="CI499" s="44"/>
      <c r="CJ499" s="44"/>
      <c r="CK499" s="44"/>
      <c r="CL499" s="44"/>
      <c r="CM499" s="44"/>
      <c r="CN499" s="44"/>
      <c r="CO499" s="44"/>
      <c r="CP499" s="44"/>
      <c r="CQ499" s="44"/>
      <c r="CR499" s="44"/>
      <c r="CS499" s="44"/>
      <c r="CT499" s="44"/>
      <c r="CU499" s="44"/>
      <c r="CV499" s="44"/>
      <c r="CW499" s="44"/>
      <c r="CX499" s="44"/>
      <c r="CY499" s="44"/>
      <c r="CZ499" s="44"/>
      <c r="DA499" s="44"/>
      <c r="DB499" s="44"/>
      <c r="DC499" s="44"/>
      <c r="DD499" s="44"/>
      <c r="DE499" s="44"/>
      <c r="DF499" s="44"/>
      <c r="DG499" s="44"/>
      <c r="DH499" s="44"/>
      <c r="DI499" s="44"/>
      <c r="DJ499" s="44"/>
      <c r="DK499" s="44"/>
      <c r="DL499" s="44"/>
      <c r="DM499" s="44"/>
    </row>
    <row r="500" spans="1:241" hidden="1" outlineLevel="2">
      <c r="A500" s="49"/>
      <c r="B500" s="33"/>
      <c r="C500" s="50"/>
      <c r="D500" s="51"/>
      <c r="E500" s="34"/>
      <c r="F500" s="55"/>
      <c r="G500" s="34"/>
      <c r="H500" s="34"/>
      <c r="I500" s="34"/>
      <c r="J500" s="53"/>
      <c r="K500" s="34"/>
      <c r="L500" s="36"/>
      <c r="M500" s="36"/>
      <c r="N500" s="36"/>
      <c r="O500" s="36"/>
      <c r="P500" s="36"/>
      <c r="Q500" s="36"/>
      <c r="R500" s="33"/>
      <c r="S500" s="145"/>
      <c r="T500" s="145"/>
      <c r="U500" s="145"/>
      <c r="V500" s="154"/>
      <c r="W500" s="165"/>
      <c r="X500" s="36"/>
      <c r="Y500" s="36"/>
      <c r="Z500" s="154"/>
      <c r="AA500" s="210"/>
      <c r="AB500" s="36"/>
      <c r="AC500" s="36"/>
      <c r="AD500" s="221"/>
      <c r="AE500" s="210"/>
      <c r="AF500" s="36"/>
      <c r="AG500" s="36"/>
      <c r="AH500" s="221"/>
      <c r="AI500" s="210"/>
      <c r="AJ500" s="36"/>
      <c r="AK500" s="36"/>
      <c r="AL500" s="221"/>
      <c r="AM500" s="210"/>
      <c r="AN500" s="36"/>
      <c r="AO500" s="36"/>
      <c r="AP500" s="154"/>
      <c r="AQ500" s="165"/>
      <c r="AR500" s="36"/>
      <c r="AS500" s="36"/>
      <c r="AT500" s="36"/>
      <c r="AU500" s="36"/>
      <c r="AV500" s="36"/>
      <c r="AW500" s="154"/>
      <c r="AX500" s="236"/>
      <c r="AY500" s="54"/>
      <c r="AZ500" s="54"/>
      <c r="BA500" s="54"/>
      <c r="BB500" s="54"/>
      <c r="BC500" s="54"/>
      <c r="BD500" s="237"/>
      <c r="BE500" s="236"/>
      <c r="BF500" s="54"/>
      <c r="BG500" s="54"/>
      <c r="BH500" s="54"/>
      <c r="BI500" s="54"/>
      <c r="BJ500" s="54"/>
      <c r="BK500" s="237"/>
      <c r="BL500" s="236"/>
      <c r="BM500" s="54"/>
      <c r="BN500" s="54"/>
      <c r="BO500" s="54"/>
      <c r="BP500" s="54"/>
      <c r="BQ500" s="54"/>
      <c r="BR500" s="237"/>
      <c r="BS500" s="236"/>
      <c r="BT500" s="44"/>
      <c r="BU500" s="44"/>
      <c r="BV500" s="44"/>
      <c r="BW500" s="44"/>
      <c r="BX500" s="44"/>
      <c r="BY500" s="257"/>
      <c r="BZ500" s="252"/>
      <c r="CA500" s="159"/>
      <c r="CB500" s="44"/>
      <c r="CC500" s="44"/>
      <c r="CD500" s="44"/>
      <c r="CE500" s="44"/>
      <c r="CF500" s="44"/>
      <c r="CG500" s="44"/>
      <c r="CH500" s="44"/>
      <c r="CI500" s="44"/>
      <c r="CJ500" s="44"/>
      <c r="CK500" s="44"/>
      <c r="CL500" s="44"/>
      <c r="CM500" s="44"/>
      <c r="CN500" s="44"/>
      <c r="CO500" s="44"/>
      <c r="CP500" s="44"/>
      <c r="CQ500" s="44"/>
      <c r="CR500" s="44"/>
      <c r="CS500" s="44"/>
      <c r="CT500" s="44"/>
      <c r="CU500" s="44"/>
      <c r="CV500" s="44"/>
      <c r="CW500" s="44"/>
      <c r="CX500" s="44"/>
      <c r="CY500" s="44"/>
      <c r="CZ500" s="44"/>
      <c r="DA500" s="44"/>
      <c r="DB500" s="44"/>
      <c r="DC500" s="44"/>
      <c r="DD500" s="44"/>
      <c r="DE500" s="44"/>
      <c r="DF500" s="44"/>
      <c r="DG500" s="44"/>
      <c r="DH500" s="44"/>
      <c r="DI500" s="44"/>
      <c r="DJ500" s="44"/>
      <c r="DK500" s="44"/>
      <c r="DL500" s="44"/>
      <c r="DM500" s="44"/>
    </row>
    <row r="501" spans="1:241" s="48" customFormat="1" hidden="1" outlineLevel="1" collapsed="1">
      <c r="A501" s="176"/>
      <c r="B501" s="177"/>
      <c r="C501" s="178"/>
      <c r="D501" s="179"/>
      <c r="E501" s="180"/>
      <c r="F501" s="181"/>
      <c r="G501" s="182"/>
      <c r="H501" s="182"/>
      <c r="I501" s="182"/>
      <c r="J501" s="183"/>
      <c r="K501" s="181" t="str">
        <f>CONCATENATE(K502," ",S502,R502," ",K503," ",S503,R503," "," ",K504," ",S504,R504," ",K505," ",S505,R505)</f>
        <v xml:space="preserve">        </v>
      </c>
      <c r="L501" s="274"/>
      <c r="M501" s="274"/>
      <c r="N501" s="274"/>
      <c r="O501" s="274"/>
      <c r="P501" s="274"/>
      <c r="Q501" s="274"/>
      <c r="R501" s="182"/>
      <c r="S501" s="182"/>
      <c r="T501" s="182"/>
      <c r="U501" s="184"/>
      <c r="V501" s="275">
        <f>IF(SUM(BT502:BY505,BM502:BR505,BF502:BK505,AY502:BD505,AN502:AP505,AJ502:AL505,AF502:AH505,AB502:AD505)=SUM(V502:V505),SUM(V502:V505),"ПРОВЕРЬ")</f>
        <v>0</v>
      </c>
      <c r="W501" s="276">
        <f>SUM(W502:W505)</f>
        <v>0</v>
      </c>
      <c r="X501" s="176">
        <f t="shared" ref="X501:BH501" si="1604">SUM(X502:X505)</f>
        <v>0</v>
      </c>
      <c r="Y501" s="176">
        <f t="shared" si="1604"/>
        <v>0</v>
      </c>
      <c r="Z501" s="277">
        <f t="shared" si="1604"/>
        <v>0</v>
      </c>
      <c r="AA501" s="278">
        <f t="shared" si="1604"/>
        <v>0</v>
      </c>
      <c r="AB501" s="176">
        <f t="shared" si="1604"/>
        <v>0</v>
      </c>
      <c r="AC501" s="176">
        <f t="shared" si="1604"/>
        <v>0</v>
      </c>
      <c r="AD501" s="279">
        <f t="shared" si="1604"/>
        <v>0</v>
      </c>
      <c r="AE501" s="278">
        <f t="shared" si="1604"/>
        <v>0</v>
      </c>
      <c r="AF501" s="176">
        <f t="shared" si="1604"/>
        <v>0</v>
      </c>
      <c r="AG501" s="176">
        <f t="shared" si="1604"/>
        <v>0</v>
      </c>
      <c r="AH501" s="279">
        <f t="shared" si="1604"/>
        <v>0</v>
      </c>
      <c r="AI501" s="278">
        <f t="shared" si="1604"/>
        <v>0</v>
      </c>
      <c r="AJ501" s="176">
        <f t="shared" si="1604"/>
        <v>0</v>
      </c>
      <c r="AK501" s="176">
        <f t="shared" si="1604"/>
        <v>0</v>
      </c>
      <c r="AL501" s="279">
        <f t="shared" si="1604"/>
        <v>0</v>
      </c>
      <c r="AM501" s="278">
        <f t="shared" si="1604"/>
        <v>0</v>
      </c>
      <c r="AN501" s="176">
        <f t="shared" si="1604"/>
        <v>0</v>
      </c>
      <c r="AO501" s="176">
        <f t="shared" si="1604"/>
        <v>0</v>
      </c>
      <c r="AP501" s="277">
        <f t="shared" si="1604"/>
        <v>0</v>
      </c>
      <c r="AQ501" s="276">
        <f t="shared" si="1604"/>
        <v>0</v>
      </c>
      <c r="AR501" s="176">
        <f t="shared" si="1604"/>
        <v>0</v>
      </c>
      <c r="AS501" s="176">
        <f t="shared" si="1604"/>
        <v>0</v>
      </c>
      <c r="AT501" s="176">
        <f t="shared" si="1604"/>
        <v>0</v>
      </c>
      <c r="AU501" s="176">
        <f t="shared" si="1604"/>
        <v>0</v>
      </c>
      <c r="AV501" s="176">
        <f t="shared" si="1604"/>
        <v>0</v>
      </c>
      <c r="AW501" s="277">
        <f t="shared" si="1604"/>
        <v>0</v>
      </c>
      <c r="AX501" s="278">
        <f t="shared" si="1604"/>
        <v>0</v>
      </c>
      <c r="AY501" s="176">
        <f t="shared" si="1604"/>
        <v>0</v>
      </c>
      <c r="AZ501" s="176">
        <f t="shared" si="1604"/>
        <v>0</v>
      </c>
      <c r="BA501" s="176">
        <f t="shared" si="1604"/>
        <v>0</v>
      </c>
      <c r="BB501" s="176">
        <f t="shared" si="1604"/>
        <v>0</v>
      </c>
      <c r="BC501" s="176">
        <f t="shared" si="1604"/>
        <v>0</v>
      </c>
      <c r="BD501" s="279">
        <f t="shared" si="1604"/>
        <v>0</v>
      </c>
      <c r="BE501" s="278">
        <f t="shared" si="1604"/>
        <v>0</v>
      </c>
      <c r="BF501" s="176">
        <f t="shared" si="1604"/>
        <v>0</v>
      </c>
      <c r="BG501" s="176">
        <f t="shared" si="1604"/>
        <v>0</v>
      </c>
      <c r="BH501" s="176">
        <f t="shared" si="1604"/>
        <v>0</v>
      </c>
      <c r="BI501" s="176">
        <f t="shared" ref="BI501" si="1605">SUM(BI502:BI505)</f>
        <v>0</v>
      </c>
      <c r="BJ501" s="176">
        <f t="shared" ref="BJ501:BZ501" si="1606">SUM(BJ502:BJ505)</f>
        <v>0</v>
      </c>
      <c r="BK501" s="279">
        <f t="shared" si="1606"/>
        <v>0</v>
      </c>
      <c r="BL501" s="278">
        <f t="shared" si="1606"/>
        <v>0</v>
      </c>
      <c r="BM501" s="176">
        <f t="shared" si="1606"/>
        <v>0</v>
      </c>
      <c r="BN501" s="176">
        <f t="shared" si="1606"/>
        <v>0</v>
      </c>
      <c r="BO501" s="176">
        <f t="shared" si="1606"/>
        <v>0</v>
      </c>
      <c r="BP501" s="176">
        <f t="shared" si="1606"/>
        <v>0</v>
      </c>
      <c r="BQ501" s="176">
        <f t="shared" si="1606"/>
        <v>0</v>
      </c>
      <c r="BR501" s="279">
        <f t="shared" si="1606"/>
        <v>0</v>
      </c>
      <c r="BS501" s="278">
        <f t="shared" si="1606"/>
        <v>0</v>
      </c>
      <c r="BT501" s="176">
        <f t="shared" si="1606"/>
        <v>0</v>
      </c>
      <c r="BU501" s="176">
        <f t="shared" si="1606"/>
        <v>0</v>
      </c>
      <c r="BV501" s="176">
        <f t="shared" si="1606"/>
        <v>0</v>
      </c>
      <c r="BW501" s="176">
        <f t="shared" si="1606"/>
        <v>0</v>
      </c>
      <c r="BX501" s="176">
        <f t="shared" si="1606"/>
        <v>0</v>
      </c>
      <c r="BY501" s="279">
        <f t="shared" si="1606"/>
        <v>0</v>
      </c>
      <c r="BZ501" s="280">
        <f t="shared" si="1606"/>
        <v>0</v>
      </c>
      <c r="CA501" s="160"/>
      <c r="CB501" s="46"/>
      <c r="CC501" s="46"/>
      <c r="CD501" s="46"/>
      <c r="CE501" s="46"/>
      <c r="CF501" s="46"/>
      <c r="CG501" s="46"/>
      <c r="CH501" s="46"/>
      <c r="CI501" s="46"/>
      <c r="CJ501" s="46"/>
      <c r="CK501" s="46"/>
      <c r="CL501" s="46"/>
      <c r="CM501" s="46"/>
      <c r="CN501" s="46"/>
      <c r="CO501" s="46"/>
      <c r="CP501" s="46"/>
      <c r="CQ501" s="46"/>
      <c r="CR501" s="46"/>
      <c r="CS501" s="46"/>
      <c r="CT501" s="46"/>
      <c r="CU501" s="46"/>
      <c r="CV501" s="46"/>
      <c r="CW501" s="46"/>
      <c r="CX501" s="46"/>
      <c r="CY501" s="46"/>
      <c r="CZ501" s="46"/>
      <c r="DA501" s="46"/>
      <c r="DB501" s="46"/>
      <c r="DC501" s="46"/>
      <c r="DD501" s="46"/>
      <c r="DE501" s="46"/>
      <c r="DF501" s="46"/>
      <c r="DG501" s="46"/>
      <c r="DH501" s="46"/>
      <c r="DI501" s="46"/>
      <c r="DJ501" s="46"/>
      <c r="DK501" s="46"/>
      <c r="DL501" s="46"/>
      <c r="DM501" s="46"/>
      <c r="DN501" s="47"/>
      <c r="DO501" s="47"/>
      <c r="DP501" s="47"/>
      <c r="DQ501" s="47"/>
      <c r="DR501" s="47"/>
      <c r="DS501" s="47"/>
      <c r="DT501" s="47"/>
      <c r="DU501" s="47"/>
      <c r="DV501" s="47"/>
      <c r="DW501" s="47"/>
      <c r="DX501" s="47"/>
      <c r="DY501" s="47"/>
      <c r="DZ501" s="47"/>
      <c r="EA501" s="47"/>
      <c r="EB501" s="47"/>
      <c r="EC501" s="47"/>
      <c r="ED501" s="47"/>
      <c r="EE501" s="47"/>
      <c r="EF501" s="47"/>
      <c r="EG501" s="47"/>
      <c r="EH501" s="47"/>
      <c r="EI501" s="47"/>
      <c r="EJ501" s="47"/>
      <c r="EK501" s="47"/>
      <c r="EL501" s="47"/>
      <c r="EM501" s="47"/>
      <c r="EN501" s="47"/>
      <c r="EO501" s="47"/>
      <c r="EP501" s="47"/>
      <c r="EQ501" s="47"/>
      <c r="ER501" s="47"/>
      <c r="ES501" s="47"/>
      <c r="ET501" s="47"/>
      <c r="EU501" s="47"/>
      <c r="EV501" s="47"/>
      <c r="EW501" s="47"/>
      <c r="EX501" s="47"/>
      <c r="EY501" s="47"/>
      <c r="EZ501" s="47"/>
      <c r="FA501" s="47"/>
      <c r="FB501" s="47"/>
      <c r="FC501" s="47"/>
      <c r="FD501" s="47"/>
      <c r="FE501" s="47"/>
      <c r="FF501" s="47"/>
      <c r="FG501" s="47"/>
      <c r="FH501" s="47"/>
      <c r="FI501" s="47"/>
      <c r="FJ501" s="47"/>
      <c r="FK501" s="47"/>
      <c r="FL501" s="47"/>
      <c r="FM501" s="47"/>
      <c r="FN501" s="47"/>
      <c r="FO501" s="47"/>
      <c r="FP501" s="47"/>
      <c r="FQ501" s="47"/>
      <c r="FR501" s="47"/>
      <c r="FS501" s="47"/>
      <c r="FT501" s="47"/>
      <c r="FU501" s="47"/>
      <c r="FV501" s="47"/>
      <c r="FW501" s="47"/>
      <c r="FX501" s="47"/>
      <c r="FY501" s="47"/>
      <c r="FZ501" s="47"/>
      <c r="GA501" s="47"/>
      <c r="GB501" s="47"/>
      <c r="GC501" s="47"/>
      <c r="GD501" s="47"/>
      <c r="GE501" s="47"/>
      <c r="GF501" s="47"/>
      <c r="GG501" s="47"/>
      <c r="GH501" s="47"/>
      <c r="GI501" s="47"/>
      <c r="GJ501" s="47"/>
      <c r="GK501" s="47"/>
      <c r="GL501" s="47"/>
      <c r="GM501" s="47"/>
      <c r="GN501" s="47"/>
      <c r="GO501" s="47"/>
      <c r="GP501" s="47"/>
      <c r="GQ501" s="47"/>
      <c r="GR501" s="47"/>
      <c r="GS501" s="47"/>
      <c r="GT501" s="47"/>
      <c r="GU501" s="47"/>
      <c r="GV501" s="47"/>
      <c r="GW501" s="47"/>
      <c r="GX501" s="47"/>
      <c r="GY501" s="47"/>
      <c r="GZ501" s="47"/>
      <c r="HA501" s="47"/>
      <c r="HB501" s="47"/>
      <c r="HC501" s="47"/>
      <c r="HD501" s="47"/>
      <c r="HE501" s="47"/>
      <c r="HF501" s="47"/>
      <c r="HG501" s="47"/>
      <c r="HH501" s="47"/>
      <c r="HI501" s="47"/>
      <c r="HJ501" s="47"/>
      <c r="HK501" s="47"/>
      <c r="HL501" s="47"/>
      <c r="HM501" s="47"/>
      <c r="HN501" s="47"/>
      <c r="HO501" s="47"/>
      <c r="HP501" s="47"/>
      <c r="HQ501" s="47"/>
      <c r="HR501" s="47"/>
      <c r="HS501" s="47"/>
      <c r="HT501" s="47"/>
      <c r="HU501" s="47"/>
      <c r="HV501" s="47"/>
      <c r="HW501" s="47"/>
      <c r="HX501" s="47"/>
      <c r="HY501" s="47"/>
      <c r="HZ501" s="47"/>
      <c r="IA501" s="47"/>
      <c r="IB501" s="47"/>
      <c r="IC501" s="47"/>
      <c r="ID501" s="47"/>
      <c r="IE501" s="47"/>
      <c r="IF501" s="47"/>
      <c r="IG501" s="47"/>
    </row>
    <row r="502" spans="1:241" hidden="1" outlineLevel="2">
      <c r="A502" s="187"/>
      <c r="B502" s="33"/>
      <c r="C502" s="50"/>
      <c r="D502" s="51"/>
      <c r="E502" s="34"/>
      <c r="F502" s="56"/>
      <c r="G502" s="34"/>
      <c r="H502" s="34"/>
      <c r="I502" s="34"/>
      <c r="J502" s="53"/>
      <c r="K502" s="34"/>
      <c r="L502" s="36"/>
      <c r="M502" s="36"/>
      <c r="N502" s="36"/>
      <c r="O502" s="49"/>
      <c r="P502" s="49"/>
      <c r="Q502" s="36">
        <f t="shared" ref="Q502:Q504" si="1607">_xlfn.DAYS(P502,O502)</f>
        <v>0</v>
      </c>
      <c r="R502" s="33"/>
      <c r="S502" s="33"/>
      <c r="T502" s="33"/>
      <c r="U502" s="145"/>
      <c r="V502" s="192">
        <f>SUM(W502,AQ502)</f>
        <v>0</v>
      </c>
      <c r="W502" s="193">
        <f>SUM(AA502,AE502,AI502,AM502)</f>
        <v>0</v>
      </c>
      <c r="X502" s="192">
        <f t="shared" ref="X502:Z505" si="1608">SUM(AB502,AF502,AJ502,AN502)</f>
        <v>0</v>
      </c>
      <c r="Y502" s="192">
        <f t="shared" si="1608"/>
        <v>0</v>
      </c>
      <c r="Z502" s="192">
        <f t="shared" si="1608"/>
        <v>0</v>
      </c>
      <c r="AA502" s="211">
        <f t="shared" ref="AA502:AA505" si="1609">SUM(AB502:AD502)</f>
        <v>0</v>
      </c>
      <c r="AB502" s="205"/>
      <c r="AC502" s="205"/>
      <c r="AD502" s="229"/>
      <c r="AE502" s="211">
        <f t="shared" ref="AE502:AE505" si="1610">SUM(AF502:AH502)</f>
        <v>0</v>
      </c>
      <c r="AF502" s="205"/>
      <c r="AG502" s="205"/>
      <c r="AH502" s="229"/>
      <c r="AI502" s="211">
        <f t="shared" ref="AI502:AI505" si="1611">SUM(AJ502:AL502)</f>
        <v>0</v>
      </c>
      <c r="AJ502" s="205"/>
      <c r="AK502" s="205"/>
      <c r="AL502" s="229"/>
      <c r="AM502" s="211">
        <f>SUM(AN502:AP502)</f>
        <v>0</v>
      </c>
      <c r="AN502" s="205"/>
      <c r="AO502" s="205"/>
      <c r="AP502" s="231"/>
      <c r="AQ502" s="193">
        <f t="shared" ref="AQ502:AR505" si="1612">SUM(BS502,BL502,BE502,AX502)</f>
        <v>0</v>
      </c>
      <c r="AR502" s="192">
        <f t="shared" si="1612"/>
        <v>0</v>
      </c>
      <c r="AS502" s="192">
        <f t="shared" ref="AS502:AS505" si="1613">IF(AR502*0.304=SUM(AZ502,BG502,BN502,BU502),AR502*0.304,"ЕСН")</f>
        <v>0</v>
      </c>
      <c r="AT502" s="192">
        <f t="shared" ref="AT502:AW505" si="1614">SUM(BV502,BO502,BH502,BA502)</f>
        <v>0</v>
      </c>
      <c r="AU502" s="192">
        <f t="shared" si="1614"/>
        <v>0</v>
      </c>
      <c r="AV502" s="192">
        <f t="shared" si="1614"/>
        <v>0</v>
      </c>
      <c r="AW502" s="192">
        <f t="shared" si="1614"/>
        <v>0</v>
      </c>
      <c r="AX502" s="235">
        <f t="shared" ref="AX502:AX505" si="1615">SUM(AY502:BD502)</f>
        <v>0</v>
      </c>
      <c r="AY502" s="263"/>
      <c r="AZ502" s="194">
        <f t="shared" ref="AZ502:AZ505" si="1616">AY502*0.304</f>
        <v>0</v>
      </c>
      <c r="BA502" s="263"/>
      <c r="BB502" s="263"/>
      <c r="BC502" s="263"/>
      <c r="BD502" s="264"/>
      <c r="BE502" s="235">
        <f t="shared" ref="BE502:BE505" si="1617">SUM(BF502:BK502)</f>
        <v>0</v>
      </c>
      <c r="BF502" s="263"/>
      <c r="BG502" s="194">
        <f t="shared" ref="BG502:BG505" si="1618">BF502*0.304</f>
        <v>0</v>
      </c>
      <c r="BH502" s="263"/>
      <c r="BI502" s="263"/>
      <c r="BJ502" s="263"/>
      <c r="BK502" s="264"/>
      <c r="BL502" s="235">
        <f t="shared" ref="BL502:BL505" si="1619">SUM(BM502:BR502)</f>
        <v>0</v>
      </c>
      <c r="BM502" s="263"/>
      <c r="BN502" s="194">
        <f t="shared" ref="BN502:BN505" si="1620">BM502*0.304</f>
        <v>0</v>
      </c>
      <c r="BO502" s="263"/>
      <c r="BP502" s="263"/>
      <c r="BQ502" s="263"/>
      <c r="BR502" s="264"/>
      <c r="BS502" s="235">
        <f t="shared" ref="BS502:BS505" si="1621">SUM(BT502:BY502)</f>
        <v>0</v>
      </c>
      <c r="BT502" s="263"/>
      <c r="BU502" s="194">
        <f t="shared" ref="BU502:BU505" si="1622">BT502*0.304</f>
        <v>0</v>
      </c>
      <c r="BV502" s="263"/>
      <c r="BW502" s="263"/>
      <c r="BX502" s="263"/>
      <c r="BY502" s="264"/>
      <c r="BZ502" s="251"/>
      <c r="CA502" s="159"/>
      <c r="CB502" s="44"/>
      <c r="CC502" s="44"/>
      <c r="CD502" s="44"/>
      <c r="CE502" s="44"/>
      <c r="CF502" s="44"/>
      <c r="CG502" s="44"/>
      <c r="CH502" s="44"/>
      <c r="CI502" s="44"/>
      <c r="CJ502" s="44"/>
      <c r="CK502" s="44"/>
      <c r="CL502" s="44"/>
      <c r="CM502" s="44"/>
      <c r="CN502" s="44"/>
      <c r="CO502" s="44"/>
      <c r="CP502" s="44"/>
      <c r="CQ502" s="44"/>
      <c r="CR502" s="44"/>
      <c r="CS502" s="44"/>
      <c r="CT502" s="44"/>
      <c r="CU502" s="44"/>
      <c r="CV502" s="44"/>
      <c r="CW502" s="44"/>
      <c r="CX502" s="44"/>
      <c r="CY502" s="44"/>
      <c r="CZ502" s="44"/>
      <c r="DA502" s="44"/>
      <c r="DB502" s="44"/>
      <c r="DC502" s="44"/>
      <c r="DD502" s="44"/>
      <c r="DE502" s="44"/>
      <c r="DF502" s="44"/>
      <c r="DG502" s="44"/>
      <c r="DH502" s="44"/>
      <c r="DI502" s="44"/>
      <c r="DJ502" s="44"/>
      <c r="DK502" s="44"/>
      <c r="DL502" s="44"/>
      <c r="DM502" s="44"/>
    </row>
    <row r="503" spans="1:241" hidden="1" outlineLevel="2">
      <c r="A503" s="187"/>
      <c r="B503" s="33"/>
      <c r="C503" s="50"/>
      <c r="D503" s="51"/>
      <c r="E503" s="34"/>
      <c r="F503" s="56"/>
      <c r="G503" s="34"/>
      <c r="H503" s="34"/>
      <c r="I503" s="34"/>
      <c r="J503" s="53"/>
      <c r="K503" s="34"/>
      <c r="L503" s="36"/>
      <c r="M503" s="36"/>
      <c r="N503" s="36"/>
      <c r="O503" s="49"/>
      <c r="P503" s="49"/>
      <c r="Q503" s="36">
        <f t="shared" si="1607"/>
        <v>0</v>
      </c>
      <c r="R503" s="33"/>
      <c r="S503" s="33"/>
      <c r="T503" s="33"/>
      <c r="U503" s="145"/>
      <c r="V503" s="192">
        <f>SUM(W503,AQ503)</f>
        <v>0</v>
      </c>
      <c r="W503" s="193">
        <f>SUM(AA503,AE503,AI503,AM503)</f>
        <v>0</v>
      </c>
      <c r="X503" s="192">
        <f t="shared" si="1608"/>
        <v>0</v>
      </c>
      <c r="Y503" s="192">
        <f t="shared" si="1608"/>
        <v>0</v>
      </c>
      <c r="Z503" s="192">
        <f t="shared" si="1608"/>
        <v>0</v>
      </c>
      <c r="AA503" s="211">
        <f t="shared" si="1609"/>
        <v>0</v>
      </c>
      <c r="AB503" s="205"/>
      <c r="AC503" s="205"/>
      <c r="AD503" s="229"/>
      <c r="AE503" s="211">
        <f t="shared" si="1610"/>
        <v>0</v>
      </c>
      <c r="AF503" s="205"/>
      <c r="AG503" s="205"/>
      <c r="AH503" s="229"/>
      <c r="AI503" s="211">
        <f t="shared" si="1611"/>
        <v>0</v>
      </c>
      <c r="AJ503" s="205"/>
      <c r="AK503" s="205"/>
      <c r="AL503" s="229"/>
      <c r="AM503" s="211">
        <f>SUM(AN503:AP503)</f>
        <v>0</v>
      </c>
      <c r="AN503" s="205"/>
      <c r="AO503" s="205"/>
      <c r="AP503" s="231"/>
      <c r="AQ503" s="193">
        <f t="shared" si="1612"/>
        <v>0</v>
      </c>
      <c r="AR503" s="192">
        <f t="shared" si="1612"/>
        <v>0</v>
      </c>
      <c r="AS503" s="192">
        <f t="shared" si="1613"/>
        <v>0</v>
      </c>
      <c r="AT503" s="192">
        <f t="shared" si="1614"/>
        <v>0</v>
      </c>
      <c r="AU503" s="192">
        <f t="shared" si="1614"/>
        <v>0</v>
      </c>
      <c r="AV503" s="192">
        <f t="shared" si="1614"/>
        <v>0</v>
      </c>
      <c r="AW503" s="192">
        <f t="shared" si="1614"/>
        <v>0</v>
      </c>
      <c r="AX503" s="235">
        <f t="shared" si="1615"/>
        <v>0</v>
      </c>
      <c r="AY503" s="263"/>
      <c r="AZ503" s="194">
        <f t="shared" si="1616"/>
        <v>0</v>
      </c>
      <c r="BA503" s="263"/>
      <c r="BB503" s="263"/>
      <c r="BC503" s="263"/>
      <c r="BD503" s="264"/>
      <c r="BE503" s="235">
        <f t="shared" si="1617"/>
        <v>0</v>
      </c>
      <c r="BF503" s="263"/>
      <c r="BG503" s="194">
        <f t="shared" si="1618"/>
        <v>0</v>
      </c>
      <c r="BH503" s="263"/>
      <c r="BI503" s="263"/>
      <c r="BJ503" s="263"/>
      <c r="BK503" s="264"/>
      <c r="BL503" s="235">
        <f t="shared" si="1619"/>
        <v>0</v>
      </c>
      <c r="BM503" s="263"/>
      <c r="BN503" s="194">
        <f t="shared" si="1620"/>
        <v>0</v>
      </c>
      <c r="BO503" s="263"/>
      <c r="BP503" s="263"/>
      <c r="BQ503" s="263"/>
      <c r="BR503" s="264"/>
      <c r="BS503" s="235">
        <f t="shared" si="1621"/>
        <v>0</v>
      </c>
      <c r="BT503" s="263"/>
      <c r="BU503" s="194">
        <f t="shared" si="1622"/>
        <v>0</v>
      </c>
      <c r="BV503" s="263"/>
      <c r="BW503" s="263"/>
      <c r="BX503" s="263"/>
      <c r="BY503" s="264"/>
      <c r="BZ503" s="251"/>
      <c r="CA503" s="159"/>
      <c r="CB503" s="44"/>
      <c r="CC503" s="44"/>
      <c r="CD503" s="44"/>
      <c r="CE503" s="44"/>
      <c r="CF503" s="44"/>
      <c r="CG503" s="44"/>
      <c r="CH503" s="44"/>
      <c r="CI503" s="44"/>
      <c r="CJ503" s="44"/>
      <c r="CK503" s="44"/>
      <c r="CL503" s="44"/>
      <c r="CM503" s="44"/>
      <c r="CN503" s="44"/>
      <c r="CO503" s="44"/>
      <c r="CP503" s="44"/>
      <c r="CQ503" s="44"/>
      <c r="CR503" s="44"/>
      <c r="CS503" s="44"/>
      <c r="CT503" s="44"/>
      <c r="CU503" s="44"/>
      <c r="CV503" s="44"/>
      <c r="CW503" s="44"/>
      <c r="CX503" s="44"/>
      <c r="CY503" s="44"/>
      <c r="CZ503" s="44"/>
      <c r="DA503" s="44"/>
      <c r="DB503" s="44"/>
      <c r="DC503" s="44"/>
      <c r="DD503" s="44"/>
      <c r="DE503" s="44"/>
      <c r="DF503" s="44"/>
      <c r="DG503" s="44"/>
      <c r="DH503" s="44"/>
      <c r="DI503" s="44"/>
      <c r="DJ503" s="44"/>
      <c r="DK503" s="44"/>
      <c r="DL503" s="44"/>
      <c r="DM503" s="44"/>
    </row>
    <row r="504" spans="1:241" hidden="1" outlineLevel="2">
      <c r="A504" s="187"/>
      <c r="B504" s="33"/>
      <c r="C504" s="50"/>
      <c r="D504" s="51"/>
      <c r="E504" s="34"/>
      <c r="F504" s="56"/>
      <c r="G504" s="34"/>
      <c r="H504" s="34"/>
      <c r="I504" s="34"/>
      <c r="J504" s="53"/>
      <c r="K504" s="34"/>
      <c r="L504" s="36"/>
      <c r="M504" s="36"/>
      <c r="N504" s="36"/>
      <c r="O504" s="49"/>
      <c r="P504" s="49"/>
      <c r="Q504" s="36">
        <f t="shared" si="1607"/>
        <v>0</v>
      </c>
      <c r="R504" s="33"/>
      <c r="S504" s="33"/>
      <c r="T504" s="33"/>
      <c r="U504" s="145"/>
      <c r="V504" s="192">
        <f>SUM(W504,AQ504)</f>
        <v>0</v>
      </c>
      <c r="W504" s="193">
        <f>SUM(AA504,AE504,AI504,AM504)</f>
        <v>0</v>
      </c>
      <c r="X504" s="192">
        <f t="shared" si="1608"/>
        <v>0</v>
      </c>
      <c r="Y504" s="192">
        <f t="shared" si="1608"/>
        <v>0</v>
      </c>
      <c r="Z504" s="192">
        <f t="shared" si="1608"/>
        <v>0</v>
      </c>
      <c r="AA504" s="211">
        <f t="shared" si="1609"/>
        <v>0</v>
      </c>
      <c r="AB504" s="205"/>
      <c r="AC504" s="205"/>
      <c r="AD504" s="229"/>
      <c r="AE504" s="211">
        <f t="shared" si="1610"/>
        <v>0</v>
      </c>
      <c r="AF504" s="205"/>
      <c r="AG504" s="205"/>
      <c r="AH504" s="229"/>
      <c r="AI504" s="211">
        <f t="shared" si="1611"/>
        <v>0</v>
      </c>
      <c r="AJ504" s="205"/>
      <c r="AK504" s="205"/>
      <c r="AL504" s="229"/>
      <c r="AM504" s="211">
        <f>SUM(AN504:AP504)</f>
        <v>0</v>
      </c>
      <c r="AN504" s="205"/>
      <c r="AO504" s="205"/>
      <c r="AP504" s="231"/>
      <c r="AQ504" s="193">
        <f t="shared" si="1612"/>
        <v>0</v>
      </c>
      <c r="AR504" s="192">
        <f t="shared" si="1612"/>
        <v>0</v>
      </c>
      <c r="AS504" s="192">
        <f t="shared" si="1613"/>
        <v>0</v>
      </c>
      <c r="AT504" s="192">
        <f t="shared" si="1614"/>
        <v>0</v>
      </c>
      <c r="AU504" s="192">
        <f t="shared" si="1614"/>
        <v>0</v>
      </c>
      <c r="AV504" s="192">
        <f t="shared" si="1614"/>
        <v>0</v>
      </c>
      <c r="AW504" s="192">
        <f t="shared" si="1614"/>
        <v>0</v>
      </c>
      <c r="AX504" s="235">
        <f t="shared" si="1615"/>
        <v>0</v>
      </c>
      <c r="AY504" s="263"/>
      <c r="AZ504" s="194">
        <f t="shared" si="1616"/>
        <v>0</v>
      </c>
      <c r="BA504" s="263"/>
      <c r="BB504" s="263"/>
      <c r="BC504" s="263"/>
      <c r="BD504" s="264"/>
      <c r="BE504" s="235">
        <f t="shared" si="1617"/>
        <v>0</v>
      </c>
      <c r="BF504" s="263"/>
      <c r="BG504" s="194">
        <f t="shared" si="1618"/>
        <v>0</v>
      </c>
      <c r="BH504" s="263"/>
      <c r="BI504" s="263"/>
      <c r="BJ504" s="263"/>
      <c r="BK504" s="264"/>
      <c r="BL504" s="235">
        <f t="shared" si="1619"/>
        <v>0</v>
      </c>
      <c r="BM504" s="263"/>
      <c r="BN504" s="194">
        <f t="shared" si="1620"/>
        <v>0</v>
      </c>
      <c r="BO504" s="263"/>
      <c r="BP504" s="263"/>
      <c r="BQ504" s="263"/>
      <c r="BR504" s="264"/>
      <c r="BS504" s="235">
        <f t="shared" si="1621"/>
        <v>0</v>
      </c>
      <c r="BT504" s="263"/>
      <c r="BU504" s="194">
        <f t="shared" si="1622"/>
        <v>0</v>
      </c>
      <c r="BV504" s="263"/>
      <c r="BW504" s="263"/>
      <c r="BX504" s="263"/>
      <c r="BY504" s="264"/>
      <c r="BZ504" s="251"/>
      <c r="CA504" s="159"/>
      <c r="CB504" s="44"/>
      <c r="CC504" s="44"/>
      <c r="CD504" s="44"/>
      <c r="CE504" s="44"/>
      <c r="CF504" s="44"/>
      <c r="CG504" s="44"/>
      <c r="CH504" s="44"/>
      <c r="CI504" s="44"/>
      <c r="CJ504" s="44"/>
      <c r="CK504" s="44"/>
      <c r="CL504" s="44"/>
      <c r="CM504" s="44"/>
      <c r="CN504" s="44"/>
      <c r="CO504" s="44"/>
      <c r="CP504" s="44"/>
      <c r="CQ504" s="44"/>
      <c r="CR504" s="44"/>
      <c r="CS504" s="44"/>
      <c r="CT504" s="44"/>
      <c r="CU504" s="44"/>
      <c r="CV504" s="44"/>
      <c r="CW504" s="44"/>
      <c r="CX504" s="44"/>
      <c r="CY504" s="44"/>
      <c r="CZ504" s="44"/>
      <c r="DA504" s="44"/>
      <c r="DB504" s="44"/>
      <c r="DC504" s="44"/>
      <c r="DD504" s="44"/>
      <c r="DE504" s="44"/>
      <c r="DF504" s="44"/>
      <c r="DG504" s="44"/>
      <c r="DH504" s="44"/>
      <c r="DI504" s="44"/>
      <c r="DJ504" s="44"/>
      <c r="DK504" s="44"/>
      <c r="DL504" s="44"/>
      <c r="DM504" s="44"/>
    </row>
    <row r="505" spans="1:241" hidden="1" outlineLevel="2">
      <c r="A505" s="187"/>
      <c r="B505" s="33"/>
      <c r="C505" s="50"/>
      <c r="D505" s="51"/>
      <c r="E505" s="34"/>
      <c r="F505" s="56"/>
      <c r="G505" s="34"/>
      <c r="H505" s="34"/>
      <c r="I505" s="34"/>
      <c r="J505" s="53"/>
      <c r="K505" s="34"/>
      <c r="L505" s="36"/>
      <c r="M505" s="36"/>
      <c r="N505" s="36"/>
      <c r="O505" s="49"/>
      <c r="P505" s="49"/>
      <c r="Q505" s="36">
        <f>_xlfn.DAYS(P505,O505)</f>
        <v>0</v>
      </c>
      <c r="R505" s="33"/>
      <c r="S505" s="33"/>
      <c r="T505" s="33"/>
      <c r="U505" s="145"/>
      <c r="V505" s="192">
        <f>SUM(W505,AQ505)</f>
        <v>0</v>
      </c>
      <c r="W505" s="193">
        <f>SUM(AA505,AE505,AI505,AM505)</f>
        <v>0</v>
      </c>
      <c r="X505" s="192">
        <f t="shared" si="1608"/>
        <v>0</v>
      </c>
      <c r="Y505" s="192">
        <f t="shared" si="1608"/>
        <v>0</v>
      </c>
      <c r="Z505" s="192">
        <f t="shared" si="1608"/>
        <v>0</v>
      </c>
      <c r="AA505" s="211">
        <f t="shared" si="1609"/>
        <v>0</v>
      </c>
      <c r="AB505" s="205"/>
      <c r="AC505" s="205"/>
      <c r="AD505" s="229"/>
      <c r="AE505" s="211">
        <f t="shared" si="1610"/>
        <v>0</v>
      </c>
      <c r="AF505" s="205"/>
      <c r="AG505" s="205"/>
      <c r="AH505" s="229"/>
      <c r="AI505" s="211">
        <f t="shared" si="1611"/>
        <v>0</v>
      </c>
      <c r="AJ505" s="205"/>
      <c r="AK505" s="205"/>
      <c r="AL505" s="229"/>
      <c r="AM505" s="211">
        <f>SUM(AN505:AP505)</f>
        <v>0</v>
      </c>
      <c r="AN505" s="205"/>
      <c r="AO505" s="205"/>
      <c r="AP505" s="231"/>
      <c r="AQ505" s="193">
        <f t="shared" si="1612"/>
        <v>0</v>
      </c>
      <c r="AR505" s="192">
        <f t="shared" si="1612"/>
        <v>0</v>
      </c>
      <c r="AS505" s="192">
        <f t="shared" si="1613"/>
        <v>0</v>
      </c>
      <c r="AT505" s="192">
        <f t="shared" si="1614"/>
        <v>0</v>
      </c>
      <c r="AU505" s="192">
        <f t="shared" si="1614"/>
        <v>0</v>
      </c>
      <c r="AV505" s="192">
        <f t="shared" si="1614"/>
        <v>0</v>
      </c>
      <c r="AW505" s="192">
        <f t="shared" si="1614"/>
        <v>0</v>
      </c>
      <c r="AX505" s="235">
        <f t="shared" si="1615"/>
        <v>0</v>
      </c>
      <c r="AY505" s="263"/>
      <c r="AZ505" s="194">
        <f t="shared" si="1616"/>
        <v>0</v>
      </c>
      <c r="BA505" s="263"/>
      <c r="BB505" s="263"/>
      <c r="BC505" s="263"/>
      <c r="BD505" s="264"/>
      <c r="BE505" s="235">
        <f t="shared" si="1617"/>
        <v>0</v>
      </c>
      <c r="BF505" s="263"/>
      <c r="BG505" s="194">
        <f t="shared" si="1618"/>
        <v>0</v>
      </c>
      <c r="BH505" s="263"/>
      <c r="BI505" s="263"/>
      <c r="BJ505" s="263"/>
      <c r="BK505" s="264"/>
      <c r="BL505" s="235">
        <f t="shared" si="1619"/>
        <v>0</v>
      </c>
      <c r="BM505" s="263"/>
      <c r="BN505" s="194">
        <f t="shared" si="1620"/>
        <v>0</v>
      </c>
      <c r="BO505" s="263"/>
      <c r="BP505" s="263"/>
      <c r="BQ505" s="263"/>
      <c r="BR505" s="264"/>
      <c r="BS505" s="235">
        <f t="shared" si="1621"/>
        <v>0</v>
      </c>
      <c r="BT505" s="263"/>
      <c r="BU505" s="194">
        <f t="shared" si="1622"/>
        <v>0</v>
      </c>
      <c r="BV505" s="263"/>
      <c r="BW505" s="263"/>
      <c r="BX505" s="263"/>
      <c r="BY505" s="264"/>
      <c r="BZ505" s="251"/>
      <c r="CA505" s="159"/>
      <c r="CB505" s="44"/>
      <c r="CC505" s="44"/>
      <c r="CD505" s="44"/>
      <c r="CE505" s="44"/>
      <c r="CF505" s="44"/>
      <c r="CG505" s="44"/>
      <c r="CH505" s="44"/>
      <c r="CI505" s="44"/>
      <c r="CJ505" s="44"/>
      <c r="CK505" s="44"/>
      <c r="CL505" s="44"/>
      <c r="CM505" s="44"/>
      <c r="CN505" s="44"/>
      <c r="CO505" s="44"/>
      <c r="CP505" s="44"/>
      <c r="CQ505" s="44"/>
      <c r="CR505" s="44"/>
      <c r="CS505" s="44"/>
      <c r="CT505" s="44"/>
      <c r="CU505" s="44"/>
      <c r="CV505" s="44"/>
      <c r="CW505" s="44"/>
      <c r="CX505" s="44"/>
      <c r="CY505" s="44"/>
      <c r="CZ505" s="44"/>
      <c r="DA505" s="44"/>
      <c r="DB505" s="44"/>
      <c r="DC505" s="44"/>
      <c r="DD505" s="44"/>
      <c r="DE505" s="44"/>
      <c r="DF505" s="44"/>
      <c r="DG505" s="44"/>
      <c r="DH505" s="44"/>
      <c r="DI505" s="44"/>
      <c r="DJ505" s="44"/>
      <c r="DK505" s="44"/>
      <c r="DL505" s="44"/>
      <c r="DM505" s="44"/>
    </row>
    <row r="506" spans="1:241" hidden="1" outlineLevel="2">
      <c r="A506" s="49"/>
      <c r="B506" s="33"/>
      <c r="C506" s="50"/>
      <c r="D506" s="51"/>
      <c r="E506" s="34"/>
      <c r="F506" s="55"/>
      <c r="G506" s="34"/>
      <c r="H506" s="34"/>
      <c r="I506" s="34"/>
      <c r="J506" s="53"/>
      <c r="K506" s="34"/>
      <c r="L506" s="36"/>
      <c r="M506" s="36"/>
      <c r="N506" s="36"/>
      <c r="O506" s="36"/>
      <c r="P506" s="36"/>
      <c r="Q506" s="36"/>
      <c r="R506" s="33"/>
      <c r="S506" s="145"/>
      <c r="T506" s="145"/>
      <c r="U506" s="145"/>
      <c r="V506" s="154"/>
      <c r="W506" s="165"/>
      <c r="X506" s="36"/>
      <c r="Y506" s="36"/>
      <c r="Z506" s="154"/>
      <c r="AA506" s="210"/>
      <c r="AB506" s="36"/>
      <c r="AC506" s="36"/>
      <c r="AD506" s="221"/>
      <c r="AE506" s="210"/>
      <c r="AF506" s="36"/>
      <c r="AG506" s="36"/>
      <c r="AH506" s="221"/>
      <c r="AI506" s="210"/>
      <c r="AJ506" s="36"/>
      <c r="AK506" s="36"/>
      <c r="AL506" s="221"/>
      <c r="AM506" s="210"/>
      <c r="AN506" s="36"/>
      <c r="AO506" s="36"/>
      <c r="AP506" s="154"/>
      <c r="AQ506" s="165"/>
      <c r="AR506" s="36"/>
      <c r="AS506" s="36"/>
      <c r="AT506" s="36"/>
      <c r="AU506" s="36"/>
      <c r="AV506" s="36"/>
      <c r="AW506" s="154"/>
      <c r="AX506" s="236"/>
      <c r="AY506" s="54"/>
      <c r="AZ506" s="54"/>
      <c r="BA506" s="54"/>
      <c r="BB506" s="54"/>
      <c r="BC506" s="54"/>
      <c r="BD506" s="237"/>
      <c r="BE506" s="236"/>
      <c r="BF506" s="54"/>
      <c r="BG506" s="54"/>
      <c r="BH506" s="54"/>
      <c r="BI506" s="54"/>
      <c r="BJ506" s="54"/>
      <c r="BK506" s="237"/>
      <c r="BL506" s="236"/>
      <c r="BM506" s="54"/>
      <c r="BN506" s="54"/>
      <c r="BO506" s="54"/>
      <c r="BP506" s="54"/>
      <c r="BQ506" s="54"/>
      <c r="BR506" s="237"/>
      <c r="BS506" s="236"/>
      <c r="BT506" s="44"/>
      <c r="BU506" s="44"/>
      <c r="BV506" s="44"/>
      <c r="BW506" s="44"/>
      <c r="BX506" s="44"/>
      <c r="BY506" s="257"/>
      <c r="BZ506" s="252"/>
      <c r="CA506" s="159"/>
      <c r="CB506" s="44"/>
      <c r="CC506" s="44"/>
      <c r="CD506" s="44"/>
      <c r="CE506" s="44"/>
      <c r="CF506" s="44"/>
      <c r="CG506" s="44"/>
      <c r="CH506" s="44"/>
      <c r="CI506" s="44"/>
      <c r="CJ506" s="44"/>
      <c r="CK506" s="44"/>
      <c r="CL506" s="44"/>
      <c r="CM506" s="44"/>
      <c r="CN506" s="44"/>
      <c r="CO506" s="44"/>
      <c r="CP506" s="44"/>
      <c r="CQ506" s="44"/>
      <c r="CR506" s="44"/>
      <c r="CS506" s="44"/>
      <c r="CT506" s="44"/>
      <c r="CU506" s="44"/>
      <c r="CV506" s="44"/>
      <c r="CW506" s="44"/>
      <c r="CX506" s="44"/>
      <c r="CY506" s="44"/>
      <c r="CZ506" s="44"/>
      <c r="DA506" s="44"/>
      <c r="DB506" s="44"/>
      <c r="DC506" s="44"/>
      <c r="DD506" s="44"/>
      <c r="DE506" s="44"/>
      <c r="DF506" s="44"/>
      <c r="DG506" s="44"/>
      <c r="DH506" s="44"/>
      <c r="DI506" s="44"/>
      <c r="DJ506" s="44"/>
      <c r="DK506" s="44"/>
      <c r="DL506" s="44"/>
      <c r="DM506" s="44"/>
    </row>
    <row r="507" spans="1:241" hidden="1" outlineLevel="2">
      <c r="A507" s="49"/>
      <c r="B507" s="33"/>
      <c r="C507" s="50"/>
      <c r="D507" s="51"/>
      <c r="E507" s="34"/>
      <c r="F507" s="55"/>
      <c r="G507" s="34"/>
      <c r="H507" s="34"/>
      <c r="I507" s="34"/>
      <c r="J507" s="53"/>
      <c r="K507" s="34"/>
      <c r="L507" s="36"/>
      <c r="M507" s="36"/>
      <c r="N507" s="36"/>
      <c r="O507" s="36"/>
      <c r="P507" s="36"/>
      <c r="Q507" s="36"/>
      <c r="R507" s="33"/>
      <c r="S507" s="145"/>
      <c r="T507" s="145"/>
      <c r="U507" s="145"/>
      <c r="V507" s="154"/>
      <c r="W507" s="165"/>
      <c r="X507" s="36"/>
      <c r="Y507" s="36"/>
      <c r="Z507" s="154"/>
      <c r="AA507" s="210"/>
      <c r="AB507" s="36"/>
      <c r="AC507" s="36"/>
      <c r="AD507" s="221"/>
      <c r="AE507" s="210"/>
      <c r="AF507" s="36"/>
      <c r="AG507" s="36"/>
      <c r="AH507" s="221"/>
      <c r="AI507" s="210"/>
      <c r="AJ507" s="36"/>
      <c r="AK507" s="36"/>
      <c r="AL507" s="221"/>
      <c r="AM507" s="210"/>
      <c r="AN507" s="36"/>
      <c r="AO507" s="36"/>
      <c r="AP507" s="154"/>
      <c r="AQ507" s="165"/>
      <c r="AR507" s="36"/>
      <c r="AS507" s="36"/>
      <c r="AT507" s="36"/>
      <c r="AU507" s="36"/>
      <c r="AV507" s="36"/>
      <c r="AW507" s="154"/>
      <c r="AX507" s="236"/>
      <c r="AY507" s="54"/>
      <c r="AZ507" s="54"/>
      <c r="BA507" s="54"/>
      <c r="BB507" s="54"/>
      <c r="BC507" s="54"/>
      <c r="BD507" s="237"/>
      <c r="BE507" s="236"/>
      <c r="BF507" s="54"/>
      <c r="BG507" s="54"/>
      <c r="BH507" s="54"/>
      <c r="BI507" s="54"/>
      <c r="BJ507" s="54"/>
      <c r="BK507" s="237"/>
      <c r="BL507" s="236"/>
      <c r="BM507" s="54"/>
      <c r="BN507" s="54"/>
      <c r="BO507" s="54"/>
      <c r="BP507" s="54"/>
      <c r="BQ507" s="54"/>
      <c r="BR507" s="237"/>
      <c r="BS507" s="236"/>
      <c r="BT507" s="44"/>
      <c r="BU507" s="44"/>
      <c r="BV507" s="44"/>
      <c r="BW507" s="44"/>
      <c r="BX507" s="44"/>
      <c r="BY507" s="257"/>
      <c r="BZ507" s="252"/>
      <c r="CA507" s="159"/>
      <c r="CB507" s="44"/>
      <c r="CC507" s="44"/>
      <c r="CD507" s="44"/>
      <c r="CE507" s="44"/>
      <c r="CF507" s="44"/>
      <c r="CG507" s="44"/>
      <c r="CH507" s="44"/>
      <c r="CI507" s="44"/>
      <c r="CJ507" s="44"/>
      <c r="CK507" s="44"/>
      <c r="CL507" s="44"/>
      <c r="CM507" s="44"/>
      <c r="CN507" s="44"/>
      <c r="CO507" s="44"/>
      <c r="CP507" s="44"/>
      <c r="CQ507" s="44"/>
      <c r="CR507" s="44"/>
      <c r="CS507" s="44"/>
      <c r="CT507" s="44"/>
      <c r="CU507" s="44"/>
      <c r="CV507" s="44"/>
      <c r="CW507" s="44"/>
      <c r="CX507" s="44"/>
      <c r="CY507" s="44"/>
      <c r="CZ507" s="44"/>
      <c r="DA507" s="44"/>
      <c r="DB507" s="44"/>
      <c r="DC507" s="44"/>
      <c r="DD507" s="44"/>
      <c r="DE507" s="44"/>
      <c r="DF507" s="44"/>
      <c r="DG507" s="44"/>
      <c r="DH507" s="44"/>
      <c r="DI507" s="44"/>
      <c r="DJ507" s="44"/>
      <c r="DK507" s="44"/>
      <c r="DL507" s="44"/>
      <c r="DM507" s="44"/>
    </row>
    <row r="508" spans="1:241" s="48" customFormat="1" hidden="1" outlineLevel="1" collapsed="1">
      <c r="A508" s="176"/>
      <c r="B508" s="177"/>
      <c r="C508" s="178"/>
      <c r="D508" s="179"/>
      <c r="E508" s="180"/>
      <c r="F508" s="181"/>
      <c r="G508" s="182"/>
      <c r="H508" s="182"/>
      <c r="I508" s="182"/>
      <c r="J508" s="183"/>
      <c r="K508" s="181" t="str">
        <f>CONCATENATE(K509," ",S509,R509," ",K510," ",S510,R510," "," ",K511," ",S511,R511," ",K512," ",S512,R512)</f>
        <v xml:space="preserve">        </v>
      </c>
      <c r="L508" s="274"/>
      <c r="M508" s="274"/>
      <c r="N508" s="274"/>
      <c r="O508" s="274"/>
      <c r="P508" s="274"/>
      <c r="Q508" s="274"/>
      <c r="R508" s="182"/>
      <c r="S508" s="182"/>
      <c r="T508" s="182"/>
      <c r="U508" s="184"/>
      <c r="V508" s="275">
        <f>IF(SUM(BT509:BY512,BM509:BR512,BF509:BK512,AY509:BD512,AN509:AP512,AJ509:AL512,AF509:AH512,AB509:AD512)=SUM(V509:V512),SUM(V509:V512),"ПРОВЕРЬ")</f>
        <v>0</v>
      </c>
      <c r="W508" s="276">
        <f>SUM(W509:W512)</f>
        <v>0</v>
      </c>
      <c r="X508" s="176">
        <f t="shared" ref="X508:AT508" si="1623">SUM(X509:X512)</f>
        <v>0</v>
      </c>
      <c r="Y508" s="176">
        <f t="shared" si="1623"/>
        <v>0</v>
      </c>
      <c r="Z508" s="277">
        <f t="shared" si="1623"/>
        <v>0</v>
      </c>
      <c r="AA508" s="278">
        <f t="shared" si="1623"/>
        <v>0</v>
      </c>
      <c r="AB508" s="176">
        <f t="shared" si="1623"/>
        <v>0</v>
      </c>
      <c r="AC508" s="176">
        <f t="shared" si="1623"/>
        <v>0</v>
      </c>
      <c r="AD508" s="279">
        <f t="shared" si="1623"/>
        <v>0</v>
      </c>
      <c r="AE508" s="278">
        <f t="shared" si="1623"/>
        <v>0</v>
      </c>
      <c r="AF508" s="176">
        <f t="shared" si="1623"/>
        <v>0</v>
      </c>
      <c r="AG508" s="176">
        <f t="shared" si="1623"/>
        <v>0</v>
      </c>
      <c r="AH508" s="279">
        <f t="shared" si="1623"/>
        <v>0</v>
      </c>
      <c r="AI508" s="278">
        <f t="shared" si="1623"/>
        <v>0</v>
      </c>
      <c r="AJ508" s="176">
        <f t="shared" si="1623"/>
        <v>0</v>
      </c>
      <c r="AK508" s="176">
        <f t="shared" si="1623"/>
        <v>0</v>
      </c>
      <c r="AL508" s="279">
        <f t="shared" si="1623"/>
        <v>0</v>
      </c>
      <c r="AM508" s="278">
        <f t="shared" si="1623"/>
        <v>0</v>
      </c>
      <c r="AN508" s="176">
        <f t="shared" si="1623"/>
        <v>0</v>
      </c>
      <c r="AO508" s="176">
        <f t="shared" si="1623"/>
        <v>0</v>
      </c>
      <c r="AP508" s="277">
        <f t="shared" si="1623"/>
        <v>0</v>
      </c>
      <c r="AQ508" s="276">
        <f t="shared" si="1623"/>
        <v>0</v>
      </c>
      <c r="AR508" s="176">
        <f t="shared" si="1623"/>
        <v>0</v>
      </c>
      <c r="AS508" s="176">
        <f t="shared" si="1623"/>
        <v>0</v>
      </c>
      <c r="AT508" s="176">
        <f t="shared" si="1623"/>
        <v>0</v>
      </c>
      <c r="AU508" s="176">
        <f t="shared" ref="AU508" si="1624">SUM(AU509:AU512)</f>
        <v>0</v>
      </c>
      <c r="AV508" s="176">
        <f t="shared" ref="AV508:BZ508" si="1625">SUM(AV509:AV512)</f>
        <v>0</v>
      </c>
      <c r="AW508" s="277">
        <f t="shared" si="1625"/>
        <v>0</v>
      </c>
      <c r="AX508" s="278">
        <f t="shared" si="1625"/>
        <v>0</v>
      </c>
      <c r="AY508" s="176">
        <f t="shared" si="1625"/>
        <v>0</v>
      </c>
      <c r="AZ508" s="176">
        <f t="shared" si="1625"/>
        <v>0</v>
      </c>
      <c r="BA508" s="176">
        <f t="shared" si="1625"/>
        <v>0</v>
      </c>
      <c r="BB508" s="176">
        <f t="shared" si="1625"/>
        <v>0</v>
      </c>
      <c r="BC508" s="176">
        <f t="shared" si="1625"/>
        <v>0</v>
      </c>
      <c r="BD508" s="279">
        <f t="shared" si="1625"/>
        <v>0</v>
      </c>
      <c r="BE508" s="278">
        <f t="shared" si="1625"/>
        <v>0</v>
      </c>
      <c r="BF508" s="176">
        <f t="shared" si="1625"/>
        <v>0</v>
      </c>
      <c r="BG508" s="176">
        <f t="shared" si="1625"/>
        <v>0</v>
      </c>
      <c r="BH508" s="176">
        <f t="shared" si="1625"/>
        <v>0</v>
      </c>
      <c r="BI508" s="176">
        <f t="shared" si="1625"/>
        <v>0</v>
      </c>
      <c r="BJ508" s="176">
        <f t="shared" si="1625"/>
        <v>0</v>
      </c>
      <c r="BK508" s="279">
        <f t="shared" si="1625"/>
        <v>0</v>
      </c>
      <c r="BL508" s="278">
        <f t="shared" si="1625"/>
        <v>0</v>
      </c>
      <c r="BM508" s="176">
        <f t="shared" si="1625"/>
        <v>0</v>
      </c>
      <c r="BN508" s="176">
        <f t="shared" si="1625"/>
        <v>0</v>
      </c>
      <c r="BO508" s="176">
        <f t="shared" si="1625"/>
        <v>0</v>
      </c>
      <c r="BP508" s="176">
        <f t="shared" si="1625"/>
        <v>0</v>
      </c>
      <c r="BQ508" s="176">
        <f t="shared" si="1625"/>
        <v>0</v>
      </c>
      <c r="BR508" s="279">
        <f t="shared" si="1625"/>
        <v>0</v>
      </c>
      <c r="BS508" s="278">
        <f t="shared" si="1625"/>
        <v>0</v>
      </c>
      <c r="BT508" s="176">
        <f t="shared" si="1625"/>
        <v>0</v>
      </c>
      <c r="BU508" s="176">
        <f t="shared" si="1625"/>
        <v>0</v>
      </c>
      <c r="BV508" s="176">
        <f t="shared" si="1625"/>
        <v>0</v>
      </c>
      <c r="BW508" s="176">
        <f t="shared" si="1625"/>
        <v>0</v>
      </c>
      <c r="BX508" s="176">
        <f t="shared" si="1625"/>
        <v>0</v>
      </c>
      <c r="BY508" s="279">
        <f t="shared" si="1625"/>
        <v>0</v>
      </c>
      <c r="BZ508" s="280">
        <f t="shared" si="1625"/>
        <v>0</v>
      </c>
      <c r="CA508" s="160"/>
      <c r="CB508" s="46"/>
      <c r="CC508" s="46"/>
      <c r="CD508" s="46"/>
      <c r="CE508" s="46"/>
      <c r="CF508" s="46"/>
      <c r="CG508" s="46"/>
      <c r="CH508" s="46"/>
      <c r="CI508" s="46"/>
      <c r="CJ508" s="46"/>
      <c r="CK508" s="46"/>
      <c r="CL508" s="46"/>
      <c r="CM508" s="46"/>
      <c r="CN508" s="46"/>
      <c r="CO508" s="46"/>
      <c r="CP508" s="46"/>
      <c r="CQ508" s="46"/>
      <c r="CR508" s="46"/>
      <c r="CS508" s="46"/>
      <c r="CT508" s="46"/>
      <c r="CU508" s="46"/>
      <c r="CV508" s="46"/>
      <c r="CW508" s="46"/>
      <c r="CX508" s="46"/>
      <c r="CY508" s="46"/>
      <c r="CZ508" s="46"/>
      <c r="DA508" s="46"/>
      <c r="DB508" s="46"/>
      <c r="DC508" s="46"/>
      <c r="DD508" s="46"/>
      <c r="DE508" s="46"/>
      <c r="DF508" s="46"/>
      <c r="DG508" s="46"/>
      <c r="DH508" s="46"/>
      <c r="DI508" s="46"/>
      <c r="DJ508" s="46"/>
      <c r="DK508" s="46"/>
      <c r="DL508" s="46"/>
      <c r="DM508" s="46"/>
      <c r="DN508" s="47"/>
      <c r="DO508" s="47"/>
      <c r="DP508" s="47"/>
      <c r="DQ508" s="47"/>
      <c r="DR508" s="47"/>
      <c r="DS508" s="47"/>
      <c r="DT508" s="47"/>
      <c r="DU508" s="47"/>
      <c r="DV508" s="47"/>
      <c r="DW508" s="47"/>
      <c r="DX508" s="47"/>
      <c r="DY508" s="47"/>
      <c r="DZ508" s="47"/>
      <c r="EA508" s="47"/>
      <c r="EB508" s="47"/>
      <c r="EC508" s="47"/>
      <c r="ED508" s="47"/>
      <c r="EE508" s="47"/>
      <c r="EF508" s="47"/>
      <c r="EG508" s="47"/>
      <c r="EH508" s="47"/>
      <c r="EI508" s="47"/>
      <c r="EJ508" s="47"/>
      <c r="EK508" s="47"/>
      <c r="EL508" s="47"/>
      <c r="EM508" s="47"/>
      <c r="EN508" s="47"/>
      <c r="EO508" s="47"/>
      <c r="EP508" s="47"/>
      <c r="EQ508" s="47"/>
      <c r="ER508" s="47"/>
      <c r="ES508" s="47"/>
      <c r="ET508" s="47"/>
      <c r="EU508" s="47"/>
      <c r="EV508" s="47"/>
      <c r="EW508" s="47"/>
      <c r="EX508" s="47"/>
      <c r="EY508" s="47"/>
      <c r="EZ508" s="47"/>
      <c r="FA508" s="47"/>
      <c r="FB508" s="47"/>
      <c r="FC508" s="47"/>
      <c r="FD508" s="47"/>
      <c r="FE508" s="47"/>
      <c r="FF508" s="47"/>
      <c r="FG508" s="47"/>
      <c r="FH508" s="47"/>
      <c r="FI508" s="47"/>
      <c r="FJ508" s="47"/>
      <c r="FK508" s="47"/>
      <c r="FL508" s="47"/>
      <c r="FM508" s="47"/>
      <c r="FN508" s="47"/>
      <c r="FO508" s="47"/>
      <c r="FP508" s="47"/>
      <c r="FQ508" s="47"/>
      <c r="FR508" s="47"/>
      <c r="FS508" s="47"/>
      <c r="FT508" s="47"/>
      <c r="FU508" s="47"/>
      <c r="FV508" s="47"/>
      <c r="FW508" s="47"/>
      <c r="FX508" s="47"/>
      <c r="FY508" s="47"/>
      <c r="FZ508" s="47"/>
      <c r="GA508" s="47"/>
      <c r="GB508" s="47"/>
      <c r="GC508" s="47"/>
      <c r="GD508" s="47"/>
      <c r="GE508" s="47"/>
      <c r="GF508" s="47"/>
      <c r="GG508" s="47"/>
      <c r="GH508" s="47"/>
      <c r="GI508" s="47"/>
      <c r="GJ508" s="47"/>
      <c r="GK508" s="47"/>
      <c r="GL508" s="47"/>
      <c r="GM508" s="47"/>
      <c r="GN508" s="47"/>
      <c r="GO508" s="47"/>
      <c r="GP508" s="47"/>
      <c r="GQ508" s="47"/>
      <c r="GR508" s="47"/>
      <c r="GS508" s="47"/>
      <c r="GT508" s="47"/>
      <c r="GU508" s="47"/>
      <c r="GV508" s="47"/>
      <c r="GW508" s="47"/>
      <c r="GX508" s="47"/>
      <c r="GY508" s="47"/>
      <c r="GZ508" s="47"/>
      <c r="HA508" s="47"/>
      <c r="HB508" s="47"/>
      <c r="HC508" s="47"/>
      <c r="HD508" s="47"/>
      <c r="HE508" s="47"/>
      <c r="HF508" s="47"/>
      <c r="HG508" s="47"/>
      <c r="HH508" s="47"/>
      <c r="HI508" s="47"/>
      <c r="HJ508" s="47"/>
      <c r="HK508" s="47"/>
      <c r="HL508" s="47"/>
      <c r="HM508" s="47"/>
      <c r="HN508" s="47"/>
      <c r="HO508" s="47"/>
      <c r="HP508" s="47"/>
      <c r="HQ508" s="47"/>
      <c r="HR508" s="47"/>
      <c r="HS508" s="47"/>
      <c r="HT508" s="47"/>
      <c r="HU508" s="47"/>
      <c r="HV508" s="47"/>
      <c r="HW508" s="47"/>
      <c r="HX508" s="47"/>
      <c r="HY508" s="47"/>
      <c r="HZ508" s="47"/>
      <c r="IA508" s="47"/>
      <c r="IB508" s="47"/>
      <c r="IC508" s="47"/>
      <c r="ID508" s="47"/>
      <c r="IE508" s="47"/>
      <c r="IF508" s="47"/>
      <c r="IG508" s="47"/>
    </row>
    <row r="509" spans="1:241" hidden="1" outlineLevel="2">
      <c r="A509" s="187"/>
      <c r="B509" s="33"/>
      <c r="C509" s="50"/>
      <c r="D509" s="51"/>
      <c r="E509" s="34"/>
      <c r="F509" s="56"/>
      <c r="G509" s="34"/>
      <c r="H509" s="34"/>
      <c r="I509" s="34"/>
      <c r="J509" s="53"/>
      <c r="K509" s="34"/>
      <c r="L509" s="36"/>
      <c r="M509" s="36"/>
      <c r="N509" s="36"/>
      <c r="O509" s="49"/>
      <c r="P509" s="49"/>
      <c r="Q509" s="36">
        <f t="shared" ref="Q509:Q511" si="1626">_xlfn.DAYS(P509,O509)</f>
        <v>0</v>
      </c>
      <c r="R509" s="33"/>
      <c r="S509" s="33"/>
      <c r="T509" s="33"/>
      <c r="U509" s="145"/>
      <c r="V509" s="192">
        <f>SUM(W509,AQ509)</f>
        <v>0</v>
      </c>
      <c r="W509" s="193">
        <f>SUM(AA509,AE509,AI509,AM509)</f>
        <v>0</v>
      </c>
      <c r="X509" s="192">
        <f t="shared" ref="X509:Z512" si="1627">SUM(AB509,AF509,AJ509,AN509)</f>
        <v>0</v>
      </c>
      <c r="Y509" s="192">
        <f t="shared" si="1627"/>
        <v>0</v>
      </c>
      <c r="Z509" s="192">
        <f t="shared" si="1627"/>
        <v>0</v>
      </c>
      <c r="AA509" s="211">
        <f t="shared" ref="AA509:AA512" si="1628">SUM(AB509:AD509)</f>
        <v>0</v>
      </c>
      <c r="AB509" s="205"/>
      <c r="AC509" s="205"/>
      <c r="AD509" s="229"/>
      <c r="AE509" s="211">
        <f t="shared" ref="AE509:AE512" si="1629">SUM(AF509:AH509)</f>
        <v>0</v>
      </c>
      <c r="AF509" s="205"/>
      <c r="AG509" s="205"/>
      <c r="AH509" s="229"/>
      <c r="AI509" s="211">
        <f t="shared" ref="AI509:AI512" si="1630">SUM(AJ509:AL509)</f>
        <v>0</v>
      </c>
      <c r="AJ509" s="205"/>
      <c r="AK509" s="205"/>
      <c r="AL509" s="229"/>
      <c r="AM509" s="211">
        <f>SUM(AN509:AP509)</f>
        <v>0</v>
      </c>
      <c r="AN509" s="205"/>
      <c r="AO509" s="205"/>
      <c r="AP509" s="231"/>
      <c r="AQ509" s="193">
        <f t="shared" ref="AQ509:AR512" si="1631">SUM(BS509,BL509,BE509,AX509)</f>
        <v>0</v>
      </c>
      <c r="AR509" s="192">
        <f t="shared" si="1631"/>
        <v>0</v>
      </c>
      <c r="AS509" s="192">
        <f t="shared" ref="AS509:AS512" si="1632">IF(AR509*0.304=SUM(AZ509,BG509,BN509,BU509),AR509*0.304,"ЕСН")</f>
        <v>0</v>
      </c>
      <c r="AT509" s="192">
        <f t="shared" ref="AT509:AW512" si="1633">SUM(BV509,BO509,BH509,BA509)</f>
        <v>0</v>
      </c>
      <c r="AU509" s="192">
        <f t="shared" si="1633"/>
        <v>0</v>
      </c>
      <c r="AV509" s="192">
        <f t="shared" si="1633"/>
        <v>0</v>
      </c>
      <c r="AW509" s="192">
        <f t="shared" si="1633"/>
        <v>0</v>
      </c>
      <c r="AX509" s="235">
        <f t="shared" ref="AX509:AX512" si="1634">SUM(AY509:BD509)</f>
        <v>0</v>
      </c>
      <c r="AY509" s="263"/>
      <c r="AZ509" s="194">
        <f t="shared" ref="AZ509:AZ512" si="1635">AY509*0.304</f>
        <v>0</v>
      </c>
      <c r="BA509" s="263"/>
      <c r="BB509" s="263"/>
      <c r="BC509" s="263"/>
      <c r="BD509" s="264"/>
      <c r="BE509" s="235">
        <f t="shared" ref="BE509:BE512" si="1636">SUM(BF509:BK509)</f>
        <v>0</v>
      </c>
      <c r="BF509" s="263"/>
      <c r="BG509" s="194">
        <f t="shared" ref="BG509:BG512" si="1637">BF509*0.304</f>
        <v>0</v>
      </c>
      <c r="BH509" s="263"/>
      <c r="BI509" s="263"/>
      <c r="BJ509" s="263"/>
      <c r="BK509" s="264"/>
      <c r="BL509" s="235">
        <f t="shared" ref="BL509:BL512" si="1638">SUM(BM509:BR509)</f>
        <v>0</v>
      </c>
      <c r="BM509" s="263"/>
      <c r="BN509" s="194">
        <f t="shared" ref="BN509:BN512" si="1639">BM509*0.304</f>
        <v>0</v>
      </c>
      <c r="BO509" s="263"/>
      <c r="BP509" s="263"/>
      <c r="BQ509" s="263"/>
      <c r="BR509" s="264"/>
      <c r="BS509" s="235">
        <f t="shared" ref="BS509:BS512" si="1640">SUM(BT509:BY509)</f>
        <v>0</v>
      </c>
      <c r="BT509" s="263"/>
      <c r="BU509" s="194">
        <f t="shared" ref="BU509:BU512" si="1641">BT509*0.304</f>
        <v>0</v>
      </c>
      <c r="BV509" s="263"/>
      <c r="BW509" s="263"/>
      <c r="BX509" s="263"/>
      <c r="BY509" s="264"/>
      <c r="BZ509" s="251"/>
      <c r="CA509" s="159"/>
      <c r="CB509" s="44"/>
      <c r="CC509" s="44"/>
      <c r="CD509" s="44"/>
      <c r="CE509" s="44"/>
      <c r="CF509" s="44"/>
      <c r="CG509" s="44"/>
      <c r="CH509" s="44"/>
      <c r="CI509" s="44"/>
      <c r="CJ509" s="44"/>
      <c r="CK509" s="44"/>
      <c r="CL509" s="44"/>
      <c r="CM509" s="44"/>
      <c r="CN509" s="44"/>
      <c r="CO509" s="44"/>
      <c r="CP509" s="44"/>
      <c r="CQ509" s="44"/>
      <c r="CR509" s="44"/>
      <c r="CS509" s="44"/>
      <c r="CT509" s="44"/>
      <c r="CU509" s="44"/>
      <c r="CV509" s="44"/>
      <c r="CW509" s="44"/>
      <c r="CX509" s="44"/>
      <c r="CY509" s="44"/>
      <c r="CZ509" s="44"/>
      <c r="DA509" s="44"/>
      <c r="DB509" s="44"/>
      <c r="DC509" s="44"/>
      <c r="DD509" s="44"/>
      <c r="DE509" s="44"/>
      <c r="DF509" s="44"/>
      <c r="DG509" s="44"/>
      <c r="DH509" s="44"/>
      <c r="DI509" s="44"/>
      <c r="DJ509" s="44"/>
      <c r="DK509" s="44"/>
      <c r="DL509" s="44"/>
      <c r="DM509" s="44"/>
    </row>
    <row r="510" spans="1:241" hidden="1" outlineLevel="2">
      <c r="A510" s="187"/>
      <c r="B510" s="33"/>
      <c r="C510" s="50"/>
      <c r="D510" s="51"/>
      <c r="E510" s="34"/>
      <c r="F510" s="56"/>
      <c r="G510" s="34"/>
      <c r="H510" s="34"/>
      <c r="I510" s="34"/>
      <c r="J510" s="53"/>
      <c r="K510" s="34"/>
      <c r="L510" s="36"/>
      <c r="M510" s="36"/>
      <c r="N510" s="36"/>
      <c r="O510" s="49"/>
      <c r="P510" s="49"/>
      <c r="Q510" s="36">
        <f t="shared" si="1626"/>
        <v>0</v>
      </c>
      <c r="R510" s="33"/>
      <c r="S510" s="33"/>
      <c r="T510" s="33"/>
      <c r="U510" s="145"/>
      <c r="V510" s="192">
        <f>SUM(W510,AQ510)</f>
        <v>0</v>
      </c>
      <c r="W510" s="193">
        <f>SUM(AA510,AE510,AI510,AM510)</f>
        <v>0</v>
      </c>
      <c r="X510" s="192">
        <f t="shared" si="1627"/>
        <v>0</v>
      </c>
      <c r="Y510" s="192">
        <f t="shared" si="1627"/>
        <v>0</v>
      </c>
      <c r="Z510" s="192">
        <f t="shared" si="1627"/>
        <v>0</v>
      </c>
      <c r="AA510" s="211">
        <f t="shared" si="1628"/>
        <v>0</v>
      </c>
      <c r="AB510" s="205"/>
      <c r="AC510" s="205"/>
      <c r="AD510" s="229"/>
      <c r="AE510" s="211">
        <f t="shared" si="1629"/>
        <v>0</v>
      </c>
      <c r="AF510" s="205"/>
      <c r="AG510" s="205"/>
      <c r="AH510" s="229"/>
      <c r="AI510" s="211">
        <f t="shared" si="1630"/>
        <v>0</v>
      </c>
      <c r="AJ510" s="205"/>
      <c r="AK510" s="205"/>
      <c r="AL510" s="229"/>
      <c r="AM510" s="211">
        <f>SUM(AN510:AP510)</f>
        <v>0</v>
      </c>
      <c r="AN510" s="205"/>
      <c r="AO510" s="205"/>
      <c r="AP510" s="231"/>
      <c r="AQ510" s="193">
        <f t="shared" si="1631"/>
        <v>0</v>
      </c>
      <c r="AR510" s="192">
        <f t="shared" si="1631"/>
        <v>0</v>
      </c>
      <c r="AS510" s="192">
        <f t="shared" si="1632"/>
        <v>0</v>
      </c>
      <c r="AT510" s="192">
        <f t="shared" si="1633"/>
        <v>0</v>
      </c>
      <c r="AU510" s="192">
        <f t="shared" si="1633"/>
        <v>0</v>
      </c>
      <c r="AV510" s="192">
        <f t="shared" si="1633"/>
        <v>0</v>
      </c>
      <c r="AW510" s="192">
        <f t="shared" si="1633"/>
        <v>0</v>
      </c>
      <c r="AX510" s="235">
        <f t="shared" si="1634"/>
        <v>0</v>
      </c>
      <c r="AY510" s="263"/>
      <c r="AZ510" s="194">
        <f t="shared" si="1635"/>
        <v>0</v>
      </c>
      <c r="BA510" s="263"/>
      <c r="BB510" s="263"/>
      <c r="BC510" s="263"/>
      <c r="BD510" s="264"/>
      <c r="BE510" s="235">
        <f t="shared" si="1636"/>
        <v>0</v>
      </c>
      <c r="BF510" s="263"/>
      <c r="BG510" s="194">
        <f t="shared" si="1637"/>
        <v>0</v>
      </c>
      <c r="BH510" s="263"/>
      <c r="BI510" s="263"/>
      <c r="BJ510" s="263"/>
      <c r="BK510" s="264"/>
      <c r="BL510" s="235">
        <f t="shared" si="1638"/>
        <v>0</v>
      </c>
      <c r="BM510" s="263"/>
      <c r="BN510" s="194">
        <f t="shared" si="1639"/>
        <v>0</v>
      </c>
      <c r="BO510" s="263"/>
      <c r="BP510" s="263"/>
      <c r="BQ510" s="263"/>
      <c r="BR510" s="264"/>
      <c r="BS510" s="235">
        <f t="shared" si="1640"/>
        <v>0</v>
      </c>
      <c r="BT510" s="263"/>
      <c r="BU510" s="194">
        <f t="shared" si="1641"/>
        <v>0</v>
      </c>
      <c r="BV510" s="263"/>
      <c r="BW510" s="263"/>
      <c r="BX510" s="263"/>
      <c r="BY510" s="264"/>
      <c r="BZ510" s="251"/>
      <c r="CA510" s="159"/>
      <c r="CB510" s="44"/>
      <c r="CC510" s="44"/>
      <c r="CD510" s="44"/>
      <c r="CE510" s="44"/>
      <c r="CF510" s="44"/>
      <c r="CG510" s="44"/>
      <c r="CH510" s="44"/>
      <c r="CI510" s="44"/>
      <c r="CJ510" s="44"/>
      <c r="CK510" s="44"/>
      <c r="CL510" s="44"/>
      <c r="CM510" s="44"/>
      <c r="CN510" s="44"/>
      <c r="CO510" s="44"/>
      <c r="CP510" s="44"/>
      <c r="CQ510" s="44"/>
      <c r="CR510" s="44"/>
      <c r="CS510" s="44"/>
      <c r="CT510" s="44"/>
      <c r="CU510" s="44"/>
      <c r="CV510" s="44"/>
      <c r="CW510" s="44"/>
      <c r="CX510" s="44"/>
      <c r="CY510" s="44"/>
      <c r="CZ510" s="44"/>
      <c r="DA510" s="44"/>
      <c r="DB510" s="44"/>
      <c r="DC510" s="44"/>
      <c r="DD510" s="44"/>
      <c r="DE510" s="44"/>
      <c r="DF510" s="44"/>
      <c r="DG510" s="44"/>
      <c r="DH510" s="44"/>
      <c r="DI510" s="44"/>
      <c r="DJ510" s="44"/>
      <c r="DK510" s="44"/>
      <c r="DL510" s="44"/>
      <c r="DM510" s="44"/>
    </row>
    <row r="511" spans="1:241" hidden="1" outlineLevel="2">
      <c r="A511" s="187"/>
      <c r="B511" s="33"/>
      <c r="C511" s="50"/>
      <c r="D511" s="51"/>
      <c r="E511" s="34"/>
      <c r="F511" s="56"/>
      <c r="G511" s="34"/>
      <c r="H511" s="34"/>
      <c r="I511" s="34"/>
      <c r="J511" s="53"/>
      <c r="K511" s="34"/>
      <c r="L511" s="36"/>
      <c r="M511" s="36"/>
      <c r="N511" s="36"/>
      <c r="O511" s="49"/>
      <c r="P511" s="49"/>
      <c r="Q511" s="36">
        <f t="shared" si="1626"/>
        <v>0</v>
      </c>
      <c r="R511" s="33"/>
      <c r="S511" s="33"/>
      <c r="T511" s="33"/>
      <c r="U511" s="145"/>
      <c r="V511" s="192">
        <f>SUM(W511,AQ511)</f>
        <v>0</v>
      </c>
      <c r="W511" s="193">
        <f>SUM(AA511,AE511,AI511,AM511)</f>
        <v>0</v>
      </c>
      <c r="X511" s="192">
        <f t="shared" si="1627"/>
        <v>0</v>
      </c>
      <c r="Y511" s="192">
        <f t="shared" si="1627"/>
        <v>0</v>
      </c>
      <c r="Z511" s="192">
        <f t="shared" si="1627"/>
        <v>0</v>
      </c>
      <c r="AA511" s="211">
        <f t="shared" si="1628"/>
        <v>0</v>
      </c>
      <c r="AB511" s="205"/>
      <c r="AC511" s="205"/>
      <c r="AD511" s="229"/>
      <c r="AE511" s="211">
        <f t="shared" si="1629"/>
        <v>0</v>
      </c>
      <c r="AF511" s="205"/>
      <c r="AG511" s="205"/>
      <c r="AH511" s="229"/>
      <c r="AI511" s="211">
        <f t="shared" si="1630"/>
        <v>0</v>
      </c>
      <c r="AJ511" s="205"/>
      <c r="AK511" s="205"/>
      <c r="AL511" s="229"/>
      <c r="AM511" s="211">
        <f>SUM(AN511:AP511)</f>
        <v>0</v>
      </c>
      <c r="AN511" s="205"/>
      <c r="AO511" s="205"/>
      <c r="AP511" s="231"/>
      <c r="AQ511" s="193">
        <f t="shared" si="1631"/>
        <v>0</v>
      </c>
      <c r="AR511" s="192">
        <f t="shared" si="1631"/>
        <v>0</v>
      </c>
      <c r="AS511" s="192">
        <f t="shared" si="1632"/>
        <v>0</v>
      </c>
      <c r="AT511" s="192">
        <f t="shared" si="1633"/>
        <v>0</v>
      </c>
      <c r="AU511" s="192">
        <f t="shared" si="1633"/>
        <v>0</v>
      </c>
      <c r="AV511" s="192">
        <f t="shared" si="1633"/>
        <v>0</v>
      </c>
      <c r="AW511" s="192">
        <f t="shared" si="1633"/>
        <v>0</v>
      </c>
      <c r="AX511" s="235">
        <f t="shared" si="1634"/>
        <v>0</v>
      </c>
      <c r="AY511" s="263"/>
      <c r="AZ511" s="194">
        <f t="shared" si="1635"/>
        <v>0</v>
      </c>
      <c r="BA511" s="263"/>
      <c r="BB511" s="263"/>
      <c r="BC511" s="263"/>
      <c r="BD511" s="264"/>
      <c r="BE511" s="235">
        <f t="shared" si="1636"/>
        <v>0</v>
      </c>
      <c r="BF511" s="263"/>
      <c r="BG511" s="194">
        <f t="shared" si="1637"/>
        <v>0</v>
      </c>
      <c r="BH511" s="263"/>
      <c r="BI511" s="263"/>
      <c r="BJ511" s="263"/>
      <c r="BK511" s="264"/>
      <c r="BL511" s="235">
        <f t="shared" si="1638"/>
        <v>0</v>
      </c>
      <c r="BM511" s="263"/>
      <c r="BN511" s="194">
        <f t="shared" si="1639"/>
        <v>0</v>
      </c>
      <c r="BO511" s="263"/>
      <c r="BP511" s="263"/>
      <c r="BQ511" s="263"/>
      <c r="BR511" s="264"/>
      <c r="BS511" s="235">
        <f t="shared" si="1640"/>
        <v>0</v>
      </c>
      <c r="BT511" s="263"/>
      <c r="BU511" s="194">
        <f t="shared" si="1641"/>
        <v>0</v>
      </c>
      <c r="BV511" s="263"/>
      <c r="BW511" s="263"/>
      <c r="BX511" s="263"/>
      <c r="BY511" s="264"/>
      <c r="BZ511" s="251"/>
      <c r="CA511" s="159"/>
      <c r="CB511" s="44"/>
      <c r="CC511" s="44"/>
      <c r="CD511" s="44"/>
      <c r="CE511" s="44"/>
      <c r="CF511" s="44"/>
      <c r="CG511" s="44"/>
      <c r="CH511" s="44"/>
      <c r="CI511" s="44"/>
      <c r="CJ511" s="44"/>
      <c r="CK511" s="44"/>
      <c r="CL511" s="44"/>
      <c r="CM511" s="44"/>
      <c r="CN511" s="44"/>
      <c r="CO511" s="44"/>
      <c r="CP511" s="44"/>
      <c r="CQ511" s="44"/>
      <c r="CR511" s="44"/>
      <c r="CS511" s="44"/>
      <c r="CT511" s="44"/>
      <c r="CU511" s="44"/>
      <c r="CV511" s="44"/>
      <c r="CW511" s="44"/>
      <c r="CX511" s="44"/>
      <c r="CY511" s="44"/>
      <c r="CZ511" s="44"/>
      <c r="DA511" s="44"/>
      <c r="DB511" s="44"/>
      <c r="DC511" s="44"/>
      <c r="DD511" s="44"/>
      <c r="DE511" s="44"/>
      <c r="DF511" s="44"/>
      <c r="DG511" s="44"/>
      <c r="DH511" s="44"/>
      <c r="DI511" s="44"/>
      <c r="DJ511" s="44"/>
      <c r="DK511" s="44"/>
      <c r="DL511" s="44"/>
      <c r="DM511" s="44"/>
    </row>
    <row r="512" spans="1:241" hidden="1" outlineLevel="2">
      <c r="A512" s="187"/>
      <c r="B512" s="33"/>
      <c r="C512" s="50"/>
      <c r="D512" s="51"/>
      <c r="E512" s="34"/>
      <c r="F512" s="56"/>
      <c r="G512" s="34"/>
      <c r="H512" s="34"/>
      <c r="I512" s="34"/>
      <c r="J512" s="53"/>
      <c r="K512" s="34"/>
      <c r="L512" s="36"/>
      <c r="M512" s="36"/>
      <c r="N512" s="36"/>
      <c r="O512" s="49"/>
      <c r="P512" s="49"/>
      <c r="Q512" s="36">
        <f>_xlfn.DAYS(P512,O512)</f>
        <v>0</v>
      </c>
      <c r="R512" s="33"/>
      <c r="S512" s="33"/>
      <c r="T512" s="33"/>
      <c r="U512" s="145"/>
      <c r="V512" s="192">
        <f>SUM(W512,AQ512)</f>
        <v>0</v>
      </c>
      <c r="W512" s="193">
        <f>SUM(AA512,AE512,AI512,AM512)</f>
        <v>0</v>
      </c>
      <c r="X512" s="192">
        <f t="shared" si="1627"/>
        <v>0</v>
      </c>
      <c r="Y512" s="192">
        <f t="shared" si="1627"/>
        <v>0</v>
      </c>
      <c r="Z512" s="192">
        <f t="shared" si="1627"/>
        <v>0</v>
      </c>
      <c r="AA512" s="211">
        <f t="shared" si="1628"/>
        <v>0</v>
      </c>
      <c r="AB512" s="205"/>
      <c r="AC512" s="205"/>
      <c r="AD512" s="229"/>
      <c r="AE512" s="211">
        <f t="shared" si="1629"/>
        <v>0</v>
      </c>
      <c r="AF512" s="205"/>
      <c r="AG512" s="205"/>
      <c r="AH512" s="229"/>
      <c r="AI512" s="211">
        <f t="shared" si="1630"/>
        <v>0</v>
      </c>
      <c r="AJ512" s="205"/>
      <c r="AK512" s="205"/>
      <c r="AL512" s="229"/>
      <c r="AM512" s="211">
        <f>SUM(AN512:AP512)</f>
        <v>0</v>
      </c>
      <c r="AN512" s="205"/>
      <c r="AO512" s="205"/>
      <c r="AP512" s="231"/>
      <c r="AQ512" s="193">
        <f t="shared" si="1631"/>
        <v>0</v>
      </c>
      <c r="AR512" s="192">
        <f t="shared" si="1631"/>
        <v>0</v>
      </c>
      <c r="AS512" s="192">
        <f t="shared" si="1632"/>
        <v>0</v>
      </c>
      <c r="AT512" s="192">
        <f t="shared" si="1633"/>
        <v>0</v>
      </c>
      <c r="AU512" s="192">
        <f t="shared" si="1633"/>
        <v>0</v>
      </c>
      <c r="AV512" s="192">
        <f t="shared" si="1633"/>
        <v>0</v>
      </c>
      <c r="AW512" s="192">
        <f t="shared" si="1633"/>
        <v>0</v>
      </c>
      <c r="AX512" s="235">
        <f t="shared" si="1634"/>
        <v>0</v>
      </c>
      <c r="AY512" s="263"/>
      <c r="AZ512" s="194">
        <f t="shared" si="1635"/>
        <v>0</v>
      </c>
      <c r="BA512" s="263"/>
      <c r="BB512" s="263"/>
      <c r="BC512" s="263"/>
      <c r="BD512" s="264"/>
      <c r="BE512" s="235">
        <f t="shared" si="1636"/>
        <v>0</v>
      </c>
      <c r="BF512" s="263"/>
      <c r="BG512" s="194">
        <f t="shared" si="1637"/>
        <v>0</v>
      </c>
      <c r="BH512" s="263"/>
      <c r="BI512" s="263"/>
      <c r="BJ512" s="263"/>
      <c r="BK512" s="264"/>
      <c r="BL512" s="235">
        <f t="shared" si="1638"/>
        <v>0</v>
      </c>
      <c r="BM512" s="263"/>
      <c r="BN512" s="194">
        <f t="shared" si="1639"/>
        <v>0</v>
      </c>
      <c r="BO512" s="263"/>
      <c r="BP512" s="263"/>
      <c r="BQ512" s="263"/>
      <c r="BR512" s="264"/>
      <c r="BS512" s="235">
        <f t="shared" si="1640"/>
        <v>0</v>
      </c>
      <c r="BT512" s="263"/>
      <c r="BU512" s="194">
        <f t="shared" si="1641"/>
        <v>0</v>
      </c>
      <c r="BV512" s="263"/>
      <c r="BW512" s="263"/>
      <c r="BX512" s="263"/>
      <c r="BY512" s="264"/>
      <c r="BZ512" s="251"/>
      <c r="CA512" s="159"/>
      <c r="CB512" s="44"/>
      <c r="CC512" s="44"/>
      <c r="CD512" s="44"/>
      <c r="CE512" s="44"/>
      <c r="CF512" s="44"/>
      <c r="CG512" s="44"/>
      <c r="CH512" s="44"/>
      <c r="CI512" s="44"/>
      <c r="CJ512" s="44"/>
      <c r="CK512" s="44"/>
      <c r="CL512" s="44"/>
      <c r="CM512" s="44"/>
      <c r="CN512" s="44"/>
      <c r="CO512" s="44"/>
      <c r="CP512" s="44"/>
      <c r="CQ512" s="44"/>
      <c r="CR512" s="44"/>
      <c r="CS512" s="44"/>
      <c r="CT512" s="44"/>
      <c r="CU512" s="44"/>
      <c r="CV512" s="44"/>
      <c r="CW512" s="44"/>
      <c r="CX512" s="44"/>
      <c r="CY512" s="44"/>
      <c r="CZ512" s="44"/>
      <c r="DA512" s="44"/>
      <c r="DB512" s="44"/>
      <c r="DC512" s="44"/>
      <c r="DD512" s="44"/>
      <c r="DE512" s="44"/>
      <c r="DF512" s="44"/>
      <c r="DG512" s="44"/>
      <c r="DH512" s="44"/>
      <c r="DI512" s="44"/>
      <c r="DJ512" s="44"/>
      <c r="DK512" s="44"/>
      <c r="DL512" s="44"/>
      <c r="DM512" s="44"/>
    </row>
    <row r="513" spans="1:117" hidden="1" outlineLevel="2">
      <c r="A513" s="49"/>
      <c r="B513" s="33"/>
      <c r="C513" s="50"/>
      <c r="D513" s="51"/>
      <c r="E513" s="34"/>
      <c r="F513" s="55"/>
      <c r="G513" s="34"/>
      <c r="H513" s="34"/>
      <c r="I513" s="34"/>
      <c r="J513" s="53"/>
      <c r="K513" s="34"/>
      <c r="L513" s="36"/>
      <c r="M513" s="36"/>
      <c r="N513" s="36"/>
      <c r="O513" s="36"/>
      <c r="P513" s="36"/>
      <c r="Q513" s="36"/>
      <c r="R513" s="33"/>
      <c r="S513" s="145"/>
      <c r="T513" s="145"/>
      <c r="U513" s="145"/>
      <c r="V513" s="154"/>
      <c r="W513" s="165"/>
      <c r="X513" s="36"/>
      <c r="Y513" s="36"/>
      <c r="Z513" s="154"/>
      <c r="AA513" s="210"/>
      <c r="AB513" s="36"/>
      <c r="AC513" s="36"/>
      <c r="AD513" s="221"/>
      <c r="AE513" s="210"/>
      <c r="AF513" s="36"/>
      <c r="AG513" s="36"/>
      <c r="AH513" s="221"/>
      <c r="AI513" s="210"/>
      <c r="AJ513" s="36"/>
      <c r="AK513" s="36"/>
      <c r="AL513" s="221"/>
      <c r="AM513" s="210"/>
      <c r="AN513" s="36"/>
      <c r="AO513" s="36"/>
      <c r="AP513" s="154"/>
      <c r="AQ513" s="165"/>
      <c r="AR513" s="36"/>
      <c r="AS513" s="36"/>
      <c r="AT513" s="36"/>
      <c r="AU513" s="36"/>
      <c r="AV513" s="36"/>
      <c r="AW513" s="154"/>
      <c r="AX513" s="236"/>
      <c r="AY513" s="54"/>
      <c r="AZ513" s="54"/>
      <c r="BA513" s="54"/>
      <c r="BB513" s="54"/>
      <c r="BC513" s="54"/>
      <c r="BD513" s="237"/>
      <c r="BE513" s="236"/>
      <c r="BF513" s="54"/>
      <c r="BG513" s="54"/>
      <c r="BH513" s="54"/>
      <c r="BI513" s="54"/>
      <c r="BJ513" s="54"/>
      <c r="BK513" s="237"/>
      <c r="BL513" s="236"/>
      <c r="BM513" s="54"/>
      <c r="BN513" s="54"/>
      <c r="BO513" s="54"/>
      <c r="BP513" s="54"/>
      <c r="BQ513" s="54"/>
      <c r="BR513" s="237"/>
      <c r="BS513" s="236"/>
      <c r="BT513" s="44"/>
      <c r="BU513" s="44"/>
      <c r="BV513" s="44"/>
      <c r="BW513" s="44"/>
      <c r="BX513" s="44"/>
      <c r="BY513" s="257"/>
      <c r="BZ513" s="252"/>
      <c r="CA513" s="159"/>
      <c r="CB513" s="44"/>
      <c r="CC513" s="44"/>
      <c r="CD513" s="44"/>
      <c r="CE513" s="44"/>
      <c r="CF513" s="44"/>
      <c r="CG513" s="44"/>
      <c r="CH513" s="44"/>
      <c r="CI513" s="44"/>
      <c r="CJ513" s="44"/>
      <c r="CK513" s="44"/>
      <c r="CL513" s="44"/>
      <c r="CM513" s="44"/>
      <c r="CN513" s="44"/>
      <c r="CO513" s="44"/>
      <c r="CP513" s="44"/>
      <c r="CQ513" s="44"/>
      <c r="CR513" s="44"/>
      <c r="CS513" s="44"/>
      <c r="CT513" s="44"/>
      <c r="CU513" s="44"/>
      <c r="CV513" s="44"/>
      <c r="CW513" s="44"/>
      <c r="CX513" s="44"/>
      <c r="CY513" s="44"/>
      <c r="CZ513" s="44"/>
      <c r="DA513" s="44"/>
      <c r="DB513" s="44"/>
      <c r="DC513" s="44"/>
      <c r="DD513" s="44"/>
      <c r="DE513" s="44"/>
      <c r="DF513" s="44"/>
      <c r="DG513" s="44"/>
      <c r="DH513" s="44"/>
      <c r="DI513" s="44"/>
      <c r="DJ513" s="44"/>
      <c r="DK513" s="44"/>
      <c r="DL513" s="44"/>
      <c r="DM513" s="44"/>
    </row>
    <row r="514" spans="1:117" hidden="1" outlineLevel="2">
      <c r="A514" s="49"/>
      <c r="B514" s="33"/>
      <c r="C514" s="50"/>
      <c r="D514" s="51"/>
      <c r="E514" s="34"/>
      <c r="F514" s="55"/>
      <c r="G514" s="34"/>
      <c r="H514" s="34"/>
      <c r="I514" s="34"/>
      <c r="J514" s="53"/>
      <c r="K514" s="34"/>
      <c r="L514" s="36"/>
      <c r="M514" s="36"/>
      <c r="N514" s="36"/>
      <c r="O514" s="36"/>
      <c r="P514" s="36"/>
      <c r="Q514" s="36"/>
      <c r="R514" s="33"/>
      <c r="S514" s="145"/>
      <c r="T514" s="145"/>
      <c r="U514" s="145"/>
      <c r="V514" s="154"/>
      <c r="W514" s="165"/>
      <c r="X514" s="36"/>
      <c r="Y514" s="36"/>
      <c r="Z514" s="154"/>
      <c r="AA514" s="210"/>
      <c r="AB514" s="36"/>
      <c r="AC514" s="36"/>
      <c r="AD514" s="221"/>
      <c r="AE514" s="210"/>
      <c r="AF514" s="36"/>
      <c r="AG514" s="36"/>
      <c r="AH514" s="221"/>
      <c r="AI514" s="210"/>
      <c r="AJ514" s="36"/>
      <c r="AK514" s="36"/>
      <c r="AL514" s="221"/>
      <c r="AM514" s="210"/>
      <c r="AN514" s="36"/>
      <c r="AO514" s="36"/>
      <c r="AP514" s="154"/>
      <c r="AQ514" s="165"/>
      <c r="AR514" s="36"/>
      <c r="AS514" s="36"/>
      <c r="AT514" s="36"/>
      <c r="AU514" s="36"/>
      <c r="AV514" s="36"/>
      <c r="AW514" s="154"/>
      <c r="AX514" s="236"/>
      <c r="AY514" s="54"/>
      <c r="AZ514" s="54"/>
      <c r="BA514" s="54"/>
      <c r="BB514" s="54"/>
      <c r="BC514" s="54"/>
      <c r="BD514" s="237"/>
      <c r="BE514" s="236"/>
      <c r="BF514" s="54"/>
      <c r="BG514" s="54"/>
      <c r="BH514" s="54"/>
      <c r="BI514" s="54"/>
      <c r="BJ514" s="54"/>
      <c r="BK514" s="237"/>
      <c r="BL514" s="236"/>
      <c r="BM514" s="54"/>
      <c r="BN514" s="54"/>
      <c r="BO514" s="54"/>
      <c r="BP514" s="54"/>
      <c r="BQ514" s="54"/>
      <c r="BR514" s="237"/>
      <c r="BS514" s="236"/>
      <c r="BT514" s="44"/>
      <c r="BU514" s="44"/>
      <c r="BV514" s="44"/>
      <c r="BW514" s="44"/>
      <c r="BX514" s="44"/>
      <c r="BY514" s="257"/>
      <c r="BZ514" s="252"/>
      <c r="CA514" s="159"/>
      <c r="CB514" s="44"/>
      <c r="CC514" s="44"/>
      <c r="CD514" s="44"/>
      <c r="CE514" s="44"/>
      <c r="CF514" s="44"/>
      <c r="CG514" s="44"/>
      <c r="CH514" s="44"/>
      <c r="CI514" s="44"/>
      <c r="CJ514" s="44"/>
      <c r="CK514" s="44"/>
      <c r="CL514" s="44"/>
      <c r="CM514" s="44"/>
      <c r="CN514" s="44"/>
      <c r="CO514" s="44"/>
      <c r="CP514" s="44"/>
      <c r="CQ514" s="44"/>
      <c r="CR514" s="44"/>
      <c r="CS514" s="44"/>
      <c r="CT514" s="44"/>
      <c r="CU514" s="44"/>
      <c r="CV514" s="44"/>
      <c r="CW514" s="44"/>
      <c r="CX514" s="44"/>
      <c r="CY514" s="44"/>
      <c r="CZ514" s="44"/>
      <c r="DA514" s="44"/>
      <c r="DB514" s="44"/>
      <c r="DC514" s="44"/>
      <c r="DD514" s="44"/>
      <c r="DE514" s="44"/>
      <c r="DF514" s="44"/>
      <c r="DG514" s="44"/>
      <c r="DH514" s="44"/>
      <c r="DI514" s="44"/>
      <c r="DJ514" s="44"/>
      <c r="DK514" s="44"/>
      <c r="DL514" s="44"/>
      <c r="DM514" s="44"/>
    </row>
    <row r="515" spans="1:117" ht="21" thickBot="1">
      <c r="A515" s="70"/>
      <c r="B515" s="204"/>
      <c r="C515" s="71"/>
      <c r="D515" s="72"/>
      <c r="E515" s="19"/>
      <c r="F515" s="73"/>
      <c r="G515" s="19"/>
      <c r="H515" s="19"/>
      <c r="I515" s="19"/>
      <c r="J515" s="20"/>
      <c r="K515" s="19"/>
      <c r="L515" s="21"/>
      <c r="M515" s="21"/>
      <c r="N515" s="21"/>
      <c r="O515" s="21"/>
      <c r="P515" s="21"/>
      <c r="Q515" s="21"/>
      <c r="R515" s="204"/>
      <c r="S515" s="204"/>
      <c r="T515" s="204"/>
      <c r="U515" s="70"/>
      <c r="V515" s="21"/>
      <c r="W515" s="167"/>
      <c r="X515" s="21"/>
      <c r="Y515" s="21"/>
      <c r="Z515" s="21"/>
      <c r="AA515" s="213"/>
      <c r="AB515" s="21"/>
      <c r="AC515" s="21"/>
      <c r="AD515" s="224"/>
      <c r="AE515" s="213"/>
      <c r="AF515" s="21"/>
      <c r="AG515" s="21"/>
      <c r="AH515" s="224"/>
      <c r="AI515" s="213"/>
      <c r="AJ515" s="21"/>
      <c r="AK515" s="21"/>
      <c r="AL515" s="224"/>
      <c r="AM515" s="213"/>
      <c r="AN515" s="21"/>
      <c r="AO515" s="21"/>
      <c r="AP515" s="21"/>
      <c r="AQ515" s="167"/>
      <c r="AR515" s="21"/>
      <c r="AS515" s="21"/>
      <c r="AT515" s="21"/>
      <c r="AU515" s="21"/>
      <c r="AV515" s="21"/>
      <c r="AW515" s="21"/>
      <c r="AX515" s="240"/>
      <c r="BD515" s="241"/>
      <c r="BE515" s="240"/>
      <c r="BK515" s="241"/>
      <c r="BL515" s="240"/>
      <c r="BR515" s="241"/>
      <c r="BS515" s="240"/>
      <c r="BY515" s="259"/>
      <c r="BZ515" s="161"/>
    </row>
    <row r="516" spans="1:117" ht="26.25" collapsed="1">
      <c r="A516" s="347"/>
      <c r="B516" s="348"/>
      <c r="C516" s="348"/>
      <c r="D516" s="348"/>
      <c r="E516" s="348"/>
      <c r="F516" s="348"/>
      <c r="G516" s="348"/>
      <c r="H516" s="348"/>
      <c r="I516" s="348"/>
      <c r="J516" s="348"/>
      <c r="K516" s="348"/>
      <c r="L516" s="348"/>
      <c r="M516" s="348"/>
      <c r="N516" s="348"/>
      <c r="O516" s="348"/>
      <c r="P516" s="348"/>
      <c r="Q516" s="348"/>
      <c r="R516" s="348"/>
      <c r="S516" s="348"/>
      <c r="T516" s="348"/>
      <c r="U516" s="348"/>
      <c r="V516" s="348"/>
      <c r="W516" s="348" t="s">
        <v>212</v>
      </c>
      <c r="X516" s="348"/>
      <c r="Y516" s="348"/>
      <c r="Z516" s="348"/>
      <c r="AA516" s="349"/>
      <c r="AB516" s="348"/>
      <c r="AC516" s="348"/>
      <c r="AD516" s="350"/>
      <c r="AE516" s="349"/>
      <c r="AF516" s="348"/>
      <c r="AG516" s="348"/>
      <c r="AH516" s="350"/>
      <c r="AI516" s="349"/>
      <c r="AJ516" s="348"/>
      <c r="AK516" s="348"/>
      <c r="AL516" s="350"/>
      <c r="AM516" s="349"/>
      <c r="AN516" s="348"/>
      <c r="AO516" s="348"/>
      <c r="AP516" s="348"/>
      <c r="AQ516" s="351"/>
      <c r="AR516" s="348"/>
      <c r="AS516" s="348"/>
      <c r="AT516" s="348"/>
      <c r="AU516" s="348"/>
      <c r="AV516" s="348"/>
      <c r="AW516" s="348"/>
      <c r="AX516" s="349"/>
      <c r="AY516" s="348"/>
      <c r="AZ516" s="348"/>
      <c r="BA516" s="348"/>
      <c r="BB516" s="348"/>
      <c r="BC516" s="348"/>
      <c r="BD516" s="350"/>
      <c r="BE516" s="349"/>
      <c r="BF516" s="348"/>
      <c r="BG516" s="348"/>
      <c r="BH516" s="348"/>
      <c r="BI516" s="348"/>
      <c r="BJ516" s="348"/>
      <c r="BK516" s="350"/>
      <c r="BL516" s="349"/>
      <c r="BM516" s="348"/>
      <c r="BN516" s="348"/>
      <c r="BO516" s="348"/>
      <c r="BP516" s="348"/>
      <c r="BQ516" s="348"/>
      <c r="BR516" s="350"/>
      <c r="BS516" s="349"/>
      <c r="BT516" s="348"/>
      <c r="BU516" s="348"/>
      <c r="BV516" s="348"/>
      <c r="BW516" s="348"/>
      <c r="BX516" s="348"/>
      <c r="BY516" s="350"/>
      <c r="BZ516" s="352"/>
    </row>
    <row r="517" spans="1:117" ht="21.75" hidden="1" outlineLevel="1" thickTop="1" thickBot="1">
      <c r="A517" s="353"/>
      <c r="B517" s="354"/>
      <c r="C517" s="355"/>
      <c r="D517" s="356"/>
      <c r="E517" s="356"/>
      <c r="F517" s="357"/>
      <c r="G517" s="354"/>
      <c r="H517" s="354"/>
      <c r="I517" s="354"/>
      <c r="J517" s="358" t="s">
        <v>214</v>
      </c>
      <c r="K517" s="359"/>
      <c r="L517" s="359"/>
      <c r="M517" s="359"/>
      <c r="N517" s="359"/>
      <c r="O517" s="359"/>
      <c r="P517" s="359"/>
      <c r="Q517" s="359"/>
      <c r="R517" s="354"/>
      <c r="S517" s="354"/>
      <c r="T517" s="354"/>
      <c r="U517" s="360"/>
      <c r="V517" s="361"/>
      <c r="W517" s="362"/>
      <c r="X517" s="361"/>
      <c r="Y517" s="361"/>
      <c r="Z517" s="361"/>
      <c r="AA517" s="363"/>
      <c r="AB517" s="361"/>
      <c r="AC517" s="361"/>
      <c r="AD517" s="364"/>
      <c r="AE517" s="363"/>
      <c r="AF517" s="361"/>
      <c r="AG517" s="361"/>
      <c r="AH517" s="364"/>
      <c r="AI517" s="363"/>
      <c r="AJ517" s="361"/>
      <c r="AK517" s="361"/>
      <c r="AL517" s="364"/>
      <c r="AM517" s="363"/>
      <c r="AN517" s="361"/>
      <c r="AO517" s="361"/>
      <c r="AP517" s="361"/>
      <c r="AQ517" s="362"/>
      <c r="AR517" s="361"/>
      <c r="AS517" s="361"/>
      <c r="AT517" s="361"/>
      <c r="AU517" s="361"/>
      <c r="AV517" s="361"/>
      <c r="AW517" s="361"/>
      <c r="AX517" s="365"/>
      <c r="AY517" s="366"/>
      <c r="AZ517" s="366"/>
      <c r="BA517" s="366"/>
      <c r="BB517" s="366"/>
      <c r="BC517" s="366"/>
      <c r="BD517" s="367"/>
      <c r="BE517" s="365"/>
      <c r="BF517" s="366"/>
      <c r="BG517" s="366"/>
      <c r="BH517" s="366"/>
      <c r="BI517" s="366"/>
      <c r="BJ517" s="366"/>
      <c r="BK517" s="367"/>
      <c r="BL517" s="365"/>
      <c r="BM517" s="366"/>
      <c r="BN517" s="366"/>
      <c r="BO517" s="366"/>
      <c r="BP517" s="366"/>
      <c r="BQ517" s="366"/>
      <c r="BR517" s="367"/>
      <c r="BS517" s="365"/>
      <c r="BT517" s="354"/>
      <c r="BU517" s="354"/>
      <c r="BV517" s="354"/>
      <c r="BW517" s="354"/>
      <c r="BX517" s="354"/>
      <c r="BY517" s="368"/>
      <c r="BZ517" s="369"/>
    </row>
    <row r="518" spans="1:117" ht="21" hidden="1" outlineLevel="1" collapsed="1" thickTop="1">
      <c r="A518" s="74"/>
      <c r="B518" s="12"/>
      <c r="C518" s="75"/>
      <c r="D518" s="204"/>
      <c r="E518" s="204"/>
      <c r="F518" s="19"/>
      <c r="G518" s="12"/>
      <c r="H518" s="12"/>
      <c r="I518" s="12"/>
      <c r="J518" s="20"/>
      <c r="K518" s="76"/>
      <c r="L518" s="76"/>
      <c r="M518" s="76"/>
      <c r="N518" s="76"/>
      <c r="O518" s="76"/>
      <c r="P518" s="76"/>
      <c r="Q518" s="76"/>
      <c r="R518" s="12"/>
      <c r="S518" s="12"/>
      <c r="T518" s="12"/>
      <c r="U518" s="17"/>
      <c r="V518" s="14"/>
      <c r="W518" s="168"/>
      <c r="X518" s="14"/>
      <c r="Y518" s="14"/>
      <c r="Z518" s="14"/>
      <c r="AA518" s="214"/>
      <c r="AB518" s="14"/>
      <c r="AC518" s="14"/>
      <c r="AD518" s="225"/>
      <c r="AE518" s="214"/>
      <c r="AF518" s="14"/>
      <c r="AG518" s="14"/>
      <c r="AH518" s="225"/>
      <c r="AI518" s="214"/>
      <c r="AJ518" s="14"/>
      <c r="AK518" s="14"/>
      <c r="AL518" s="225"/>
      <c r="AM518" s="214"/>
      <c r="AN518" s="14"/>
      <c r="AO518" s="14"/>
      <c r="AP518" s="14"/>
      <c r="AQ518" s="168"/>
      <c r="AR518" s="14"/>
      <c r="AS518" s="14"/>
      <c r="AT518" s="14"/>
      <c r="AU518" s="14"/>
      <c r="AV518" s="14"/>
      <c r="AW518" s="14"/>
      <c r="AX518" s="240"/>
      <c r="BD518" s="241"/>
      <c r="BE518" s="240"/>
      <c r="BK518" s="241"/>
      <c r="BL518" s="240"/>
      <c r="BR518" s="241"/>
      <c r="BS518" s="240"/>
      <c r="BY518" s="259"/>
      <c r="BZ518" s="161"/>
    </row>
    <row r="519" spans="1:117" s="87" customFormat="1" hidden="1" outlineLevel="2">
      <c r="A519" s="77" t="s">
        <v>160</v>
      </c>
      <c r="B519" s="78"/>
      <c r="C519" s="79"/>
      <c r="D519" s="80"/>
      <c r="E519" s="80"/>
      <c r="F519" s="81"/>
      <c r="G519" s="78"/>
      <c r="H519" s="78"/>
      <c r="I519" s="78"/>
      <c r="J519" s="82" t="s">
        <v>193</v>
      </c>
      <c r="K519" s="83"/>
      <c r="L519" s="83" t="s">
        <v>210</v>
      </c>
      <c r="M519" s="83"/>
      <c r="N519" s="83"/>
      <c r="O519" s="83"/>
      <c r="P519" s="83"/>
      <c r="Q519" s="83"/>
      <c r="R519" s="78"/>
      <c r="S519" s="78"/>
      <c r="T519" s="78"/>
      <c r="U519" s="84"/>
      <c r="V519" s="156"/>
      <c r="W519" s="169"/>
      <c r="X519" s="85"/>
      <c r="Y519" s="85"/>
      <c r="Z519" s="156"/>
      <c r="AA519" s="215"/>
      <c r="AB519" s="85"/>
      <c r="AC519" s="85"/>
      <c r="AD519" s="226"/>
      <c r="AE519" s="215"/>
      <c r="AF519" s="85"/>
      <c r="AG519" s="85"/>
      <c r="AH519" s="226"/>
      <c r="AI519" s="215"/>
      <c r="AJ519" s="85"/>
      <c r="AK519" s="85"/>
      <c r="AL519" s="226"/>
      <c r="AM519" s="215"/>
      <c r="AN519" s="85"/>
      <c r="AO519" s="85"/>
      <c r="AP519" s="156"/>
      <c r="AQ519" s="169"/>
      <c r="AR519" s="85"/>
      <c r="AS519" s="85"/>
      <c r="AT519" s="85"/>
      <c r="AU519" s="85"/>
      <c r="AV519" s="85"/>
      <c r="AW519" s="156"/>
      <c r="AX519" s="242"/>
      <c r="AY519" s="86"/>
      <c r="AZ519" s="86"/>
      <c r="BA519" s="86"/>
      <c r="BB519" s="86"/>
      <c r="BC519" s="86"/>
      <c r="BD519" s="243"/>
      <c r="BE519" s="242"/>
      <c r="BF519" s="86"/>
      <c r="BG519" s="86"/>
      <c r="BH519" s="86"/>
      <c r="BI519" s="86"/>
      <c r="BJ519" s="86"/>
      <c r="BK519" s="243"/>
      <c r="BL519" s="242"/>
      <c r="BM519" s="86"/>
      <c r="BN519" s="86"/>
      <c r="BO519" s="86"/>
      <c r="BP519" s="86"/>
      <c r="BQ519" s="86"/>
      <c r="BR519" s="243"/>
      <c r="BS519" s="242"/>
      <c r="BT519" s="78"/>
      <c r="BU519" s="78"/>
      <c r="BV519" s="78"/>
      <c r="BW519" s="78"/>
      <c r="BX519" s="78"/>
      <c r="BY519" s="260"/>
      <c r="BZ519" s="162"/>
    </row>
    <row r="520" spans="1:117" s="87" customFormat="1" hidden="1" outlineLevel="2">
      <c r="A520" s="77" t="s">
        <v>159</v>
      </c>
      <c r="B520" s="78"/>
      <c r="C520" s="79"/>
      <c r="D520" s="80"/>
      <c r="E520" s="80"/>
      <c r="F520" s="81"/>
      <c r="G520" s="78"/>
      <c r="H520" s="78"/>
      <c r="I520" s="78"/>
      <c r="J520" s="82" t="s">
        <v>194</v>
      </c>
      <c r="K520" s="83"/>
      <c r="L520" s="83" t="s">
        <v>210</v>
      </c>
      <c r="M520" s="83"/>
      <c r="N520" s="83"/>
      <c r="O520" s="83"/>
      <c r="P520" s="83"/>
      <c r="Q520" s="83"/>
      <c r="R520" s="78"/>
      <c r="S520" s="78"/>
      <c r="T520" s="78"/>
      <c r="U520" s="84"/>
      <c r="V520" s="156"/>
      <c r="W520" s="169"/>
      <c r="X520" s="85"/>
      <c r="Y520" s="85"/>
      <c r="Z520" s="156"/>
      <c r="AA520" s="215"/>
      <c r="AB520" s="85"/>
      <c r="AC520" s="85"/>
      <c r="AD520" s="226"/>
      <c r="AE520" s="215"/>
      <c r="AF520" s="85"/>
      <c r="AG520" s="85"/>
      <c r="AH520" s="226"/>
      <c r="AI520" s="215"/>
      <c r="AJ520" s="85"/>
      <c r="AK520" s="85"/>
      <c r="AL520" s="226"/>
      <c r="AM520" s="215"/>
      <c r="AN520" s="85"/>
      <c r="AO520" s="85"/>
      <c r="AP520" s="156"/>
      <c r="AQ520" s="169"/>
      <c r="AR520" s="85"/>
      <c r="AS520" s="85"/>
      <c r="AT520" s="85"/>
      <c r="AU520" s="85"/>
      <c r="AV520" s="85"/>
      <c r="AW520" s="156"/>
      <c r="AX520" s="242"/>
      <c r="AY520" s="86"/>
      <c r="AZ520" s="86"/>
      <c r="BA520" s="86"/>
      <c r="BB520" s="86"/>
      <c r="BC520" s="86"/>
      <c r="BD520" s="243"/>
      <c r="BE520" s="242"/>
      <c r="BF520" s="86"/>
      <c r="BG520" s="86"/>
      <c r="BH520" s="86"/>
      <c r="BI520" s="86"/>
      <c r="BJ520" s="86"/>
      <c r="BK520" s="243"/>
      <c r="BL520" s="242"/>
      <c r="BM520" s="86"/>
      <c r="BN520" s="86"/>
      <c r="BO520" s="86"/>
      <c r="BP520" s="86"/>
      <c r="BQ520" s="86"/>
      <c r="BR520" s="243"/>
      <c r="BS520" s="242"/>
      <c r="BT520" s="78"/>
      <c r="BU520" s="78"/>
      <c r="BV520" s="78"/>
      <c r="BW520" s="78"/>
      <c r="BX520" s="78"/>
      <c r="BY520" s="260"/>
      <c r="BZ520" s="162"/>
    </row>
    <row r="521" spans="1:117" s="87" customFormat="1" hidden="1" outlineLevel="2">
      <c r="A521" s="77" t="s">
        <v>161</v>
      </c>
      <c r="B521" s="78"/>
      <c r="C521" s="79"/>
      <c r="D521" s="80"/>
      <c r="E521" s="80"/>
      <c r="F521" s="81"/>
      <c r="G521" s="78"/>
      <c r="H521" s="78"/>
      <c r="I521" s="78"/>
      <c r="J521" s="82" t="s">
        <v>195</v>
      </c>
      <c r="K521" s="83"/>
      <c r="L521" s="83" t="s">
        <v>210</v>
      </c>
      <c r="M521" s="83"/>
      <c r="N521" s="83"/>
      <c r="O521" s="83"/>
      <c r="P521" s="83"/>
      <c r="Q521" s="83"/>
      <c r="R521" s="78"/>
      <c r="S521" s="78"/>
      <c r="T521" s="78"/>
      <c r="U521" s="84"/>
      <c r="V521" s="156"/>
      <c r="W521" s="169"/>
      <c r="X521" s="85"/>
      <c r="Y521" s="85"/>
      <c r="Z521" s="156"/>
      <c r="AA521" s="215"/>
      <c r="AB521" s="85"/>
      <c r="AC521" s="85"/>
      <c r="AD521" s="226"/>
      <c r="AE521" s="215"/>
      <c r="AF521" s="85"/>
      <c r="AG521" s="85"/>
      <c r="AH521" s="226"/>
      <c r="AI521" s="215"/>
      <c r="AJ521" s="85"/>
      <c r="AK521" s="85"/>
      <c r="AL521" s="226"/>
      <c r="AM521" s="215"/>
      <c r="AN521" s="85"/>
      <c r="AO521" s="85"/>
      <c r="AP521" s="156"/>
      <c r="AQ521" s="169"/>
      <c r="AR521" s="85"/>
      <c r="AS521" s="85"/>
      <c r="AT521" s="85"/>
      <c r="AU521" s="85"/>
      <c r="AV521" s="85"/>
      <c r="AW521" s="156"/>
      <c r="AX521" s="242"/>
      <c r="AY521" s="86"/>
      <c r="AZ521" s="86"/>
      <c r="BA521" s="86"/>
      <c r="BB521" s="86"/>
      <c r="BC521" s="86"/>
      <c r="BD521" s="243"/>
      <c r="BE521" s="242"/>
      <c r="BF521" s="86"/>
      <c r="BG521" s="86"/>
      <c r="BH521" s="86"/>
      <c r="BI521" s="86"/>
      <c r="BJ521" s="86"/>
      <c r="BK521" s="243"/>
      <c r="BL521" s="242"/>
      <c r="BM521" s="86"/>
      <c r="BN521" s="86"/>
      <c r="BO521" s="86"/>
      <c r="BP521" s="86"/>
      <c r="BQ521" s="86"/>
      <c r="BR521" s="243"/>
      <c r="BS521" s="242"/>
      <c r="BT521" s="78"/>
      <c r="BU521" s="78"/>
      <c r="BV521" s="78"/>
      <c r="BW521" s="78"/>
      <c r="BX521" s="78"/>
      <c r="BY521" s="260"/>
      <c r="BZ521" s="162"/>
    </row>
    <row r="522" spans="1:117" s="87" customFormat="1" hidden="1" outlineLevel="2">
      <c r="A522" s="77" t="s">
        <v>162</v>
      </c>
      <c r="B522" s="78"/>
      <c r="C522" s="79"/>
      <c r="D522" s="80"/>
      <c r="E522" s="80"/>
      <c r="F522" s="81"/>
      <c r="G522" s="78"/>
      <c r="H522" s="78"/>
      <c r="I522" s="78"/>
      <c r="J522" s="82" t="s">
        <v>196</v>
      </c>
      <c r="K522" s="83"/>
      <c r="L522" s="83" t="s">
        <v>210</v>
      </c>
      <c r="M522" s="83"/>
      <c r="N522" s="83"/>
      <c r="O522" s="83"/>
      <c r="P522" s="83"/>
      <c r="Q522" s="83"/>
      <c r="R522" s="78"/>
      <c r="S522" s="78"/>
      <c r="T522" s="78"/>
      <c r="U522" s="84"/>
      <c r="V522" s="156"/>
      <c r="W522" s="169"/>
      <c r="X522" s="85"/>
      <c r="Y522" s="85"/>
      <c r="Z522" s="156"/>
      <c r="AA522" s="215"/>
      <c r="AB522" s="85"/>
      <c r="AC522" s="85"/>
      <c r="AD522" s="226"/>
      <c r="AE522" s="215"/>
      <c r="AF522" s="85"/>
      <c r="AG522" s="85"/>
      <c r="AH522" s="226"/>
      <c r="AI522" s="215"/>
      <c r="AJ522" s="85"/>
      <c r="AK522" s="85"/>
      <c r="AL522" s="226"/>
      <c r="AM522" s="215"/>
      <c r="AN522" s="85"/>
      <c r="AO522" s="85"/>
      <c r="AP522" s="156"/>
      <c r="AQ522" s="169"/>
      <c r="AR522" s="85"/>
      <c r="AS522" s="85"/>
      <c r="AT522" s="85"/>
      <c r="AU522" s="85"/>
      <c r="AV522" s="85"/>
      <c r="AW522" s="156"/>
      <c r="AX522" s="242"/>
      <c r="AY522" s="86"/>
      <c r="AZ522" s="86"/>
      <c r="BA522" s="86"/>
      <c r="BB522" s="86"/>
      <c r="BC522" s="86"/>
      <c r="BD522" s="243"/>
      <c r="BE522" s="242"/>
      <c r="BF522" s="86"/>
      <c r="BG522" s="86"/>
      <c r="BH522" s="86"/>
      <c r="BI522" s="86"/>
      <c r="BJ522" s="86"/>
      <c r="BK522" s="243"/>
      <c r="BL522" s="242"/>
      <c r="BM522" s="86"/>
      <c r="BN522" s="86"/>
      <c r="BO522" s="86"/>
      <c r="BP522" s="86"/>
      <c r="BQ522" s="86"/>
      <c r="BR522" s="243"/>
      <c r="BS522" s="242"/>
      <c r="BT522" s="78"/>
      <c r="BU522" s="78"/>
      <c r="BV522" s="78"/>
      <c r="BW522" s="78"/>
      <c r="BX522" s="78"/>
      <c r="BY522" s="260"/>
      <c r="BZ522" s="162"/>
    </row>
    <row r="523" spans="1:117" s="87" customFormat="1" hidden="1" outlineLevel="2">
      <c r="A523" s="77" t="s">
        <v>163</v>
      </c>
      <c r="B523" s="78"/>
      <c r="C523" s="79"/>
      <c r="D523" s="80"/>
      <c r="E523" s="80"/>
      <c r="F523" s="81"/>
      <c r="G523" s="78"/>
      <c r="H523" s="78"/>
      <c r="I523" s="78"/>
      <c r="J523" s="82" t="s">
        <v>198</v>
      </c>
      <c r="K523" s="83"/>
      <c r="L523" s="83" t="s">
        <v>210</v>
      </c>
      <c r="M523" s="83"/>
      <c r="N523" s="83"/>
      <c r="O523" s="83"/>
      <c r="P523" s="83"/>
      <c r="Q523" s="83"/>
      <c r="R523" s="78"/>
      <c r="S523" s="78"/>
      <c r="T523" s="78"/>
      <c r="U523" s="84"/>
      <c r="V523" s="156"/>
      <c r="W523" s="169"/>
      <c r="X523" s="85"/>
      <c r="Y523" s="85"/>
      <c r="Z523" s="156"/>
      <c r="AA523" s="215"/>
      <c r="AB523" s="85"/>
      <c r="AC523" s="85"/>
      <c r="AD523" s="226"/>
      <c r="AE523" s="215"/>
      <c r="AF523" s="85"/>
      <c r="AG523" s="85"/>
      <c r="AH523" s="226"/>
      <c r="AI523" s="215"/>
      <c r="AJ523" s="85"/>
      <c r="AK523" s="85"/>
      <c r="AL523" s="226"/>
      <c r="AM523" s="215"/>
      <c r="AN523" s="85"/>
      <c r="AO523" s="85"/>
      <c r="AP523" s="156"/>
      <c r="AQ523" s="169"/>
      <c r="AR523" s="85"/>
      <c r="AS523" s="85"/>
      <c r="AT523" s="85"/>
      <c r="AU523" s="85"/>
      <c r="AV523" s="85"/>
      <c r="AW523" s="156"/>
      <c r="AX523" s="242"/>
      <c r="AY523" s="86"/>
      <c r="AZ523" s="86"/>
      <c r="BA523" s="86"/>
      <c r="BB523" s="86"/>
      <c r="BC523" s="86"/>
      <c r="BD523" s="243"/>
      <c r="BE523" s="242"/>
      <c r="BF523" s="86"/>
      <c r="BG523" s="86"/>
      <c r="BH523" s="86"/>
      <c r="BI523" s="86"/>
      <c r="BJ523" s="86"/>
      <c r="BK523" s="243"/>
      <c r="BL523" s="242"/>
      <c r="BM523" s="86"/>
      <c r="BN523" s="86"/>
      <c r="BO523" s="86"/>
      <c r="BP523" s="86"/>
      <c r="BQ523" s="86"/>
      <c r="BR523" s="243"/>
      <c r="BS523" s="242"/>
      <c r="BT523" s="78"/>
      <c r="BU523" s="78"/>
      <c r="BV523" s="78"/>
      <c r="BW523" s="78"/>
      <c r="BX523" s="78"/>
      <c r="BY523" s="260"/>
      <c r="BZ523" s="162"/>
    </row>
    <row r="524" spans="1:117" s="87" customFormat="1" hidden="1" outlineLevel="2">
      <c r="A524" s="77" t="s">
        <v>164</v>
      </c>
      <c r="B524" s="78"/>
      <c r="C524" s="79"/>
      <c r="D524" s="80"/>
      <c r="E524" s="80"/>
      <c r="F524" s="81"/>
      <c r="G524" s="78"/>
      <c r="H524" s="78"/>
      <c r="I524" s="78"/>
      <c r="J524" s="82" t="s">
        <v>199</v>
      </c>
      <c r="K524" s="83"/>
      <c r="L524" s="83" t="s">
        <v>210</v>
      </c>
      <c r="M524" s="83"/>
      <c r="N524" s="83"/>
      <c r="O524" s="83"/>
      <c r="P524" s="83"/>
      <c r="Q524" s="83"/>
      <c r="R524" s="78"/>
      <c r="S524" s="78"/>
      <c r="T524" s="78"/>
      <c r="U524" s="84"/>
      <c r="V524" s="156"/>
      <c r="W524" s="169"/>
      <c r="X524" s="85"/>
      <c r="Y524" s="85"/>
      <c r="Z524" s="156"/>
      <c r="AA524" s="215"/>
      <c r="AB524" s="85"/>
      <c r="AC524" s="85"/>
      <c r="AD524" s="226"/>
      <c r="AE524" s="215"/>
      <c r="AF524" s="85"/>
      <c r="AG524" s="85"/>
      <c r="AH524" s="226"/>
      <c r="AI524" s="215"/>
      <c r="AJ524" s="85"/>
      <c r="AK524" s="85"/>
      <c r="AL524" s="226"/>
      <c r="AM524" s="215"/>
      <c r="AN524" s="85"/>
      <c r="AO524" s="85"/>
      <c r="AP524" s="156"/>
      <c r="AQ524" s="169"/>
      <c r="AR524" s="85"/>
      <c r="AS524" s="85"/>
      <c r="AT524" s="85"/>
      <c r="AU524" s="85"/>
      <c r="AV524" s="85"/>
      <c r="AW524" s="156"/>
      <c r="AX524" s="242"/>
      <c r="AY524" s="86"/>
      <c r="AZ524" s="86"/>
      <c r="BA524" s="86"/>
      <c r="BB524" s="86"/>
      <c r="BC524" s="86"/>
      <c r="BD524" s="243"/>
      <c r="BE524" s="242"/>
      <c r="BF524" s="86"/>
      <c r="BG524" s="86"/>
      <c r="BH524" s="86"/>
      <c r="BI524" s="86"/>
      <c r="BJ524" s="86"/>
      <c r="BK524" s="243"/>
      <c r="BL524" s="242"/>
      <c r="BM524" s="86"/>
      <c r="BN524" s="86"/>
      <c r="BO524" s="86"/>
      <c r="BP524" s="86"/>
      <c r="BQ524" s="86"/>
      <c r="BR524" s="243"/>
      <c r="BS524" s="242"/>
      <c r="BT524" s="78"/>
      <c r="BU524" s="78"/>
      <c r="BV524" s="78"/>
      <c r="BW524" s="78"/>
      <c r="BX524" s="78"/>
      <c r="BY524" s="260"/>
      <c r="BZ524" s="162"/>
    </row>
    <row r="525" spans="1:117" s="87" customFormat="1" hidden="1" outlineLevel="2">
      <c r="A525" s="77" t="s">
        <v>165</v>
      </c>
      <c r="B525" s="78"/>
      <c r="C525" s="79"/>
      <c r="D525" s="80"/>
      <c r="E525" s="80"/>
      <c r="F525" s="81"/>
      <c r="G525" s="78"/>
      <c r="H525" s="78"/>
      <c r="I525" s="78"/>
      <c r="J525" s="82" t="s">
        <v>197</v>
      </c>
      <c r="K525" s="83"/>
      <c r="L525" s="83" t="s">
        <v>210</v>
      </c>
      <c r="M525" s="83"/>
      <c r="N525" s="83"/>
      <c r="O525" s="83"/>
      <c r="P525" s="83"/>
      <c r="Q525" s="83"/>
      <c r="R525" s="78"/>
      <c r="S525" s="78"/>
      <c r="T525" s="78"/>
      <c r="U525" s="84"/>
      <c r="V525" s="156"/>
      <c r="W525" s="169"/>
      <c r="X525" s="85"/>
      <c r="Y525" s="85"/>
      <c r="Z525" s="156"/>
      <c r="AA525" s="215"/>
      <c r="AB525" s="85"/>
      <c r="AC525" s="85"/>
      <c r="AD525" s="226"/>
      <c r="AE525" s="215"/>
      <c r="AF525" s="85"/>
      <c r="AG525" s="85"/>
      <c r="AH525" s="226"/>
      <c r="AI525" s="215"/>
      <c r="AJ525" s="85"/>
      <c r="AK525" s="85"/>
      <c r="AL525" s="226"/>
      <c r="AM525" s="215"/>
      <c r="AN525" s="85"/>
      <c r="AO525" s="85"/>
      <c r="AP525" s="156"/>
      <c r="AQ525" s="169"/>
      <c r="AR525" s="85"/>
      <c r="AS525" s="85"/>
      <c r="AT525" s="85"/>
      <c r="AU525" s="85"/>
      <c r="AV525" s="85"/>
      <c r="AW525" s="156"/>
      <c r="AX525" s="242"/>
      <c r="AY525" s="86"/>
      <c r="AZ525" s="86"/>
      <c r="BA525" s="86"/>
      <c r="BB525" s="86"/>
      <c r="BC525" s="86"/>
      <c r="BD525" s="243"/>
      <c r="BE525" s="242"/>
      <c r="BF525" s="86"/>
      <c r="BG525" s="86"/>
      <c r="BH525" s="86"/>
      <c r="BI525" s="86"/>
      <c r="BJ525" s="86"/>
      <c r="BK525" s="243"/>
      <c r="BL525" s="242"/>
      <c r="BM525" s="86"/>
      <c r="BN525" s="86"/>
      <c r="BO525" s="86"/>
      <c r="BP525" s="86"/>
      <c r="BQ525" s="86"/>
      <c r="BR525" s="243"/>
      <c r="BS525" s="242"/>
      <c r="BT525" s="78"/>
      <c r="BU525" s="78"/>
      <c r="BV525" s="78"/>
      <c r="BW525" s="78"/>
      <c r="BX525" s="78"/>
      <c r="BY525" s="260"/>
      <c r="BZ525" s="162"/>
    </row>
    <row r="526" spans="1:117" s="87" customFormat="1" hidden="1" outlineLevel="2">
      <c r="A526" s="77" t="s">
        <v>167</v>
      </c>
      <c r="B526" s="78"/>
      <c r="C526" s="79"/>
      <c r="D526" s="80"/>
      <c r="E526" s="80"/>
      <c r="F526" s="81"/>
      <c r="G526" s="78"/>
      <c r="H526" s="78"/>
      <c r="I526" s="78"/>
      <c r="J526" s="82" t="s">
        <v>202</v>
      </c>
      <c r="K526" s="83"/>
      <c r="L526" s="83" t="s">
        <v>210</v>
      </c>
      <c r="M526" s="83"/>
      <c r="N526" s="83"/>
      <c r="O526" s="83"/>
      <c r="P526" s="83"/>
      <c r="Q526" s="83"/>
      <c r="R526" s="78"/>
      <c r="S526" s="78"/>
      <c r="T526" s="78"/>
      <c r="U526" s="84"/>
      <c r="V526" s="156"/>
      <c r="W526" s="169"/>
      <c r="X526" s="85"/>
      <c r="Y526" s="85"/>
      <c r="Z526" s="156"/>
      <c r="AA526" s="215"/>
      <c r="AB526" s="85"/>
      <c r="AC526" s="85"/>
      <c r="AD526" s="226"/>
      <c r="AE526" s="215"/>
      <c r="AF526" s="85"/>
      <c r="AG526" s="85"/>
      <c r="AH526" s="226"/>
      <c r="AI526" s="215"/>
      <c r="AJ526" s="85"/>
      <c r="AK526" s="85"/>
      <c r="AL526" s="226"/>
      <c r="AM526" s="215"/>
      <c r="AN526" s="85"/>
      <c r="AO526" s="85"/>
      <c r="AP526" s="156"/>
      <c r="AQ526" s="169"/>
      <c r="AR526" s="85"/>
      <c r="AS526" s="85"/>
      <c r="AT526" s="85"/>
      <c r="AU526" s="85"/>
      <c r="AV526" s="85"/>
      <c r="AW526" s="156"/>
      <c r="AX526" s="242"/>
      <c r="AY526" s="86"/>
      <c r="AZ526" s="86"/>
      <c r="BA526" s="86"/>
      <c r="BB526" s="86"/>
      <c r="BC526" s="86"/>
      <c r="BD526" s="243"/>
      <c r="BE526" s="242"/>
      <c r="BF526" s="86"/>
      <c r="BG526" s="86"/>
      <c r="BH526" s="86"/>
      <c r="BI526" s="86"/>
      <c r="BJ526" s="86"/>
      <c r="BK526" s="243"/>
      <c r="BL526" s="242"/>
      <c r="BM526" s="86"/>
      <c r="BN526" s="86"/>
      <c r="BO526" s="86"/>
      <c r="BP526" s="86"/>
      <c r="BQ526" s="86"/>
      <c r="BR526" s="243"/>
      <c r="BS526" s="242"/>
      <c r="BT526" s="78"/>
      <c r="BU526" s="78"/>
      <c r="BV526" s="78"/>
      <c r="BW526" s="78"/>
      <c r="BX526" s="78"/>
      <c r="BY526" s="260"/>
      <c r="BZ526" s="162"/>
    </row>
    <row r="527" spans="1:117" s="87" customFormat="1" hidden="1" outlineLevel="2">
      <c r="A527" s="77" t="s">
        <v>174</v>
      </c>
      <c r="B527" s="78"/>
      <c r="C527" s="79"/>
      <c r="D527" s="80"/>
      <c r="E527" s="80"/>
      <c r="F527" s="81"/>
      <c r="G527" s="78"/>
      <c r="H527" s="78"/>
      <c r="I527" s="78"/>
      <c r="J527" s="82" t="s">
        <v>203</v>
      </c>
      <c r="K527" s="83"/>
      <c r="L527" s="83" t="s">
        <v>210</v>
      </c>
      <c r="M527" s="83"/>
      <c r="N527" s="83"/>
      <c r="O527" s="83"/>
      <c r="P527" s="83"/>
      <c r="Q527" s="83"/>
      <c r="R527" s="78"/>
      <c r="S527" s="78"/>
      <c r="T527" s="78"/>
      <c r="U527" s="84"/>
      <c r="V527" s="156"/>
      <c r="W527" s="169"/>
      <c r="X527" s="85"/>
      <c r="Y527" s="85"/>
      <c r="Z527" s="156"/>
      <c r="AA527" s="215"/>
      <c r="AB527" s="85"/>
      <c r="AC527" s="85"/>
      <c r="AD527" s="226"/>
      <c r="AE527" s="215"/>
      <c r="AF527" s="85"/>
      <c r="AG527" s="85"/>
      <c r="AH527" s="226"/>
      <c r="AI527" s="215"/>
      <c r="AJ527" s="85"/>
      <c r="AK527" s="85"/>
      <c r="AL527" s="226"/>
      <c r="AM527" s="215"/>
      <c r="AN527" s="85"/>
      <c r="AO527" s="85"/>
      <c r="AP527" s="156"/>
      <c r="AQ527" s="169"/>
      <c r="AR527" s="85"/>
      <c r="AS527" s="85"/>
      <c r="AT527" s="85"/>
      <c r="AU527" s="85"/>
      <c r="AV527" s="85"/>
      <c r="AW527" s="156"/>
      <c r="AX527" s="242"/>
      <c r="AY527" s="86"/>
      <c r="AZ527" s="86"/>
      <c r="BA527" s="86"/>
      <c r="BB527" s="86"/>
      <c r="BC527" s="86"/>
      <c r="BD527" s="243"/>
      <c r="BE527" s="242"/>
      <c r="BF527" s="86"/>
      <c r="BG527" s="86"/>
      <c r="BH527" s="86"/>
      <c r="BI527" s="86"/>
      <c r="BJ527" s="86"/>
      <c r="BK527" s="243"/>
      <c r="BL527" s="242"/>
      <c r="BM527" s="86"/>
      <c r="BN527" s="86"/>
      <c r="BO527" s="86"/>
      <c r="BP527" s="86"/>
      <c r="BQ527" s="86"/>
      <c r="BR527" s="243"/>
      <c r="BS527" s="242"/>
      <c r="BT527" s="78"/>
      <c r="BU527" s="78"/>
      <c r="BV527" s="78"/>
      <c r="BW527" s="78"/>
      <c r="BX527" s="78"/>
      <c r="BY527" s="260"/>
      <c r="BZ527" s="162"/>
    </row>
    <row r="528" spans="1:117" s="87" customFormat="1" hidden="1" outlineLevel="2">
      <c r="A528" s="77" t="s">
        <v>178</v>
      </c>
      <c r="B528" s="78"/>
      <c r="C528" s="79"/>
      <c r="D528" s="80"/>
      <c r="E528" s="80"/>
      <c r="F528" s="81"/>
      <c r="G528" s="78"/>
      <c r="H528" s="78"/>
      <c r="I528" s="78"/>
      <c r="J528" s="82" t="s">
        <v>204</v>
      </c>
      <c r="K528" s="83"/>
      <c r="L528" s="83" t="s">
        <v>210</v>
      </c>
      <c r="M528" s="83"/>
      <c r="N528" s="83"/>
      <c r="O528" s="83"/>
      <c r="P528" s="83"/>
      <c r="Q528" s="83"/>
      <c r="R528" s="78"/>
      <c r="S528" s="78"/>
      <c r="T528" s="78"/>
      <c r="U528" s="84"/>
      <c r="V528" s="156"/>
      <c r="W528" s="169"/>
      <c r="X528" s="85"/>
      <c r="Y528" s="85"/>
      <c r="Z528" s="156"/>
      <c r="AA528" s="215"/>
      <c r="AB528" s="85"/>
      <c r="AC528" s="85"/>
      <c r="AD528" s="226"/>
      <c r="AE528" s="215"/>
      <c r="AF528" s="85"/>
      <c r="AG528" s="85"/>
      <c r="AH528" s="226"/>
      <c r="AI528" s="215"/>
      <c r="AJ528" s="85"/>
      <c r="AK528" s="85"/>
      <c r="AL528" s="226"/>
      <c r="AM528" s="215"/>
      <c r="AN528" s="85"/>
      <c r="AO528" s="85"/>
      <c r="AP528" s="156"/>
      <c r="AQ528" s="169"/>
      <c r="AR528" s="85"/>
      <c r="AS528" s="85"/>
      <c r="AT528" s="85"/>
      <c r="AU528" s="85"/>
      <c r="AV528" s="85"/>
      <c r="AW528" s="156"/>
      <c r="AX528" s="242"/>
      <c r="AY528" s="86"/>
      <c r="AZ528" s="86"/>
      <c r="BA528" s="86"/>
      <c r="BB528" s="86"/>
      <c r="BC528" s="86"/>
      <c r="BD528" s="243"/>
      <c r="BE528" s="242"/>
      <c r="BF528" s="86"/>
      <c r="BG528" s="86"/>
      <c r="BH528" s="86"/>
      <c r="BI528" s="86"/>
      <c r="BJ528" s="86"/>
      <c r="BK528" s="243"/>
      <c r="BL528" s="242"/>
      <c r="BM528" s="86"/>
      <c r="BN528" s="86"/>
      <c r="BO528" s="86"/>
      <c r="BP528" s="86"/>
      <c r="BQ528" s="86"/>
      <c r="BR528" s="243"/>
      <c r="BS528" s="242"/>
      <c r="BT528" s="78"/>
      <c r="BU528" s="78"/>
      <c r="BV528" s="78"/>
      <c r="BW528" s="78"/>
      <c r="BX528" s="78"/>
      <c r="BY528" s="260"/>
      <c r="BZ528" s="162"/>
    </row>
    <row r="529" spans="1:78" s="87" customFormat="1" hidden="1" outlineLevel="2">
      <c r="A529" s="77" t="s">
        <v>205</v>
      </c>
      <c r="B529" s="78"/>
      <c r="C529" s="79"/>
      <c r="D529" s="80"/>
      <c r="E529" s="80"/>
      <c r="F529" s="81"/>
      <c r="G529" s="78"/>
      <c r="H529" s="78"/>
      <c r="I529" s="78"/>
      <c r="J529" s="88" t="s">
        <v>192</v>
      </c>
      <c r="K529" s="83"/>
      <c r="L529" s="83" t="s">
        <v>210</v>
      </c>
      <c r="M529" s="83"/>
      <c r="N529" s="83"/>
      <c r="O529" s="83"/>
      <c r="P529" s="83"/>
      <c r="Q529" s="83"/>
      <c r="R529" s="78"/>
      <c r="S529" s="78"/>
      <c r="T529" s="78"/>
      <c r="U529" s="84"/>
      <c r="V529" s="156"/>
      <c r="W529" s="169"/>
      <c r="X529" s="85"/>
      <c r="Y529" s="85"/>
      <c r="Z529" s="156"/>
      <c r="AA529" s="215"/>
      <c r="AB529" s="85"/>
      <c r="AC529" s="85"/>
      <c r="AD529" s="226"/>
      <c r="AE529" s="215"/>
      <c r="AF529" s="85"/>
      <c r="AG529" s="85"/>
      <c r="AH529" s="226"/>
      <c r="AI529" s="215"/>
      <c r="AJ529" s="85"/>
      <c r="AK529" s="85"/>
      <c r="AL529" s="226"/>
      <c r="AM529" s="215"/>
      <c r="AN529" s="85"/>
      <c r="AO529" s="85"/>
      <c r="AP529" s="156"/>
      <c r="AQ529" s="169"/>
      <c r="AR529" s="85"/>
      <c r="AS529" s="85"/>
      <c r="AT529" s="85"/>
      <c r="AU529" s="85"/>
      <c r="AV529" s="85"/>
      <c r="AW529" s="156"/>
      <c r="AX529" s="242"/>
      <c r="AY529" s="86"/>
      <c r="AZ529" s="86"/>
      <c r="BA529" s="86"/>
      <c r="BB529" s="86"/>
      <c r="BC529" s="86"/>
      <c r="BD529" s="243"/>
      <c r="BE529" s="242"/>
      <c r="BF529" s="86"/>
      <c r="BG529" s="86"/>
      <c r="BH529" s="86"/>
      <c r="BI529" s="86"/>
      <c r="BJ529" s="86"/>
      <c r="BK529" s="243"/>
      <c r="BL529" s="242"/>
      <c r="BM529" s="86"/>
      <c r="BN529" s="86"/>
      <c r="BO529" s="86"/>
      <c r="BP529" s="86"/>
      <c r="BQ529" s="86"/>
      <c r="BR529" s="243"/>
      <c r="BS529" s="242"/>
      <c r="BT529" s="78"/>
      <c r="BU529" s="78"/>
      <c r="BV529" s="78"/>
      <c r="BW529" s="78"/>
      <c r="BX529" s="78"/>
      <c r="BY529" s="260"/>
      <c r="BZ529" s="162"/>
    </row>
    <row r="530" spans="1:78" s="87" customFormat="1" hidden="1" outlineLevel="2">
      <c r="A530" s="77" t="s">
        <v>206</v>
      </c>
      <c r="B530" s="78"/>
      <c r="C530" s="79"/>
      <c r="D530" s="80"/>
      <c r="E530" s="80"/>
      <c r="F530" s="81"/>
      <c r="G530" s="78"/>
      <c r="H530" s="78"/>
      <c r="I530" s="78"/>
      <c r="J530" s="82" t="s">
        <v>200</v>
      </c>
      <c r="K530" s="83"/>
      <c r="L530" s="83" t="s">
        <v>210</v>
      </c>
      <c r="M530" s="83"/>
      <c r="N530" s="83"/>
      <c r="O530" s="83"/>
      <c r="P530" s="83"/>
      <c r="Q530" s="83"/>
      <c r="R530" s="78"/>
      <c r="S530" s="78"/>
      <c r="T530" s="78"/>
      <c r="U530" s="84"/>
      <c r="V530" s="156"/>
      <c r="W530" s="169"/>
      <c r="X530" s="85"/>
      <c r="Y530" s="85"/>
      <c r="Z530" s="156"/>
      <c r="AA530" s="215"/>
      <c r="AB530" s="85"/>
      <c r="AC530" s="85"/>
      <c r="AD530" s="226"/>
      <c r="AE530" s="215"/>
      <c r="AF530" s="85"/>
      <c r="AG530" s="85"/>
      <c r="AH530" s="226"/>
      <c r="AI530" s="215"/>
      <c r="AJ530" s="85"/>
      <c r="AK530" s="85"/>
      <c r="AL530" s="226"/>
      <c r="AM530" s="215"/>
      <c r="AN530" s="85"/>
      <c r="AO530" s="85"/>
      <c r="AP530" s="156"/>
      <c r="AQ530" s="169"/>
      <c r="AR530" s="85"/>
      <c r="AS530" s="85"/>
      <c r="AT530" s="85"/>
      <c r="AU530" s="85"/>
      <c r="AV530" s="85"/>
      <c r="AW530" s="156"/>
      <c r="AX530" s="242"/>
      <c r="AY530" s="86"/>
      <c r="AZ530" s="86"/>
      <c r="BA530" s="86"/>
      <c r="BB530" s="86"/>
      <c r="BC530" s="86"/>
      <c r="BD530" s="243"/>
      <c r="BE530" s="242"/>
      <c r="BF530" s="86"/>
      <c r="BG530" s="86"/>
      <c r="BH530" s="86"/>
      <c r="BI530" s="86"/>
      <c r="BJ530" s="86"/>
      <c r="BK530" s="243"/>
      <c r="BL530" s="242"/>
      <c r="BM530" s="86"/>
      <c r="BN530" s="86"/>
      <c r="BO530" s="86"/>
      <c r="BP530" s="86"/>
      <c r="BQ530" s="86"/>
      <c r="BR530" s="243"/>
      <c r="BS530" s="242"/>
      <c r="BT530" s="78"/>
      <c r="BU530" s="78"/>
      <c r="BV530" s="78"/>
      <c r="BW530" s="78"/>
      <c r="BX530" s="78"/>
      <c r="BY530" s="260"/>
      <c r="BZ530" s="162"/>
    </row>
    <row r="531" spans="1:78" s="87" customFormat="1" hidden="1" outlineLevel="2">
      <c r="A531" s="77" t="s">
        <v>207</v>
      </c>
      <c r="B531" s="78"/>
      <c r="C531" s="79"/>
      <c r="D531" s="80"/>
      <c r="E531" s="80"/>
      <c r="F531" s="81"/>
      <c r="G531" s="78"/>
      <c r="H531" s="78"/>
      <c r="I531" s="78"/>
      <c r="J531" s="82" t="s">
        <v>201</v>
      </c>
      <c r="K531" s="83"/>
      <c r="L531" s="83" t="s">
        <v>210</v>
      </c>
      <c r="M531" s="83"/>
      <c r="N531" s="83"/>
      <c r="O531" s="83"/>
      <c r="P531" s="83"/>
      <c r="Q531" s="83"/>
      <c r="R531" s="78"/>
      <c r="S531" s="78"/>
      <c r="T531" s="78"/>
      <c r="U531" s="84"/>
      <c r="V531" s="156"/>
      <c r="W531" s="169"/>
      <c r="X531" s="85"/>
      <c r="Y531" s="85"/>
      <c r="Z531" s="156"/>
      <c r="AA531" s="215"/>
      <c r="AB531" s="85"/>
      <c r="AC531" s="85"/>
      <c r="AD531" s="226"/>
      <c r="AE531" s="215"/>
      <c r="AF531" s="85"/>
      <c r="AG531" s="85"/>
      <c r="AH531" s="226"/>
      <c r="AI531" s="215"/>
      <c r="AJ531" s="85"/>
      <c r="AK531" s="85"/>
      <c r="AL531" s="226"/>
      <c r="AM531" s="215"/>
      <c r="AN531" s="85"/>
      <c r="AO531" s="85"/>
      <c r="AP531" s="156"/>
      <c r="AQ531" s="169"/>
      <c r="AR531" s="85"/>
      <c r="AS531" s="85"/>
      <c r="AT531" s="85"/>
      <c r="AU531" s="85"/>
      <c r="AV531" s="85"/>
      <c r="AW531" s="156"/>
      <c r="AX531" s="242"/>
      <c r="AY531" s="86"/>
      <c r="AZ531" s="86"/>
      <c r="BA531" s="86"/>
      <c r="BB531" s="86"/>
      <c r="BC531" s="86"/>
      <c r="BD531" s="243"/>
      <c r="BE531" s="242"/>
      <c r="BF531" s="86"/>
      <c r="BG531" s="86"/>
      <c r="BH531" s="86"/>
      <c r="BI531" s="86"/>
      <c r="BJ531" s="86"/>
      <c r="BK531" s="243"/>
      <c r="BL531" s="242"/>
      <c r="BM531" s="86"/>
      <c r="BN531" s="86"/>
      <c r="BO531" s="86"/>
      <c r="BP531" s="86"/>
      <c r="BQ531" s="86"/>
      <c r="BR531" s="243"/>
      <c r="BS531" s="242"/>
      <c r="BT531" s="78"/>
      <c r="BU531" s="78"/>
      <c r="BV531" s="78"/>
      <c r="BW531" s="78"/>
      <c r="BX531" s="78"/>
      <c r="BY531" s="260"/>
      <c r="BZ531" s="162"/>
    </row>
    <row r="532" spans="1:78" s="87" customFormat="1" ht="40.5" hidden="1" outlineLevel="2">
      <c r="A532" s="77" t="s">
        <v>208</v>
      </c>
      <c r="B532" s="78"/>
      <c r="C532" s="79"/>
      <c r="D532" s="80"/>
      <c r="E532" s="80"/>
      <c r="F532" s="81"/>
      <c r="G532" s="78"/>
      <c r="H532" s="78"/>
      <c r="I532" s="78"/>
      <c r="J532" s="89" t="s">
        <v>242</v>
      </c>
      <c r="K532" s="83"/>
      <c r="L532" s="83" t="s">
        <v>210</v>
      </c>
      <c r="M532" s="83"/>
      <c r="N532" s="83"/>
      <c r="O532" s="83"/>
      <c r="P532" s="83"/>
      <c r="Q532" s="83"/>
      <c r="R532" s="78"/>
      <c r="S532" s="78"/>
      <c r="T532" s="78"/>
      <c r="U532" s="84"/>
      <c r="V532" s="156"/>
      <c r="W532" s="169"/>
      <c r="X532" s="85"/>
      <c r="Y532" s="85"/>
      <c r="Z532" s="156"/>
      <c r="AA532" s="215"/>
      <c r="AB532" s="85"/>
      <c r="AC532" s="85"/>
      <c r="AD532" s="226"/>
      <c r="AE532" s="215"/>
      <c r="AF532" s="85"/>
      <c r="AG532" s="85"/>
      <c r="AH532" s="226"/>
      <c r="AI532" s="215"/>
      <c r="AJ532" s="85"/>
      <c r="AK532" s="85"/>
      <c r="AL532" s="226"/>
      <c r="AM532" s="215"/>
      <c r="AN532" s="85"/>
      <c r="AO532" s="85"/>
      <c r="AP532" s="156"/>
      <c r="AQ532" s="169"/>
      <c r="AR532" s="85"/>
      <c r="AS532" s="85"/>
      <c r="AT532" s="85"/>
      <c r="AU532" s="85"/>
      <c r="AV532" s="85"/>
      <c r="AW532" s="156"/>
      <c r="AX532" s="242"/>
      <c r="AY532" s="86"/>
      <c r="AZ532" s="86"/>
      <c r="BA532" s="86"/>
      <c r="BB532" s="86"/>
      <c r="BC532" s="86"/>
      <c r="BD532" s="243"/>
      <c r="BE532" s="242"/>
      <c r="BF532" s="86"/>
      <c r="BG532" s="86"/>
      <c r="BH532" s="86"/>
      <c r="BI532" s="86"/>
      <c r="BJ532" s="86"/>
      <c r="BK532" s="243"/>
      <c r="BL532" s="242"/>
      <c r="BM532" s="86"/>
      <c r="BN532" s="86"/>
      <c r="BO532" s="86"/>
      <c r="BP532" s="86"/>
      <c r="BQ532" s="86"/>
      <c r="BR532" s="243"/>
      <c r="BS532" s="242"/>
      <c r="BT532" s="78"/>
      <c r="BU532" s="78"/>
      <c r="BV532" s="78"/>
      <c r="BW532" s="78"/>
      <c r="BX532" s="78"/>
      <c r="BY532" s="260"/>
      <c r="BZ532" s="162"/>
    </row>
    <row r="533" spans="1:78" s="87" customFormat="1" hidden="1" outlineLevel="2">
      <c r="A533" s="77" t="s">
        <v>209</v>
      </c>
      <c r="B533" s="78"/>
      <c r="C533" s="79"/>
      <c r="D533" s="80"/>
      <c r="E533" s="80"/>
      <c r="F533" s="81"/>
      <c r="G533" s="78"/>
      <c r="H533" s="78"/>
      <c r="I533" s="78"/>
      <c r="J533" s="89" t="s">
        <v>243</v>
      </c>
      <c r="K533" s="83"/>
      <c r="L533" s="83" t="s">
        <v>210</v>
      </c>
      <c r="M533" s="83"/>
      <c r="N533" s="83"/>
      <c r="O533" s="83"/>
      <c r="P533" s="83"/>
      <c r="Q533" s="83"/>
      <c r="R533" s="78"/>
      <c r="S533" s="78"/>
      <c r="T533" s="78"/>
      <c r="U533" s="84"/>
      <c r="V533" s="156"/>
      <c r="W533" s="169"/>
      <c r="X533" s="85"/>
      <c r="Y533" s="85"/>
      <c r="Z533" s="156"/>
      <c r="AA533" s="215"/>
      <c r="AB533" s="85"/>
      <c r="AC533" s="85"/>
      <c r="AD533" s="226"/>
      <c r="AE533" s="215"/>
      <c r="AF533" s="85"/>
      <c r="AG533" s="85"/>
      <c r="AH533" s="226"/>
      <c r="AI533" s="215"/>
      <c r="AJ533" s="85"/>
      <c r="AK533" s="85"/>
      <c r="AL533" s="226"/>
      <c r="AM533" s="215"/>
      <c r="AN533" s="85"/>
      <c r="AO533" s="85"/>
      <c r="AP533" s="156"/>
      <c r="AQ533" s="169"/>
      <c r="AR533" s="85"/>
      <c r="AS533" s="85"/>
      <c r="AT533" s="85"/>
      <c r="AU533" s="85"/>
      <c r="AV533" s="85"/>
      <c r="AW533" s="156"/>
      <c r="AX533" s="242"/>
      <c r="AY533" s="86"/>
      <c r="AZ533" s="86"/>
      <c r="BA533" s="86"/>
      <c r="BB533" s="86"/>
      <c r="BC533" s="86"/>
      <c r="BD533" s="243"/>
      <c r="BE533" s="242"/>
      <c r="BF533" s="86"/>
      <c r="BG533" s="86"/>
      <c r="BH533" s="86"/>
      <c r="BI533" s="86"/>
      <c r="BJ533" s="86"/>
      <c r="BK533" s="243"/>
      <c r="BL533" s="242"/>
      <c r="BM533" s="86"/>
      <c r="BN533" s="86"/>
      <c r="BO533" s="86"/>
      <c r="BP533" s="86"/>
      <c r="BQ533" s="86"/>
      <c r="BR533" s="243"/>
      <c r="BS533" s="242"/>
      <c r="BT533" s="78"/>
      <c r="BU533" s="78"/>
      <c r="BV533" s="78"/>
      <c r="BW533" s="78"/>
      <c r="BX533" s="78"/>
      <c r="BY533" s="260"/>
      <c r="BZ533" s="162"/>
    </row>
    <row r="534" spans="1:78" s="87" customFormat="1" ht="40.5" hidden="1" outlineLevel="2">
      <c r="A534" s="77"/>
      <c r="B534" s="78"/>
      <c r="C534" s="79"/>
      <c r="D534" s="80"/>
      <c r="E534" s="80"/>
      <c r="F534" s="81"/>
      <c r="G534" s="78"/>
      <c r="H534" s="78"/>
      <c r="I534" s="78"/>
      <c r="J534" s="89" t="s">
        <v>238</v>
      </c>
      <c r="K534" s="83"/>
      <c r="L534" s="83" t="s">
        <v>210</v>
      </c>
      <c r="M534" s="83"/>
      <c r="N534" s="83"/>
      <c r="O534" s="83"/>
      <c r="P534" s="83"/>
      <c r="Q534" s="83"/>
      <c r="R534" s="78"/>
      <c r="S534" s="78"/>
      <c r="T534" s="78"/>
      <c r="U534" s="84"/>
      <c r="V534" s="156"/>
      <c r="W534" s="169"/>
      <c r="X534" s="85"/>
      <c r="Y534" s="85"/>
      <c r="Z534" s="156"/>
      <c r="AA534" s="215"/>
      <c r="AB534" s="85"/>
      <c r="AC534" s="85"/>
      <c r="AD534" s="226"/>
      <c r="AE534" s="215"/>
      <c r="AF534" s="85"/>
      <c r="AG534" s="85"/>
      <c r="AH534" s="226"/>
      <c r="AI534" s="215"/>
      <c r="AJ534" s="85"/>
      <c r="AK534" s="85"/>
      <c r="AL534" s="226"/>
      <c r="AM534" s="215"/>
      <c r="AN534" s="85"/>
      <c r="AO534" s="85"/>
      <c r="AP534" s="156"/>
      <c r="AQ534" s="169"/>
      <c r="AR534" s="85"/>
      <c r="AS534" s="85"/>
      <c r="AT534" s="85"/>
      <c r="AU534" s="85"/>
      <c r="AV534" s="85"/>
      <c r="AW534" s="156"/>
      <c r="AX534" s="242"/>
      <c r="AY534" s="86"/>
      <c r="AZ534" s="86"/>
      <c r="BA534" s="86"/>
      <c r="BB534" s="86"/>
      <c r="BC534" s="86"/>
      <c r="BD534" s="243"/>
      <c r="BE534" s="242"/>
      <c r="BF534" s="86"/>
      <c r="BG534" s="86"/>
      <c r="BH534" s="86"/>
      <c r="BI534" s="86"/>
      <c r="BJ534" s="86"/>
      <c r="BK534" s="243"/>
      <c r="BL534" s="242"/>
      <c r="BM534" s="86"/>
      <c r="BN534" s="86"/>
      <c r="BO534" s="86"/>
      <c r="BP534" s="86"/>
      <c r="BQ534" s="86"/>
      <c r="BR534" s="243"/>
      <c r="BS534" s="242"/>
      <c r="BT534" s="78"/>
      <c r="BU534" s="78"/>
      <c r="BV534" s="78"/>
      <c r="BW534" s="78"/>
      <c r="BX534" s="78"/>
      <c r="BY534" s="260"/>
      <c r="BZ534" s="162"/>
    </row>
    <row r="535" spans="1:78" s="87" customFormat="1" hidden="1" outlineLevel="2">
      <c r="A535" s="77"/>
      <c r="B535" s="78"/>
      <c r="C535" s="79"/>
      <c r="D535" s="80"/>
      <c r="E535" s="80"/>
      <c r="F535" s="81"/>
      <c r="G535" s="78"/>
      <c r="H535" s="78"/>
      <c r="I535" s="78"/>
      <c r="J535" s="89" t="s">
        <v>239</v>
      </c>
      <c r="K535" s="83"/>
      <c r="L535" s="83" t="s">
        <v>210</v>
      </c>
      <c r="M535" s="83"/>
      <c r="N535" s="83"/>
      <c r="O535" s="83"/>
      <c r="P535" s="83"/>
      <c r="Q535" s="83"/>
      <c r="R535" s="78"/>
      <c r="S535" s="78"/>
      <c r="T535" s="78"/>
      <c r="U535" s="84"/>
      <c r="V535" s="156"/>
      <c r="W535" s="169"/>
      <c r="X535" s="85"/>
      <c r="Y535" s="85"/>
      <c r="Z535" s="156"/>
      <c r="AA535" s="215"/>
      <c r="AB535" s="85"/>
      <c r="AC535" s="85"/>
      <c r="AD535" s="226"/>
      <c r="AE535" s="215"/>
      <c r="AF535" s="85"/>
      <c r="AG535" s="85"/>
      <c r="AH535" s="226"/>
      <c r="AI535" s="215"/>
      <c r="AJ535" s="85"/>
      <c r="AK535" s="85"/>
      <c r="AL535" s="226"/>
      <c r="AM535" s="215"/>
      <c r="AN535" s="85"/>
      <c r="AO535" s="85"/>
      <c r="AP535" s="156"/>
      <c r="AQ535" s="169"/>
      <c r="AR535" s="85"/>
      <c r="AS535" s="85"/>
      <c r="AT535" s="85"/>
      <c r="AU535" s="85"/>
      <c r="AV535" s="85"/>
      <c r="AW535" s="156"/>
      <c r="AX535" s="242"/>
      <c r="AY535" s="86"/>
      <c r="AZ535" s="86"/>
      <c r="BA535" s="86"/>
      <c r="BB535" s="86"/>
      <c r="BC535" s="86"/>
      <c r="BD535" s="243"/>
      <c r="BE535" s="242"/>
      <c r="BF535" s="86"/>
      <c r="BG535" s="86"/>
      <c r="BH535" s="86"/>
      <c r="BI535" s="86"/>
      <c r="BJ535" s="86"/>
      <c r="BK535" s="243"/>
      <c r="BL535" s="242"/>
      <c r="BM535" s="86"/>
      <c r="BN535" s="86"/>
      <c r="BO535" s="86"/>
      <c r="BP535" s="86"/>
      <c r="BQ535" s="86"/>
      <c r="BR535" s="243"/>
      <c r="BS535" s="242"/>
      <c r="BT535" s="78"/>
      <c r="BU535" s="78"/>
      <c r="BV535" s="78"/>
      <c r="BW535" s="78"/>
      <c r="BX535" s="78"/>
      <c r="BY535" s="260"/>
      <c r="BZ535" s="162"/>
    </row>
    <row r="536" spans="1:78" s="87" customFormat="1" ht="40.5" hidden="1" outlineLevel="2">
      <c r="A536" s="77"/>
      <c r="B536" s="78"/>
      <c r="C536" s="79"/>
      <c r="D536" s="80"/>
      <c r="E536" s="80"/>
      <c r="F536" s="81"/>
      <c r="G536" s="78"/>
      <c r="H536" s="78"/>
      <c r="I536" s="78"/>
      <c r="J536" s="89" t="s">
        <v>240</v>
      </c>
      <c r="K536" s="83"/>
      <c r="L536" s="83" t="s">
        <v>210</v>
      </c>
      <c r="M536" s="83"/>
      <c r="N536" s="83"/>
      <c r="O536" s="83"/>
      <c r="P536" s="83"/>
      <c r="Q536" s="83"/>
      <c r="R536" s="78"/>
      <c r="S536" s="78"/>
      <c r="T536" s="78"/>
      <c r="U536" s="84"/>
      <c r="V536" s="156"/>
      <c r="W536" s="169"/>
      <c r="X536" s="85"/>
      <c r="Y536" s="85"/>
      <c r="Z536" s="156"/>
      <c r="AA536" s="215"/>
      <c r="AB536" s="85"/>
      <c r="AC536" s="85"/>
      <c r="AD536" s="226"/>
      <c r="AE536" s="215"/>
      <c r="AF536" s="85"/>
      <c r="AG536" s="85"/>
      <c r="AH536" s="226"/>
      <c r="AI536" s="215"/>
      <c r="AJ536" s="85"/>
      <c r="AK536" s="85"/>
      <c r="AL536" s="226"/>
      <c r="AM536" s="215"/>
      <c r="AN536" s="85"/>
      <c r="AO536" s="85"/>
      <c r="AP536" s="156"/>
      <c r="AQ536" s="169"/>
      <c r="AR536" s="85"/>
      <c r="AS536" s="85"/>
      <c r="AT536" s="85"/>
      <c r="AU536" s="85"/>
      <c r="AV536" s="85"/>
      <c r="AW536" s="156"/>
      <c r="AX536" s="242"/>
      <c r="AY536" s="86"/>
      <c r="AZ536" s="86"/>
      <c r="BA536" s="86"/>
      <c r="BB536" s="86"/>
      <c r="BC536" s="86"/>
      <c r="BD536" s="243"/>
      <c r="BE536" s="242"/>
      <c r="BF536" s="86"/>
      <c r="BG536" s="86"/>
      <c r="BH536" s="86"/>
      <c r="BI536" s="86"/>
      <c r="BJ536" s="86"/>
      <c r="BK536" s="243"/>
      <c r="BL536" s="242"/>
      <c r="BM536" s="86"/>
      <c r="BN536" s="86"/>
      <c r="BO536" s="86"/>
      <c r="BP536" s="86"/>
      <c r="BQ536" s="86"/>
      <c r="BR536" s="243"/>
      <c r="BS536" s="242"/>
      <c r="BT536" s="78"/>
      <c r="BU536" s="78"/>
      <c r="BV536" s="78"/>
      <c r="BW536" s="78"/>
      <c r="BX536" s="78"/>
      <c r="BY536" s="260"/>
      <c r="BZ536" s="162"/>
    </row>
    <row r="537" spans="1:78" s="87" customFormat="1" hidden="1" outlineLevel="2">
      <c r="A537" s="77"/>
      <c r="B537" s="78"/>
      <c r="C537" s="79"/>
      <c r="D537" s="80"/>
      <c r="E537" s="80"/>
      <c r="F537" s="81"/>
      <c r="G537" s="78"/>
      <c r="H537" s="78"/>
      <c r="I537" s="78"/>
      <c r="J537" s="89" t="s">
        <v>241</v>
      </c>
      <c r="K537" s="83"/>
      <c r="L537" s="83" t="s">
        <v>210</v>
      </c>
      <c r="M537" s="83"/>
      <c r="N537" s="83"/>
      <c r="O537" s="83"/>
      <c r="P537" s="83"/>
      <c r="Q537" s="83"/>
      <c r="R537" s="78"/>
      <c r="S537" s="78"/>
      <c r="T537" s="78"/>
      <c r="U537" s="84"/>
      <c r="V537" s="156"/>
      <c r="W537" s="169"/>
      <c r="X537" s="85"/>
      <c r="Y537" s="85"/>
      <c r="Z537" s="156"/>
      <c r="AA537" s="215"/>
      <c r="AB537" s="85"/>
      <c r="AC537" s="85"/>
      <c r="AD537" s="226"/>
      <c r="AE537" s="215"/>
      <c r="AF537" s="85"/>
      <c r="AG537" s="85"/>
      <c r="AH537" s="226"/>
      <c r="AI537" s="215"/>
      <c r="AJ537" s="85"/>
      <c r="AK537" s="85"/>
      <c r="AL537" s="226"/>
      <c r="AM537" s="215"/>
      <c r="AN537" s="85"/>
      <c r="AO537" s="85"/>
      <c r="AP537" s="156"/>
      <c r="AQ537" s="169"/>
      <c r="AR537" s="85"/>
      <c r="AS537" s="85"/>
      <c r="AT537" s="85"/>
      <c r="AU537" s="85"/>
      <c r="AV537" s="85"/>
      <c r="AW537" s="156"/>
      <c r="AX537" s="242"/>
      <c r="AY537" s="86"/>
      <c r="AZ537" s="86"/>
      <c r="BA537" s="86"/>
      <c r="BB537" s="86"/>
      <c r="BC537" s="86"/>
      <c r="BD537" s="243"/>
      <c r="BE537" s="242"/>
      <c r="BF537" s="86"/>
      <c r="BG537" s="86"/>
      <c r="BH537" s="86"/>
      <c r="BI537" s="86"/>
      <c r="BJ537" s="86"/>
      <c r="BK537" s="243"/>
      <c r="BL537" s="242"/>
      <c r="BM537" s="86"/>
      <c r="BN537" s="86"/>
      <c r="BO537" s="86"/>
      <c r="BP537" s="86"/>
      <c r="BQ537" s="86"/>
      <c r="BR537" s="243"/>
      <c r="BS537" s="242"/>
      <c r="BT537" s="78"/>
      <c r="BU537" s="78"/>
      <c r="BV537" s="78"/>
      <c r="BW537" s="78"/>
      <c r="BX537" s="78"/>
      <c r="BY537" s="260"/>
      <c r="BZ537" s="162"/>
    </row>
    <row r="538" spans="1:78" s="87" customFormat="1" ht="40.5" hidden="1" outlineLevel="2">
      <c r="A538" s="77"/>
      <c r="B538" s="78"/>
      <c r="C538" s="79"/>
      <c r="D538" s="80"/>
      <c r="E538" s="80"/>
      <c r="F538" s="81"/>
      <c r="G538" s="78"/>
      <c r="H538" s="78"/>
      <c r="I538" s="78"/>
      <c r="J538" s="89" t="s">
        <v>244</v>
      </c>
      <c r="K538" s="83"/>
      <c r="L538" s="83" t="s">
        <v>210</v>
      </c>
      <c r="M538" s="83"/>
      <c r="N538" s="83"/>
      <c r="O538" s="83"/>
      <c r="P538" s="83"/>
      <c r="Q538" s="83"/>
      <c r="R538" s="78"/>
      <c r="S538" s="78"/>
      <c r="T538" s="78"/>
      <c r="U538" s="84"/>
      <c r="V538" s="156"/>
      <c r="W538" s="169"/>
      <c r="X538" s="85"/>
      <c r="Y538" s="85"/>
      <c r="Z538" s="156"/>
      <c r="AA538" s="215"/>
      <c r="AB538" s="85"/>
      <c r="AC538" s="85"/>
      <c r="AD538" s="226"/>
      <c r="AE538" s="215"/>
      <c r="AF538" s="85"/>
      <c r="AG538" s="85"/>
      <c r="AH538" s="226"/>
      <c r="AI538" s="215"/>
      <c r="AJ538" s="85"/>
      <c r="AK538" s="85"/>
      <c r="AL538" s="226"/>
      <c r="AM538" s="215"/>
      <c r="AN538" s="85"/>
      <c r="AO538" s="85"/>
      <c r="AP538" s="156"/>
      <c r="AQ538" s="169"/>
      <c r="AR538" s="85"/>
      <c r="AS538" s="85"/>
      <c r="AT538" s="85"/>
      <c r="AU538" s="85"/>
      <c r="AV538" s="85"/>
      <c r="AW538" s="156"/>
      <c r="AX538" s="242"/>
      <c r="AY538" s="86"/>
      <c r="AZ538" s="86"/>
      <c r="BA538" s="86"/>
      <c r="BB538" s="86"/>
      <c r="BC538" s="86"/>
      <c r="BD538" s="243"/>
      <c r="BE538" s="242"/>
      <c r="BF538" s="86"/>
      <c r="BG538" s="86"/>
      <c r="BH538" s="86"/>
      <c r="BI538" s="86"/>
      <c r="BJ538" s="86"/>
      <c r="BK538" s="243"/>
      <c r="BL538" s="242"/>
      <c r="BM538" s="86"/>
      <c r="BN538" s="86"/>
      <c r="BO538" s="86"/>
      <c r="BP538" s="86"/>
      <c r="BQ538" s="86"/>
      <c r="BR538" s="243"/>
      <c r="BS538" s="242"/>
      <c r="BT538" s="78"/>
      <c r="BU538" s="78"/>
      <c r="BV538" s="78"/>
      <c r="BW538" s="78"/>
      <c r="BX538" s="78"/>
      <c r="BY538" s="260"/>
      <c r="BZ538" s="162"/>
    </row>
    <row r="539" spans="1:78" s="87" customFormat="1" hidden="1" outlineLevel="2">
      <c r="A539" s="77"/>
      <c r="B539" s="78"/>
      <c r="C539" s="79"/>
      <c r="D539" s="80"/>
      <c r="E539" s="80"/>
      <c r="F539" s="81"/>
      <c r="G539" s="78"/>
      <c r="H539" s="78"/>
      <c r="I539" s="78"/>
      <c r="J539" s="89" t="s">
        <v>245</v>
      </c>
      <c r="K539" s="83"/>
      <c r="L539" s="83" t="s">
        <v>210</v>
      </c>
      <c r="M539" s="83"/>
      <c r="N539" s="83"/>
      <c r="O539" s="83"/>
      <c r="P539" s="83"/>
      <c r="Q539" s="83"/>
      <c r="R539" s="78"/>
      <c r="S539" s="78"/>
      <c r="T539" s="78"/>
      <c r="U539" s="84"/>
      <c r="V539" s="156"/>
      <c r="W539" s="169"/>
      <c r="X539" s="85"/>
      <c r="Y539" s="85"/>
      <c r="Z539" s="156"/>
      <c r="AA539" s="215"/>
      <c r="AB539" s="85"/>
      <c r="AC539" s="85"/>
      <c r="AD539" s="226"/>
      <c r="AE539" s="215"/>
      <c r="AF539" s="85"/>
      <c r="AG539" s="85"/>
      <c r="AH539" s="226"/>
      <c r="AI539" s="215"/>
      <c r="AJ539" s="85"/>
      <c r="AK539" s="85"/>
      <c r="AL539" s="226"/>
      <c r="AM539" s="215"/>
      <c r="AN539" s="85"/>
      <c r="AO539" s="85"/>
      <c r="AP539" s="156"/>
      <c r="AQ539" s="169"/>
      <c r="AR539" s="85"/>
      <c r="AS539" s="85"/>
      <c r="AT539" s="85"/>
      <c r="AU539" s="85"/>
      <c r="AV539" s="85"/>
      <c r="AW539" s="156"/>
      <c r="AX539" s="242"/>
      <c r="AY539" s="86"/>
      <c r="AZ539" s="86"/>
      <c r="BA539" s="86"/>
      <c r="BB539" s="86"/>
      <c r="BC539" s="86"/>
      <c r="BD539" s="243"/>
      <c r="BE539" s="242"/>
      <c r="BF539" s="86"/>
      <c r="BG539" s="86"/>
      <c r="BH539" s="86"/>
      <c r="BI539" s="86"/>
      <c r="BJ539" s="86"/>
      <c r="BK539" s="243"/>
      <c r="BL539" s="242"/>
      <c r="BM539" s="86"/>
      <c r="BN539" s="86"/>
      <c r="BO539" s="86"/>
      <c r="BP539" s="86"/>
      <c r="BQ539" s="86"/>
      <c r="BR539" s="243"/>
      <c r="BS539" s="242"/>
      <c r="BT539" s="78"/>
      <c r="BU539" s="78"/>
      <c r="BV539" s="78"/>
      <c r="BW539" s="78"/>
      <c r="BX539" s="78"/>
      <c r="BY539" s="260"/>
      <c r="BZ539" s="162"/>
    </row>
    <row r="540" spans="1:78" s="87" customFormat="1" ht="40.5" hidden="1" outlineLevel="2">
      <c r="A540" s="77"/>
      <c r="B540" s="78"/>
      <c r="C540" s="79"/>
      <c r="D540" s="80"/>
      <c r="E540" s="80"/>
      <c r="F540" s="81"/>
      <c r="G540" s="78"/>
      <c r="H540" s="78"/>
      <c r="I540" s="78"/>
      <c r="J540" s="89" t="s">
        <v>246</v>
      </c>
      <c r="K540" s="83"/>
      <c r="L540" s="83" t="s">
        <v>210</v>
      </c>
      <c r="M540" s="83"/>
      <c r="N540" s="83"/>
      <c r="O540" s="83"/>
      <c r="P540" s="83"/>
      <c r="Q540" s="83"/>
      <c r="R540" s="78"/>
      <c r="S540" s="78"/>
      <c r="T540" s="78"/>
      <c r="U540" s="84"/>
      <c r="V540" s="156"/>
      <c r="W540" s="169"/>
      <c r="X540" s="85"/>
      <c r="Y540" s="85"/>
      <c r="Z540" s="156"/>
      <c r="AA540" s="215"/>
      <c r="AB540" s="85"/>
      <c r="AC540" s="85"/>
      <c r="AD540" s="226"/>
      <c r="AE540" s="215"/>
      <c r="AF540" s="85"/>
      <c r="AG540" s="85"/>
      <c r="AH540" s="226"/>
      <c r="AI540" s="215"/>
      <c r="AJ540" s="85"/>
      <c r="AK540" s="85"/>
      <c r="AL540" s="226"/>
      <c r="AM540" s="215"/>
      <c r="AN540" s="85"/>
      <c r="AO540" s="85"/>
      <c r="AP540" s="156"/>
      <c r="AQ540" s="169"/>
      <c r="AR540" s="85"/>
      <c r="AS540" s="85"/>
      <c r="AT540" s="85"/>
      <c r="AU540" s="85"/>
      <c r="AV540" s="85"/>
      <c r="AW540" s="156"/>
      <c r="AX540" s="242"/>
      <c r="AY540" s="86"/>
      <c r="AZ540" s="86"/>
      <c r="BA540" s="86"/>
      <c r="BB540" s="86"/>
      <c r="BC540" s="86"/>
      <c r="BD540" s="243"/>
      <c r="BE540" s="242"/>
      <c r="BF540" s="86"/>
      <c r="BG540" s="86"/>
      <c r="BH540" s="86"/>
      <c r="BI540" s="86"/>
      <c r="BJ540" s="86"/>
      <c r="BK540" s="243"/>
      <c r="BL540" s="242"/>
      <c r="BM540" s="86"/>
      <c r="BN540" s="86"/>
      <c r="BO540" s="86"/>
      <c r="BP540" s="86"/>
      <c r="BQ540" s="86"/>
      <c r="BR540" s="243"/>
      <c r="BS540" s="242"/>
      <c r="BT540" s="78"/>
      <c r="BU540" s="78"/>
      <c r="BV540" s="78"/>
      <c r="BW540" s="78"/>
      <c r="BX540" s="78"/>
      <c r="BY540" s="260"/>
      <c r="BZ540" s="162"/>
    </row>
    <row r="541" spans="1:78" s="87" customFormat="1" hidden="1" outlineLevel="2">
      <c r="A541" s="77"/>
      <c r="B541" s="78"/>
      <c r="C541" s="79"/>
      <c r="D541" s="80"/>
      <c r="E541" s="80"/>
      <c r="F541" s="81"/>
      <c r="G541" s="78"/>
      <c r="H541" s="78"/>
      <c r="I541" s="78"/>
      <c r="J541" s="89" t="s">
        <v>247</v>
      </c>
      <c r="K541" s="83"/>
      <c r="L541" s="83" t="s">
        <v>210</v>
      </c>
      <c r="M541" s="83"/>
      <c r="N541" s="83"/>
      <c r="O541" s="83"/>
      <c r="P541" s="83"/>
      <c r="Q541" s="83"/>
      <c r="R541" s="78"/>
      <c r="S541" s="78"/>
      <c r="T541" s="78"/>
      <c r="U541" s="84"/>
      <c r="V541" s="156"/>
      <c r="W541" s="169"/>
      <c r="X541" s="85"/>
      <c r="Y541" s="85"/>
      <c r="Z541" s="156"/>
      <c r="AA541" s="215"/>
      <c r="AB541" s="85"/>
      <c r="AC541" s="85"/>
      <c r="AD541" s="226"/>
      <c r="AE541" s="215"/>
      <c r="AF541" s="85"/>
      <c r="AG541" s="85"/>
      <c r="AH541" s="226"/>
      <c r="AI541" s="215"/>
      <c r="AJ541" s="85"/>
      <c r="AK541" s="85"/>
      <c r="AL541" s="226"/>
      <c r="AM541" s="215"/>
      <c r="AN541" s="85"/>
      <c r="AO541" s="85"/>
      <c r="AP541" s="156"/>
      <c r="AQ541" s="169"/>
      <c r="AR541" s="85"/>
      <c r="AS541" s="85"/>
      <c r="AT541" s="85"/>
      <c r="AU541" s="85"/>
      <c r="AV541" s="85"/>
      <c r="AW541" s="156"/>
      <c r="AX541" s="242"/>
      <c r="AY541" s="86"/>
      <c r="AZ541" s="86"/>
      <c r="BA541" s="86"/>
      <c r="BB541" s="86"/>
      <c r="BC541" s="86"/>
      <c r="BD541" s="243"/>
      <c r="BE541" s="242"/>
      <c r="BF541" s="86"/>
      <c r="BG541" s="86"/>
      <c r="BH541" s="86"/>
      <c r="BI541" s="86"/>
      <c r="BJ541" s="86"/>
      <c r="BK541" s="243"/>
      <c r="BL541" s="242"/>
      <c r="BM541" s="86"/>
      <c r="BN541" s="86"/>
      <c r="BO541" s="86"/>
      <c r="BP541" s="86"/>
      <c r="BQ541" s="86"/>
      <c r="BR541" s="243"/>
      <c r="BS541" s="242"/>
      <c r="BT541" s="78"/>
      <c r="BU541" s="78"/>
      <c r="BV541" s="78"/>
      <c r="BW541" s="78"/>
      <c r="BX541" s="78"/>
      <c r="BY541" s="260"/>
      <c r="BZ541" s="162"/>
    </row>
    <row r="542" spans="1:78" s="87" customFormat="1" ht="21" hidden="1" outlineLevel="1" thickBot="1">
      <c r="A542" s="90"/>
      <c r="C542" s="91"/>
      <c r="D542" s="92"/>
      <c r="E542" s="92"/>
      <c r="F542" s="93"/>
      <c r="J542" s="94"/>
      <c r="K542" s="95"/>
      <c r="L542" s="95"/>
      <c r="M542" s="95"/>
      <c r="N542" s="95"/>
      <c r="O542" s="95"/>
      <c r="P542" s="95"/>
      <c r="Q542" s="95"/>
      <c r="U542" s="96"/>
      <c r="V542" s="97"/>
      <c r="W542" s="170"/>
      <c r="X542" s="97"/>
      <c r="Y542" s="97"/>
      <c r="Z542" s="97"/>
      <c r="AA542" s="216"/>
      <c r="AB542" s="97"/>
      <c r="AC542" s="97"/>
      <c r="AD542" s="227"/>
      <c r="AE542" s="216"/>
      <c r="AF542" s="97"/>
      <c r="AG542" s="97"/>
      <c r="AH542" s="227"/>
      <c r="AI542" s="216"/>
      <c r="AJ542" s="97"/>
      <c r="AK542" s="97"/>
      <c r="AL542" s="227"/>
      <c r="AM542" s="216"/>
      <c r="AN542" s="97"/>
      <c r="AO542" s="97"/>
      <c r="AP542" s="97"/>
      <c r="AQ542" s="170"/>
      <c r="AR542" s="97"/>
      <c r="AS542" s="97"/>
      <c r="AT542" s="97"/>
      <c r="AU542" s="97"/>
      <c r="AV542" s="97"/>
      <c r="AW542" s="97"/>
      <c r="AX542" s="244"/>
      <c r="AY542" s="98"/>
      <c r="AZ542" s="98"/>
      <c r="BA542" s="98"/>
      <c r="BB542" s="98"/>
      <c r="BC542" s="98"/>
      <c r="BD542" s="245"/>
      <c r="BE542" s="244"/>
      <c r="BF542" s="98"/>
      <c r="BG542" s="98"/>
      <c r="BH542" s="98"/>
      <c r="BI542" s="98"/>
      <c r="BJ542" s="98"/>
      <c r="BK542" s="245"/>
      <c r="BL542" s="244"/>
      <c r="BM542" s="98"/>
      <c r="BN542" s="98"/>
      <c r="BO542" s="98"/>
      <c r="BP542" s="98"/>
      <c r="BQ542" s="98"/>
      <c r="BR542" s="245"/>
      <c r="BS542" s="244"/>
      <c r="BY542" s="261"/>
      <c r="BZ542" s="162"/>
    </row>
    <row r="543" spans="1:78" ht="21.75" hidden="1" outlineLevel="1" thickTop="1" thickBot="1">
      <c r="A543" s="353"/>
      <c r="B543" s="354"/>
      <c r="C543" s="355"/>
      <c r="D543" s="356"/>
      <c r="E543" s="356"/>
      <c r="F543" s="357"/>
      <c r="G543" s="354"/>
      <c r="H543" s="354"/>
      <c r="I543" s="354"/>
      <c r="J543" s="358" t="s">
        <v>215</v>
      </c>
      <c r="K543" s="359"/>
      <c r="L543" s="359"/>
      <c r="M543" s="359"/>
      <c r="N543" s="359"/>
      <c r="O543" s="359"/>
      <c r="P543" s="359"/>
      <c r="Q543" s="359"/>
      <c r="R543" s="354"/>
      <c r="S543" s="354"/>
      <c r="T543" s="354"/>
      <c r="U543" s="360"/>
      <c r="V543" s="361"/>
      <c r="W543" s="362"/>
      <c r="X543" s="361"/>
      <c r="Y543" s="361"/>
      <c r="Z543" s="361"/>
      <c r="AA543" s="363"/>
      <c r="AB543" s="361"/>
      <c r="AC543" s="361"/>
      <c r="AD543" s="364"/>
      <c r="AE543" s="363"/>
      <c r="AF543" s="361"/>
      <c r="AG543" s="361"/>
      <c r="AH543" s="364"/>
      <c r="AI543" s="363"/>
      <c r="AJ543" s="361"/>
      <c r="AK543" s="361"/>
      <c r="AL543" s="364"/>
      <c r="AM543" s="363"/>
      <c r="AN543" s="361"/>
      <c r="AO543" s="361"/>
      <c r="AP543" s="361"/>
      <c r="AQ543" s="362"/>
      <c r="AR543" s="361"/>
      <c r="AS543" s="361"/>
      <c r="AT543" s="361"/>
      <c r="AU543" s="361"/>
      <c r="AV543" s="361"/>
      <c r="AW543" s="361"/>
      <c r="AX543" s="365"/>
      <c r="AY543" s="366"/>
      <c r="AZ543" s="366"/>
      <c r="BA543" s="366"/>
      <c r="BB543" s="366"/>
      <c r="BC543" s="366"/>
      <c r="BD543" s="367"/>
      <c r="BE543" s="365"/>
      <c r="BF543" s="366"/>
      <c r="BG543" s="366"/>
      <c r="BH543" s="366"/>
      <c r="BI543" s="366"/>
      <c r="BJ543" s="366"/>
      <c r="BK543" s="367"/>
      <c r="BL543" s="365"/>
      <c r="BM543" s="366"/>
      <c r="BN543" s="366"/>
      <c r="BO543" s="366"/>
      <c r="BP543" s="366"/>
      <c r="BQ543" s="366"/>
      <c r="BR543" s="367"/>
      <c r="BS543" s="365"/>
      <c r="BT543" s="354"/>
      <c r="BU543" s="354"/>
      <c r="BV543" s="354"/>
      <c r="BW543" s="354"/>
      <c r="BX543" s="354"/>
      <c r="BY543" s="368"/>
      <c r="BZ543" s="369"/>
    </row>
    <row r="544" spans="1:78" s="87" customFormat="1" ht="21" hidden="1" outlineLevel="1" collapsed="1" thickTop="1">
      <c r="A544" s="90"/>
      <c r="C544" s="91"/>
      <c r="D544" s="92"/>
      <c r="E544" s="92"/>
      <c r="F544" s="93"/>
      <c r="J544" s="94"/>
      <c r="K544" s="95"/>
      <c r="L544" s="95"/>
      <c r="M544" s="95"/>
      <c r="N544" s="95"/>
      <c r="O544" s="95"/>
      <c r="P544" s="95"/>
      <c r="Q544" s="95"/>
      <c r="U544" s="96"/>
      <c r="V544" s="97"/>
      <c r="W544" s="170"/>
      <c r="X544" s="97"/>
      <c r="Y544" s="97"/>
      <c r="Z544" s="97"/>
      <c r="AA544" s="216"/>
      <c r="AB544" s="97"/>
      <c r="AC544" s="97"/>
      <c r="AD544" s="227"/>
      <c r="AE544" s="216"/>
      <c r="AF544" s="97"/>
      <c r="AG544" s="97"/>
      <c r="AH544" s="227"/>
      <c r="AI544" s="216"/>
      <c r="AJ544" s="97"/>
      <c r="AK544" s="97"/>
      <c r="AL544" s="227"/>
      <c r="AM544" s="216"/>
      <c r="AN544" s="97"/>
      <c r="AO544" s="97"/>
      <c r="AP544" s="97"/>
      <c r="AQ544" s="170"/>
      <c r="AR544" s="97"/>
      <c r="AS544" s="97"/>
      <c r="AT544" s="97"/>
      <c r="AU544" s="97"/>
      <c r="AV544" s="97"/>
      <c r="AW544" s="97"/>
      <c r="AX544" s="244"/>
      <c r="AY544" s="98"/>
      <c r="AZ544" s="98"/>
      <c r="BA544" s="98"/>
      <c r="BB544" s="98"/>
      <c r="BC544" s="98"/>
      <c r="BD544" s="245"/>
      <c r="BE544" s="244"/>
      <c r="BF544" s="98"/>
      <c r="BG544" s="98"/>
      <c r="BH544" s="98"/>
      <c r="BI544" s="98"/>
      <c r="BJ544" s="98"/>
      <c r="BK544" s="245"/>
      <c r="BL544" s="244"/>
      <c r="BM544" s="98"/>
      <c r="BN544" s="98"/>
      <c r="BO544" s="98"/>
      <c r="BP544" s="98"/>
      <c r="BQ544" s="98"/>
      <c r="BR544" s="245"/>
      <c r="BS544" s="244"/>
      <c r="BY544" s="261"/>
      <c r="BZ544" s="162"/>
    </row>
    <row r="545" spans="1:78" s="87" customFormat="1" hidden="1" outlineLevel="2">
      <c r="A545" s="77" t="s">
        <v>160</v>
      </c>
      <c r="B545" s="78"/>
      <c r="C545" s="79"/>
      <c r="D545" s="80"/>
      <c r="E545" s="80"/>
      <c r="F545" s="81"/>
      <c r="G545" s="78"/>
      <c r="H545" s="78"/>
      <c r="I545" s="78"/>
      <c r="J545" s="82" t="s">
        <v>198</v>
      </c>
      <c r="K545" s="83"/>
      <c r="L545" s="83" t="s">
        <v>213</v>
      </c>
      <c r="M545" s="83"/>
      <c r="N545" s="83"/>
      <c r="O545" s="83"/>
      <c r="P545" s="83"/>
      <c r="Q545" s="83"/>
      <c r="R545" s="78"/>
      <c r="S545" s="78"/>
      <c r="T545" s="78"/>
      <c r="U545" s="84"/>
      <c r="V545" s="156"/>
      <c r="W545" s="169"/>
      <c r="X545" s="85"/>
      <c r="Y545" s="85"/>
      <c r="Z545" s="156"/>
      <c r="AA545" s="215"/>
      <c r="AB545" s="85"/>
      <c r="AC545" s="85"/>
      <c r="AD545" s="226"/>
      <c r="AE545" s="215"/>
      <c r="AF545" s="85"/>
      <c r="AG545" s="85"/>
      <c r="AH545" s="226"/>
      <c r="AI545" s="215"/>
      <c r="AJ545" s="85"/>
      <c r="AK545" s="85"/>
      <c r="AL545" s="226"/>
      <c r="AM545" s="215"/>
      <c r="AN545" s="85"/>
      <c r="AO545" s="85"/>
      <c r="AP545" s="156"/>
      <c r="AQ545" s="169"/>
      <c r="AR545" s="85"/>
      <c r="AS545" s="85"/>
      <c r="AT545" s="85"/>
      <c r="AU545" s="85"/>
      <c r="AV545" s="85"/>
      <c r="AW545" s="156"/>
      <c r="AX545" s="242"/>
      <c r="AY545" s="86"/>
      <c r="AZ545" s="86"/>
      <c r="BA545" s="86"/>
      <c r="BB545" s="86"/>
      <c r="BC545" s="86"/>
      <c r="BD545" s="243"/>
      <c r="BE545" s="242"/>
      <c r="BF545" s="86"/>
      <c r="BG545" s="86"/>
      <c r="BH545" s="86"/>
      <c r="BI545" s="86"/>
      <c r="BJ545" s="86"/>
      <c r="BK545" s="243"/>
      <c r="BL545" s="242"/>
      <c r="BM545" s="86"/>
      <c r="BN545" s="86"/>
      <c r="BO545" s="86"/>
      <c r="BP545" s="86"/>
      <c r="BQ545" s="86"/>
      <c r="BR545" s="243"/>
      <c r="BS545" s="242"/>
      <c r="BT545" s="78"/>
      <c r="BU545" s="78"/>
      <c r="BV545" s="78"/>
      <c r="BW545" s="78"/>
      <c r="BX545" s="78"/>
      <c r="BY545" s="260"/>
      <c r="BZ545" s="162"/>
    </row>
    <row r="546" spans="1:78" s="87" customFormat="1" hidden="1" outlineLevel="2">
      <c r="A546" s="77" t="s">
        <v>159</v>
      </c>
      <c r="B546" s="78"/>
      <c r="C546" s="79"/>
      <c r="D546" s="80"/>
      <c r="E546" s="80"/>
      <c r="F546" s="81"/>
      <c r="G546" s="78"/>
      <c r="H546" s="78"/>
      <c r="I546" s="78"/>
      <c r="J546" s="82" t="s">
        <v>199</v>
      </c>
      <c r="K546" s="83"/>
      <c r="L546" s="83" t="s">
        <v>213</v>
      </c>
      <c r="M546" s="83"/>
      <c r="N546" s="83"/>
      <c r="O546" s="83"/>
      <c r="P546" s="83"/>
      <c r="Q546" s="83"/>
      <c r="R546" s="78"/>
      <c r="S546" s="78"/>
      <c r="T546" s="78"/>
      <c r="U546" s="84"/>
      <c r="V546" s="156"/>
      <c r="W546" s="169"/>
      <c r="X546" s="85"/>
      <c r="Y546" s="85"/>
      <c r="Z546" s="156"/>
      <c r="AA546" s="215"/>
      <c r="AB546" s="85"/>
      <c r="AC546" s="85"/>
      <c r="AD546" s="226"/>
      <c r="AE546" s="215"/>
      <c r="AF546" s="85"/>
      <c r="AG546" s="85"/>
      <c r="AH546" s="226"/>
      <c r="AI546" s="215"/>
      <c r="AJ546" s="85"/>
      <c r="AK546" s="85"/>
      <c r="AL546" s="226"/>
      <c r="AM546" s="215"/>
      <c r="AN546" s="85"/>
      <c r="AO546" s="85"/>
      <c r="AP546" s="156"/>
      <c r="AQ546" s="169"/>
      <c r="AR546" s="85"/>
      <c r="AS546" s="85"/>
      <c r="AT546" s="85"/>
      <c r="AU546" s="85"/>
      <c r="AV546" s="85"/>
      <c r="AW546" s="156"/>
      <c r="AX546" s="242"/>
      <c r="AY546" s="86"/>
      <c r="AZ546" s="86"/>
      <c r="BA546" s="86"/>
      <c r="BB546" s="86"/>
      <c r="BC546" s="86"/>
      <c r="BD546" s="243"/>
      <c r="BE546" s="242"/>
      <c r="BF546" s="86"/>
      <c r="BG546" s="86"/>
      <c r="BH546" s="86"/>
      <c r="BI546" s="86"/>
      <c r="BJ546" s="86"/>
      <c r="BK546" s="243"/>
      <c r="BL546" s="242"/>
      <c r="BM546" s="86"/>
      <c r="BN546" s="86"/>
      <c r="BO546" s="86"/>
      <c r="BP546" s="86"/>
      <c r="BQ546" s="86"/>
      <c r="BR546" s="243"/>
      <c r="BS546" s="242"/>
      <c r="BT546" s="78"/>
      <c r="BU546" s="78"/>
      <c r="BV546" s="78"/>
      <c r="BW546" s="78"/>
      <c r="BX546" s="78"/>
      <c r="BY546" s="260"/>
      <c r="BZ546" s="162"/>
    </row>
    <row r="547" spans="1:78" s="87" customFormat="1" hidden="1" outlineLevel="2">
      <c r="A547" s="77" t="s">
        <v>161</v>
      </c>
      <c r="B547" s="78"/>
      <c r="C547" s="79"/>
      <c r="D547" s="80"/>
      <c r="E547" s="80"/>
      <c r="F547" s="81"/>
      <c r="G547" s="78"/>
      <c r="H547" s="78"/>
      <c r="I547" s="78"/>
      <c r="J547" s="82" t="s">
        <v>197</v>
      </c>
      <c r="K547" s="83"/>
      <c r="L547" s="83" t="s">
        <v>213</v>
      </c>
      <c r="M547" s="83"/>
      <c r="N547" s="83"/>
      <c r="O547" s="83"/>
      <c r="P547" s="83"/>
      <c r="Q547" s="83"/>
      <c r="R547" s="78"/>
      <c r="S547" s="78"/>
      <c r="T547" s="78"/>
      <c r="U547" s="84"/>
      <c r="V547" s="156"/>
      <c r="W547" s="169"/>
      <c r="X547" s="85"/>
      <c r="Y547" s="85"/>
      <c r="Z547" s="156"/>
      <c r="AA547" s="215"/>
      <c r="AB547" s="85"/>
      <c r="AC547" s="85"/>
      <c r="AD547" s="226"/>
      <c r="AE547" s="215"/>
      <c r="AF547" s="85"/>
      <c r="AG547" s="85"/>
      <c r="AH547" s="226"/>
      <c r="AI547" s="215"/>
      <c r="AJ547" s="85"/>
      <c r="AK547" s="85"/>
      <c r="AL547" s="226"/>
      <c r="AM547" s="215"/>
      <c r="AN547" s="85"/>
      <c r="AO547" s="85"/>
      <c r="AP547" s="156"/>
      <c r="AQ547" s="169"/>
      <c r="AR547" s="85"/>
      <c r="AS547" s="85"/>
      <c r="AT547" s="85"/>
      <c r="AU547" s="85"/>
      <c r="AV547" s="85"/>
      <c r="AW547" s="156"/>
      <c r="AX547" s="242"/>
      <c r="AY547" s="86"/>
      <c r="AZ547" s="86"/>
      <c r="BA547" s="86"/>
      <c r="BB547" s="86"/>
      <c r="BC547" s="86"/>
      <c r="BD547" s="243"/>
      <c r="BE547" s="242"/>
      <c r="BF547" s="86"/>
      <c r="BG547" s="86"/>
      <c r="BH547" s="86"/>
      <c r="BI547" s="86"/>
      <c r="BJ547" s="86"/>
      <c r="BK547" s="243"/>
      <c r="BL547" s="242"/>
      <c r="BM547" s="86"/>
      <c r="BN547" s="86"/>
      <c r="BO547" s="86"/>
      <c r="BP547" s="86"/>
      <c r="BQ547" s="86"/>
      <c r="BR547" s="243"/>
      <c r="BS547" s="242"/>
      <c r="BT547" s="78"/>
      <c r="BU547" s="78"/>
      <c r="BV547" s="78"/>
      <c r="BW547" s="78"/>
      <c r="BX547" s="78"/>
      <c r="BY547" s="260"/>
      <c r="BZ547" s="162"/>
    </row>
    <row r="548" spans="1:78" s="87" customFormat="1" hidden="1" outlineLevel="2">
      <c r="A548" s="77" t="s">
        <v>162</v>
      </c>
      <c r="B548" s="78"/>
      <c r="C548" s="79"/>
      <c r="D548" s="80"/>
      <c r="E548" s="80"/>
      <c r="F548" s="81"/>
      <c r="G548" s="78"/>
      <c r="H548" s="78"/>
      <c r="I548" s="78"/>
      <c r="J548" s="82" t="s">
        <v>202</v>
      </c>
      <c r="K548" s="83"/>
      <c r="L548" s="83" t="s">
        <v>213</v>
      </c>
      <c r="M548" s="83"/>
      <c r="N548" s="83"/>
      <c r="O548" s="83"/>
      <c r="P548" s="83"/>
      <c r="Q548" s="83"/>
      <c r="R548" s="78"/>
      <c r="S548" s="78"/>
      <c r="T548" s="78"/>
      <c r="U548" s="84"/>
      <c r="V548" s="156"/>
      <c r="W548" s="169"/>
      <c r="X548" s="85"/>
      <c r="Y548" s="85"/>
      <c r="Z548" s="156"/>
      <c r="AA548" s="215"/>
      <c r="AB548" s="85"/>
      <c r="AC548" s="85"/>
      <c r="AD548" s="226"/>
      <c r="AE548" s="215"/>
      <c r="AF548" s="85"/>
      <c r="AG548" s="85"/>
      <c r="AH548" s="226"/>
      <c r="AI548" s="215"/>
      <c r="AJ548" s="85"/>
      <c r="AK548" s="85"/>
      <c r="AL548" s="226"/>
      <c r="AM548" s="215"/>
      <c r="AN548" s="85"/>
      <c r="AO548" s="85"/>
      <c r="AP548" s="156"/>
      <c r="AQ548" s="169"/>
      <c r="AR548" s="85"/>
      <c r="AS548" s="85"/>
      <c r="AT548" s="85"/>
      <c r="AU548" s="85"/>
      <c r="AV548" s="85"/>
      <c r="AW548" s="156"/>
      <c r="AX548" s="242"/>
      <c r="AY548" s="86"/>
      <c r="AZ548" s="86"/>
      <c r="BA548" s="86"/>
      <c r="BB548" s="86"/>
      <c r="BC548" s="86"/>
      <c r="BD548" s="243"/>
      <c r="BE548" s="242"/>
      <c r="BF548" s="86"/>
      <c r="BG548" s="86"/>
      <c r="BH548" s="86"/>
      <c r="BI548" s="86"/>
      <c r="BJ548" s="86"/>
      <c r="BK548" s="243"/>
      <c r="BL548" s="242"/>
      <c r="BM548" s="86"/>
      <c r="BN548" s="86"/>
      <c r="BO548" s="86"/>
      <c r="BP548" s="86"/>
      <c r="BQ548" s="86"/>
      <c r="BR548" s="243"/>
      <c r="BS548" s="242"/>
      <c r="BT548" s="78"/>
      <c r="BU548" s="78"/>
      <c r="BV548" s="78"/>
      <c r="BW548" s="78"/>
      <c r="BX548" s="78"/>
      <c r="BY548" s="260"/>
      <c r="BZ548" s="162"/>
    </row>
    <row r="549" spans="1:78" s="87" customFormat="1" hidden="1" outlineLevel="2">
      <c r="A549" s="77" t="s">
        <v>163</v>
      </c>
      <c r="B549" s="78"/>
      <c r="C549" s="79"/>
      <c r="D549" s="80"/>
      <c r="E549" s="80"/>
      <c r="F549" s="81"/>
      <c r="G549" s="78"/>
      <c r="H549" s="78"/>
      <c r="I549" s="78"/>
      <c r="J549" s="82" t="s">
        <v>203</v>
      </c>
      <c r="K549" s="83"/>
      <c r="L549" s="83" t="s">
        <v>213</v>
      </c>
      <c r="M549" s="83"/>
      <c r="N549" s="83"/>
      <c r="O549" s="83"/>
      <c r="P549" s="83"/>
      <c r="Q549" s="83"/>
      <c r="R549" s="78"/>
      <c r="S549" s="78"/>
      <c r="T549" s="78"/>
      <c r="U549" s="84"/>
      <c r="V549" s="156"/>
      <c r="W549" s="169"/>
      <c r="X549" s="85"/>
      <c r="Y549" s="85"/>
      <c r="Z549" s="156"/>
      <c r="AA549" s="215"/>
      <c r="AB549" s="85"/>
      <c r="AC549" s="85"/>
      <c r="AD549" s="226"/>
      <c r="AE549" s="215"/>
      <c r="AF549" s="85"/>
      <c r="AG549" s="85"/>
      <c r="AH549" s="226"/>
      <c r="AI549" s="215"/>
      <c r="AJ549" s="85"/>
      <c r="AK549" s="85"/>
      <c r="AL549" s="226"/>
      <c r="AM549" s="215"/>
      <c r="AN549" s="85"/>
      <c r="AO549" s="85"/>
      <c r="AP549" s="156"/>
      <c r="AQ549" s="169"/>
      <c r="AR549" s="85"/>
      <c r="AS549" s="85"/>
      <c r="AT549" s="85"/>
      <c r="AU549" s="85"/>
      <c r="AV549" s="85"/>
      <c r="AW549" s="156"/>
      <c r="AX549" s="242"/>
      <c r="AY549" s="86"/>
      <c r="AZ549" s="86"/>
      <c r="BA549" s="86"/>
      <c r="BB549" s="86"/>
      <c r="BC549" s="86"/>
      <c r="BD549" s="243"/>
      <c r="BE549" s="242"/>
      <c r="BF549" s="86"/>
      <c r="BG549" s="86"/>
      <c r="BH549" s="86"/>
      <c r="BI549" s="86"/>
      <c r="BJ549" s="86"/>
      <c r="BK549" s="243"/>
      <c r="BL549" s="242"/>
      <c r="BM549" s="86"/>
      <c r="BN549" s="86"/>
      <c r="BO549" s="86"/>
      <c r="BP549" s="86"/>
      <c r="BQ549" s="86"/>
      <c r="BR549" s="243"/>
      <c r="BS549" s="242"/>
      <c r="BT549" s="78"/>
      <c r="BU549" s="78"/>
      <c r="BV549" s="78"/>
      <c r="BW549" s="78"/>
      <c r="BX549" s="78"/>
      <c r="BY549" s="260"/>
      <c r="BZ549" s="162"/>
    </row>
    <row r="550" spans="1:78" s="87" customFormat="1" hidden="1" outlineLevel="2">
      <c r="A550" s="77" t="s">
        <v>164</v>
      </c>
      <c r="B550" s="78"/>
      <c r="C550" s="79"/>
      <c r="D550" s="80"/>
      <c r="E550" s="80"/>
      <c r="F550" s="81"/>
      <c r="G550" s="78"/>
      <c r="H550" s="78"/>
      <c r="I550" s="78"/>
      <c r="J550" s="82" t="s">
        <v>204</v>
      </c>
      <c r="K550" s="83"/>
      <c r="L550" s="83" t="s">
        <v>213</v>
      </c>
      <c r="M550" s="83"/>
      <c r="N550" s="83"/>
      <c r="O550" s="83"/>
      <c r="P550" s="83"/>
      <c r="Q550" s="83"/>
      <c r="R550" s="78"/>
      <c r="S550" s="78"/>
      <c r="T550" s="78"/>
      <c r="U550" s="84"/>
      <c r="V550" s="156"/>
      <c r="W550" s="169"/>
      <c r="X550" s="85"/>
      <c r="Y550" s="85"/>
      <c r="Z550" s="156"/>
      <c r="AA550" s="215"/>
      <c r="AB550" s="85"/>
      <c r="AC550" s="85"/>
      <c r="AD550" s="226"/>
      <c r="AE550" s="215"/>
      <c r="AF550" s="85"/>
      <c r="AG550" s="85"/>
      <c r="AH550" s="226"/>
      <c r="AI550" s="215"/>
      <c r="AJ550" s="85"/>
      <c r="AK550" s="85"/>
      <c r="AL550" s="226"/>
      <c r="AM550" s="215"/>
      <c r="AN550" s="85"/>
      <c r="AO550" s="85"/>
      <c r="AP550" s="156"/>
      <c r="AQ550" s="169"/>
      <c r="AR550" s="85"/>
      <c r="AS550" s="85"/>
      <c r="AT550" s="85"/>
      <c r="AU550" s="85"/>
      <c r="AV550" s="85"/>
      <c r="AW550" s="156"/>
      <c r="AX550" s="242"/>
      <c r="AY550" s="86"/>
      <c r="AZ550" s="86"/>
      <c r="BA550" s="86"/>
      <c r="BB550" s="86"/>
      <c r="BC550" s="86"/>
      <c r="BD550" s="243"/>
      <c r="BE550" s="242"/>
      <c r="BF550" s="86"/>
      <c r="BG550" s="86"/>
      <c r="BH550" s="86"/>
      <c r="BI550" s="86"/>
      <c r="BJ550" s="86"/>
      <c r="BK550" s="243"/>
      <c r="BL550" s="242"/>
      <c r="BM550" s="86"/>
      <c r="BN550" s="86"/>
      <c r="BO550" s="86"/>
      <c r="BP550" s="86"/>
      <c r="BQ550" s="86"/>
      <c r="BR550" s="243"/>
      <c r="BS550" s="242"/>
      <c r="BT550" s="78"/>
      <c r="BU550" s="78"/>
      <c r="BV550" s="78"/>
      <c r="BW550" s="78"/>
      <c r="BX550" s="78"/>
      <c r="BY550" s="260"/>
      <c r="BZ550" s="162"/>
    </row>
    <row r="551" spans="1:78" s="87" customFormat="1" hidden="1" outlineLevel="2">
      <c r="A551" s="77" t="s">
        <v>165</v>
      </c>
      <c r="B551" s="78"/>
      <c r="C551" s="79"/>
      <c r="D551" s="80"/>
      <c r="E551" s="80"/>
      <c r="F551" s="81"/>
      <c r="G551" s="78"/>
      <c r="H551" s="78"/>
      <c r="I551" s="78"/>
      <c r="J551" s="82" t="s">
        <v>192</v>
      </c>
      <c r="K551" s="83"/>
      <c r="L551" s="83" t="s">
        <v>213</v>
      </c>
      <c r="M551" s="83"/>
      <c r="N551" s="83"/>
      <c r="O551" s="83"/>
      <c r="P551" s="83"/>
      <c r="Q551" s="83"/>
      <c r="R551" s="78"/>
      <c r="S551" s="78"/>
      <c r="T551" s="78"/>
      <c r="U551" s="84"/>
      <c r="V551" s="156"/>
      <c r="W551" s="169"/>
      <c r="X551" s="85"/>
      <c r="Y551" s="85"/>
      <c r="Z551" s="156"/>
      <c r="AA551" s="215"/>
      <c r="AB551" s="85"/>
      <c r="AC551" s="85"/>
      <c r="AD551" s="226"/>
      <c r="AE551" s="215"/>
      <c r="AF551" s="85"/>
      <c r="AG551" s="85"/>
      <c r="AH551" s="226"/>
      <c r="AI551" s="215"/>
      <c r="AJ551" s="85"/>
      <c r="AK551" s="85"/>
      <c r="AL551" s="226"/>
      <c r="AM551" s="215"/>
      <c r="AN551" s="85"/>
      <c r="AO551" s="85"/>
      <c r="AP551" s="156"/>
      <c r="AQ551" s="169"/>
      <c r="AR551" s="85"/>
      <c r="AS551" s="85"/>
      <c r="AT551" s="85"/>
      <c r="AU551" s="85"/>
      <c r="AV551" s="85"/>
      <c r="AW551" s="156"/>
      <c r="AX551" s="242"/>
      <c r="AY551" s="86"/>
      <c r="AZ551" s="86"/>
      <c r="BA551" s="86"/>
      <c r="BB551" s="86"/>
      <c r="BC551" s="86"/>
      <c r="BD551" s="243"/>
      <c r="BE551" s="242"/>
      <c r="BF551" s="86"/>
      <c r="BG551" s="86"/>
      <c r="BH551" s="86"/>
      <c r="BI551" s="86"/>
      <c r="BJ551" s="86"/>
      <c r="BK551" s="243"/>
      <c r="BL551" s="242"/>
      <c r="BM551" s="86"/>
      <c r="BN551" s="86"/>
      <c r="BO551" s="86"/>
      <c r="BP551" s="86"/>
      <c r="BQ551" s="86"/>
      <c r="BR551" s="243"/>
      <c r="BS551" s="242"/>
      <c r="BT551" s="78"/>
      <c r="BU551" s="78"/>
      <c r="BV551" s="78"/>
      <c r="BW551" s="78"/>
      <c r="BX551" s="78"/>
      <c r="BY551" s="260"/>
      <c r="BZ551" s="162"/>
    </row>
    <row r="552" spans="1:78" s="87" customFormat="1" hidden="1" outlineLevel="2">
      <c r="A552" s="77" t="s">
        <v>167</v>
      </c>
      <c r="B552" s="78"/>
      <c r="C552" s="79"/>
      <c r="D552" s="80"/>
      <c r="E552" s="80"/>
      <c r="F552" s="81"/>
      <c r="G552" s="78"/>
      <c r="H552" s="78"/>
      <c r="I552" s="78"/>
      <c r="J552" s="82" t="s">
        <v>200</v>
      </c>
      <c r="K552" s="83"/>
      <c r="L552" s="83" t="s">
        <v>213</v>
      </c>
      <c r="M552" s="83"/>
      <c r="N552" s="83"/>
      <c r="O552" s="83"/>
      <c r="P552" s="83"/>
      <c r="Q552" s="83"/>
      <c r="R552" s="78"/>
      <c r="S552" s="78"/>
      <c r="T552" s="78"/>
      <c r="U552" s="84"/>
      <c r="V552" s="156"/>
      <c r="W552" s="169"/>
      <c r="X552" s="85"/>
      <c r="Y552" s="85"/>
      <c r="Z552" s="156"/>
      <c r="AA552" s="215"/>
      <c r="AB552" s="85"/>
      <c r="AC552" s="85"/>
      <c r="AD552" s="226"/>
      <c r="AE552" s="215"/>
      <c r="AF552" s="85"/>
      <c r="AG552" s="85"/>
      <c r="AH552" s="226"/>
      <c r="AI552" s="215"/>
      <c r="AJ552" s="85"/>
      <c r="AK552" s="85"/>
      <c r="AL552" s="226"/>
      <c r="AM552" s="215"/>
      <c r="AN552" s="85"/>
      <c r="AO552" s="85"/>
      <c r="AP552" s="156"/>
      <c r="AQ552" s="169"/>
      <c r="AR552" s="85"/>
      <c r="AS552" s="85"/>
      <c r="AT552" s="85"/>
      <c r="AU552" s="85"/>
      <c r="AV552" s="85"/>
      <c r="AW552" s="156"/>
      <c r="AX552" s="242"/>
      <c r="AY552" s="86"/>
      <c r="AZ552" s="86"/>
      <c r="BA552" s="86"/>
      <c r="BB552" s="86"/>
      <c r="BC552" s="86"/>
      <c r="BD552" s="243"/>
      <c r="BE552" s="242"/>
      <c r="BF552" s="86"/>
      <c r="BG552" s="86"/>
      <c r="BH552" s="86"/>
      <c r="BI552" s="86"/>
      <c r="BJ552" s="86"/>
      <c r="BK552" s="243"/>
      <c r="BL552" s="242"/>
      <c r="BM552" s="86"/>
      <c r="BN552" s="86"/>
      <c r="BO552" s="86"/>
      <c r="BP552" s="86"/>
      <c r="BQ552" s="86"/>
      <c r="BR552" s="243"/>
      <c r="BS552" s="242"/>
      <c r="BT552" s="78"/>
      <c r="BU552" s="78"/>
      <c r="BV552" s="78"/>
      <c r="BW552" s="78"/>
      <c r="BX552" s="78"/>
      <c r="BY552" s="260"/>
      <c r="BZ552" s="162"/>
    </row>
    <row r="553" spans="1:78" s="87" customFormat="1" hidden="1" outlineLevel="2">
      <c r="A553" s="77" t="s">
        <v>174</v>
      </c>
      <c r="B553" s="78"/>
      <c r="C553" s="79"/>
      <c r="D553" s="80"/>
      <c r="E553" s="80"/>
      <c r="F553" s="81"/>
      <c r="G553" s="78"/>
      <c r="H553" s="78"/>
      <c r="I553" s="78"/>
      <c r="J553" s="82" t="s">
        <v>201</v>
      </c>
      <c r="K553" s="83"/>
      <c r="L553" s="83" t="s">
        <v>213</v>
      </c>
      <c r="M553" s="83"/>
      <c r="N553" s="83"/>
      <c r="O553" s="83"/>
      <c r="P553" s="83"/>
      <c r="Q553" s="83"/>
      <c r="R553" s="78"/>
      <c r="S553" s="78"/>
      <c r="T553" s="78"/>
      <c r="U553" s="84"/>
      <c r="V553" s="156"/>
      <c r="W553" s="169"/>
      <c r="X553" s="85"/>
      <c r="Y553" s="85"/>
      <c r="Z553" s="156"/>
      <c r="AA553" s="215"/>
      <c r="AB553" s="85"/>
      <c r="AC553" s="85"/>
      <c r="AD553" s="226"/>
      <c r="AE553" s="215"/>
      <c r="AF553" s="85"/>
      <c r="AG553" s="85"/>
      <c r="AH553" s="226"/>
      <c r="AI553" s="215"/>
      <c r="AJ553" s="85"/>
      <c r="AK553" s="85"/>
      <c r="AL553" s="226"/>
      <c r="AM553" s="215"/>
      <c r="AN553" s="85"/>
      <c r="AO553" s="85"/>
      <c r="AP553" s="156"/>
      <c r="AQ553" s="169"/>
      <c r="AR553" s="85"/>
      <c r="AS553" s="85"/>
      <c r="AT553" s="85"/>
      <c r="AU553" s="85"/>
      <c r="AV553" s="85"/>
      <c r="AW553" s="156"/>
      <c r="AX553" s="242"/>
      <c r="AY553" s="86"/>
      <c r="AZ553" s="86"/>
      <c r="BA553" s="86"/>
      <c r="BB553" s="86"/>
      <c r="BC553" s="86"/>
      <c r="BD553" s="243"/>
      <c r="BE553" s="242"/>
      <c r="BF553" s="86"/>
      <c r="BG553" s="86"/>
      <c r="BH553" s="86"/>
      <c r="BI553" s="86"/>
      <c r="BJ553" s="86"/>
      <c r="BK553" s="243"/>
      <c r="BL553" s="242"/>
      <c r="BM553" s="86"/>
      <c r="BN553" s="86"/>
      <c r="BO553" s="86"/>
      <c r="BP553" s="86"/>
      <c r="BQ553" s="86"/>
      <c r="BR553" s="243"/>
      <c r="BS553" s="242"/>
      <c r="BT553" s="78"/>
      <c r="BU553" s="78"/>
      <c r="BV553" s="78"/>
      <c r="BW553" s="78"/>
      <c r="BX553" s="78"/>
      <c r="BY553" s="260"/>
      <c r="BZ553" s="162"/>
    </row>
    <row r="554" spans="1:78" s="87" customFormat="1" ht="21" hidden="1" outlineLevel="1" thickBot="1">
      <c r="A554" s="90"/>
      <c r="C554" s="91"/>
      <c r="D554" s="92"/>
      <c r="E554" s="92"/>
      <c r="F554" s="93"/>
      <c r="J554" s="99"/>
      <c r="K554" s="95"/>
      <c r="L554" s="95"/>
      <c r="M554" s="95"/>
      <c r="N554" s="95"/>
      <c r="O554" s="95"/>
      <c r="P554" s="95"/>
      <c r="Q554" s="95"/>
      <c r="U554" s="96"/>
      <c r="V554" s="97"/>
      <c r="W554" s="170"/>
      <c r="X554" s="97"/>
      <c r="Y554" s="97"/>
      <c r="Z554" s="97"/>
      <c r="AA554" s="216"/>
      <c r="AB554" s="97"/>
      <c r="AC554" s="97"/>
      <c r="AD554" s="227"/>
      <c r="AE554" s="216"/>
      <c r="AF554" s="97"/>
      <c r="AG554" s="97"/>
      <c r="AH554" s="227"/>
      <c r="AI554" s="216"/>
      <c r="AJ554" s="97"/>
      <c r="AK554" s="97"/>
      <c r="AL554" s="227"/>
      <c r="AM554" s="216"/>
      <c r="AN554" s="97"/>
      <c r="AO554" s="97"/>
      <c r="AP554" s="97"/>
      <c r="AQ554" s="170"/>
      <c r="AR554" s="97"/>
      <c r="AS554" s="97"/>
      <c r="AT554" s="97"/>
      <c r="AU554" s="97"/>
      <c r="AV554" s="97"/>
      <c r="AW554" s="97"/>
      <c r="AX554" s="244"/>
      <c r="AY554" s="98"/>
      <c r="AZ554" s="98"/>
      <c r="BA554" s="98"/>
      <c r="BB554" s="98"/>
      <c r="BC554" s="98"/>
      <c r="BD554" s="245"/>
      <c r="BE554" s="244"/>
      <c r="BF554" s="98"/>
      <c r="BG554" s="98"/>
      <c r="BH554" s="98"/>
      <c r="BI554" s="98"/>
      <c r="BJ554" s="98"/>
      <c r="BK554" s="245"/>
      <c r="BL554" s="244"/>
      <c r="BM554" s="98"/>
      <c r="BN554" s="98"/>
      <c r="BO554" s="98"/>
      <c r="BP554" s="98"/>
      <c r="BQ554" s="98"/>
      <c r="BR554" s="245"/>
      <c r="BS554" s="244"/>
      <c r="BY554" s="261"/>
      <c r="BZ554" s="162"/>
    </row>
    <row r="555" spans="1:78" ht="21.75" hidden="1" outlineLevel="1" thickTop="1" thickBot="1">
      <c r="A555" s="353"/>
      <c r="B555" s="354"/>
      <c r="C555" s="355"/>
      <c r="D555" s="356"/>
      <c r="E555" s="356"/>
      <c r="F555" s="357"/>
      <c r="G555" s="354"/>
      <c r="H555" s="354"/>
      <c r="I555" s="354"/>
      <c r="J555" s="358" t="s">
        <v>216</v>
      </c>
      <c r="K555" s="359"/>
      <c r="L555" s="359"/>
      <c r="M555" s="359"/>
      <c r="N555" s="359"/>
      <c r="O555" s="359"/>
      <c r="P555" s="359"/>
      <c r="Q555" s="359"/>
      <c r="R555" s="354"/>
      <c r="S555" s="354"/>
      <c r="T555" s="354"/>
      <c r="U555" s="360"/>
      <c r="V555" s="361"/>
      <c r="W555" s="362"/>
      <c r="X555" s="361"/>
      <c r="Y555" s="361"/>
      <c r="Z555" s="361"/>
      <c r="AA555" s="363"/>
      <c r="AB555" s="361"/>
      <c r="AC555" s="361"/>
      <c r="AD555" s="364"/>
      <c r="AE555" s="363"/>
      <c r="AF555" s="361"/>
      <c r="AG555" s="361"/>
      <c r="AH555" s="364"/>
      <c r="AI555" s="363"/>
      <c r="AJ555" s="361"/>
      <c r="AK555" s="361"/>
      <c r="AL555" s="364"/>
      <c r="AM555" s="363"/>
      <c r="AN555" s="361"/>
      <c r="AO555" s="361"/>
      <c r="AP555" s="361"/>
      <c r="AQ555" s="362"/>
      <c r="AR555" s="361"/>
      <c r="AS555" s="361"/>
      <c r="AT555" s="361"/>
      <c r="AU555" s="361"/>
      <c r="AV555" s="361"/>
      <c r="AW555" s="361"/>
      <c r="AX555" s="365"/>
      <c r="AY555" s="366"/>
      <c r="AZ555" s="366"/>
      <c r="BA555" s="366"/>
      <c r="BB555" s="366"/>
      <c r="BC555" s="366"/>
      <c r="BD555" s="367"/>
      <c r="BE555" s="365"/>
      <c r="BF555" s="366"/>
      <c r="BG555" s="366"/>
      <c r="BH555" s="366"/>
      <c r="BI555" s="366"/>
      <c r="BJ555" s="366"/>
      <c r="BK555" s="367"/>
      <c r="BL555" s="365"/>
      <c r="BM555" s="366"/>
      <c r="BN555" s="366"/>
      <c r="BO555" s="366"/>
      <c r="BP555" s="366"/>
      <c r="BQ555" s="366"/>
      <c r="BR555" s="367"/>
      <c r="BS555" s="365"/>
      <c r="BT555" s="354"/>
      <c r="BU555" s="354"/>
      <c r="BV555" s="354"/>
      <c r="BW555" s="354"/>
      <c r="BX555" s="354"/>
      <c r="BY555" s="368"/>
      <c r="BZ555" s="369"/>
    </row>
    <row r="556" spans="1:78" s="87" customFormat="1" ht="13.5" hidden="1" customHeight="1" outlineLevel="1" collapsed="1" thickTop="1">
      <c r="A556" s="90"/>
      <c r="C556" s="91"/>
      <c r="D556" s="92"/>
      <c r="E556" s="92"/>
      <c r="F556" s="93"/>
      <c r="J556" s="100"/>
      <c r="K556" s="95"/>
      <c r="L556" s="95"/>
      <c r="M556" s="95"/>
      <c r="N556" s="95"/>
      <c r="O556" s="95"/>
      <c r="P556" s="95"/>
      <c r="Q556" s="95"/>
      <c r="U556" s="96"/>
      <c r="V556" s="97"/>
      <c r="W556" s="170"/>
      <c r="X556" s="97"/>
      <c r="Y556" s="97"/>
      <c r="Z556" s="97"/>
      <c r="AA556" s="216"/>
      <c r="AB556" s="97"/>
      <c r="AC556" s="97"/>
      <c r="AD556" s="227"/>
      <c r="AE556" s="216"/>
      <c r="AF556" s="97"/>
      <c r="AG556" s="97"/>
      <c r="AH556" s="227"/>
      <c r="AI556" s="216"/>
      <c r="AJ556" s="97"/>
      <c r="AK556" s="97"/>
      <c r="AL556" s="227"/>
      <c r="AM556" s="216"/>
      <c r="AN556" s="97"/>
      <c r="AO556" s="97"/>
      <c r="AP556" s="97"/>
      <c r="AQ556" s="170"/>
      <c r="AR556" s="97"/>
      <c r="AS556" s="97"/>
      <c r="AT556" s="97"/>
      <c r="AU556" s="97"/>
      <c r="AV556" s="97"/>
      <c r="AW556" s="97"/>
      <c r="AX556" s="244"/>
      <c r="AY556" s="98"/>
      <c r="AZ556" s="98"/>
      <c r="BA556" s="98"/>
      <c r="BB556" s="98"/>
      <c r="BC556" s="98"/>
      <c r="BD556" s="245"/>
      <c r="BE556" s="244"/>
      <c r="BF556" s="98"/>
      <c r="BG556" s="98"/>
      <c r="BH556" s="98"/>
      <c r="BI556" s="98"/>
      <c r="BJ556" s="98"/>
      <c r="BK556" s="245"/>
      <c r="BL556" s="244"/>
      <c r="BM556" s="98"/>
      <c r="BN556" s="98"/>
      <c r="BO556" s="98"/>
      <c r="BP556" s="98"/>
      <c r="BQ556" s="98"/>
      <c r="BR556" s="245"/>
      <c r="BS556" s="244"/>
      <c r="BY556" s="261"/>
      <c r="BZ556" s="162"/>
    </row>
    <row r="557" spans="1:78" s="87" customFormat="1" hidden="1" outlineLevel="2">
      <c r="A557" s="77" t="s">
        <v>160</v>
      </c>
      <c r="B557" s="78"/>
      <c r="C557" s="79"/>
      <c r="D557" s="80"/>
      <c r="E557" s="80"/>
      <c r="F557" s="81"/>
      <c r="G557" s="78"/>
      <c r="H557" s="78"/>
      <c r="I557" s="78"/>
      <c r="J557" s="82" t="s">
        <v>198</v>
      </c>
      <c r="K557" s="83"/>
      <c r="L557" s="83" t="s">
        <v>211</v>
      </c>
      <c r="M557" s="83"/>
      <c r="N557" s="83"/>
      <c r="O557" s="83"/>
      <c r="P557" s="83"/>
      <c r="Q557" s="83"/>
      <c r="R557" s="78"/>
      <c r="S557" s="78"/>
      <c r="T557" s="78"/>
      <c r="U557" s="84"/>
      <c r="V557" s="156"/>
      <c r="W557" s="169"/>
      <c r="X557" s="85"/>
      <c r="Y557" s="85"/>
      <c r="Z557" s="156"/>
      <c r="AA557" s="215"/>
      <c r="AB557" s="85"/>
      <c r="AC557" s="85"/>
      <c r="AD557" s="226"/>
      <c r="AE557" s="215"/>
      <c r="AF557" s="85"/>
      <c r="AG557" s="85"/>
      <c r="AH557" s="226"/>
      <c r="AI557" s="215"/>
      <c r="AJ557" s="85"/>
      <c r="AK557" s="85"/>
      <c r="AL557" s="226"/>
      <c r="AM557" s="215"/>
      <c r="AN557" s="85"/>
      <c r="AO557" s="85"/>
      <c r="AP557" s="156"/>
      <c r="AQ557" s="169"/>
      <c r="AR557" s="85"/>
      <c r="AS557" s="85"/>
      <c r="AT557" s="85"/>
      <c r="AU557" s="85"/>
      <c r="AV557" s="85"/>
      <c r="AW557" s="156"/>
      <c r="AX557" s="242"/>
      <c r="AY557" s="86"/>
      <c r="AZ557" s="86"/>
      <c r="BA557" s="86"/>
      <c r="BB557" s="86"/>
      <c r="BC557" s="86"/>
      <c r="BD557" s="243"/>
      <c r="BE557" s="242"/>
      <c r="BF557" s="86"/>
      <c r="BG557" s="86"/>
      <c r="BH557" s="86"/>
      <c r="BI557" s="86"/>
      <c r="BJ557" s="86"/>
      <c r="BK557" s="243"/>
      <c r="BL557" s="242"/>
      <c r="BM557" s="86"/>
      <c r="BN557" s="86"/>
      <c r="BO557" s="86"/>
      <c r="BP557" s="86"/>
      <c r="BQ557" s="86"/>
      <c r="BR557" s="243"/>
      <c r="BS557" s="242"/>
      <c r="BT557" s="78"/>
      <c r="BU557" s="78"/>
      <c r="BV557" s="78"/>
      <c r="BW557" s="78"/>
      <c r="BX557" s="78"/>
      <c r="BY557" s="260"/>
      <c r="BZ557" s="162"/>
    </row>
    <row r="558" spans="1:78" s="87" customFormat="1" hidden="1" outlineLevel="2">
      <c r="A558" s="77" t="s">
        <v>159</v>
      </c>
      <c r="B558" s="78"/>
      <c r="C558" s="79"/>
      <c r="D558" s="80"/>
      <c r="E558" s="80"/>
      <c r="F558" s="81"/>
      <c r="G558" s="78"/>
      <c r="H558" s="78"/>
      <c r="I558" s="78"/>
      <c r="J558" s="82" t="s">
        <v>199</v>
      </c>
      <c r="K558" s="83"/>
      <c r="L558" s="83" t="s">
        <v>211</v>
      </c>
      <c r="M558" s="83"/>
      <c r="N558" s="83"/>
      <c r="O558" s="83"/>
      <c r="P558" s="83"/>
      <c r="Q558" s="83"/>
      <c r="R558" s="78"/>
      <c r="S558" s="78"/>
      <c r="T558" s="78"/>
      <c r="U558" s="84"/>
      <c r="V558" s="156"/>
      <c r="W558" s="169"/>
      <c r="X558" s="85"/>
      <c r="Y558" s="85"/>
      <c r="Z558" s="156"/>
      <c r="AA558" s="215"/>
      <c r="AB558" s="85"/>
      <c r="AC558" s="85"/>
      <c r="AD558" s="226"/>
      <c r="AE558" s="215"/>
      <c r="AF558" s="85"/>
      <c r="AG558" s="85"/>
      <c r="AH558" s="226"/>
      <c r="AI558" s="215"/>
      <c r="AJ558" s="85"/>
      <c r="AK558" s="85"/>
      <c r="AL558" s="226"/>
      <c r="AM558" s="215"/>
      <c r="AN558" s="85"/>
      <c r="AO558" s="85"/>
      <c r="AP558" s="156"/>
      <c r="AQ558" s="169"/>
      <c r="AR558" s="85"/>
      <c r="AS558" s="85"/>
      <c r="AT558" s="85"/>
      <c r="AU558" s="85"/>
      <c r="AV558" s="85"/>
      <c r="AW558" s="156"/>
      <c r="AX558" s="242"/>
      <c r="AY558" s="86"/>
      <c r="AZ558" s="86"/>
      <c r="BA558" s="86"/>
      <c r="BB558" s="86"/>
      <c r="BC558" s="86"/>
      <c r="BD558" s="243"/>
      <c r="BE558" s="242"/>
      <c r="BF558" s="86"/>
      <c r="BG558" s="86"/>
      <c r="BH558" s="86"/>
      <c r="BI558" s="86"/>
      <c r="BJ558" s="86"/>
      <c r="BK558" s="243"/>
      <c r="BL558" s="242"/>
      <c r="BM558" s="86"/>
      <c r="BN558" s="86"/>
      <c r="BO558" s="86"/>
      <c r="BP558" s="86"/>
      <c r="BQ558" s="86"/>
      <c r="BR558" s="243"/>
      <c r="BS558" s="242"/>
      <c r="BT558" s="78"/>
      <c r="BU558" s="78"/>
      <c r="BV558" s="78"/>
      <c r="BW558" s="78"/>
      <c r="BX558" s="78"/>
      <c r="BY558" s="260"/>
      <c r="BZ558" s="162"/>
    </row>
    <row r="559" spans="1:78" s="87" customFormat="1" hidden="1" outlineLevel="2">
      <c r="A559" s="77" t="s">
        <v>161</v>
      </c>
      <c r="B559" s="78"/>
      <c r="C559" s="79"/>
      <c r="D559" s="80"/>
      <c r="E559" s="80"/>
      <c r="F559" s="81"/>
      <c r="G559" s="78"/>
      <c r="H559" s="78"/>
      <c r="I559" s="78"/>
      <c r="J559" s="82" t="s">
        <v>197</v>
      </c>
      <c r="K559" s="83"/>
      <c r="L559" s="83" t="s">
        <v>211</v>
      </c>
      <c r="M559" s="83"/>
      <c r="N559" s="83"/>
      <c r="O559" s="83"/>
      <c r="P559" s="83"/>
      <c r="Q559" s="83"/>
      <c r="R559" s="78"/>
      <c r="S559" s="78"/>
      <c r="T559" s="78"/>
      <c r="U559" s="84"/>
      <c r="V559" s="156"/>
      <c r="W559" s="169"/>
      <c r="X559" s="85"/>
      <c r="Y559" s="85"/>
      <c r="Z559" s="156"/>
      <c r="AA559" s="215"/>
      <c r="AB559" s="85"/>
      <c r="AC559" s="85"/>
      <c r="AD559" s="226"/>
      <c r="AE559" s="215"/>
      <c r="AF559" s="85"/>
      <c r="AG559" s="85"/>
      <c r="AH559" s="226"/>
      <c r="AI559" s="215"/>
      <c r="AJ559" s="85"/>
      <c r="AK559" s="85"/>
      <c r="AL559" s="226"/>
      <c r="AM559" s="215"/>
      <c r="AN559" s="85"/>
      <c r="AO559" s="85"/>
      <c r="AP559" s="156"/>
      <c r="AQ559" s="169"/>
      <c r="AR559" s="85"/>
      <c r="AS559" s="85"/>
      <c r="AT559" s="85"/>
      <c r="AU559" s="85"/>
      <c r="AV559" s="85"/>
      <c r="AW559" s="156"/>
      <c r="AX559" s="242"/>
      <c r="AY559" s="86"/>
      <c r="AZ559" s="86"/>
      <c r="BA559" s="86"/>
      <c r="BB559" s="86"/>
      <c r="BC559" s="86"/>
      <c r="BD559" s="243"/>
      <c r="BE559" s="242"/>
      <c r="BF559" s="86"/>
      <c r="BG559" s="86"/>
      <c r="BH559" s="86"/>
      <c r="BI559" s="86"/>
      <c r="BJ559" s="86"/>
      <c r="BK559" s="243"/>
      <c r="BL559" s="242"/>
      <c r="BM559" s="86"/>
      <c r="BN559" s="86"/>
      <c r="BO559" s="86"/>
      <c r="BP559" s="86"/>
      <c r="BQ559" s="86"/>
      <c r="BR559" s="243"/>
      <c r="BS559" s="242"/>
      <c r="BT559" s="78"/>
      <c r="BU559" s="78"/>
      <c r="BV559" s="78"/>
      <c r="BW559" s="78"/>
      <c r="BX559" s="78"/>
      <c r="BY559" s="260"/>
      <c r="BZ559" s="162"/>
    </row>
    <row r="560" spans="1:78" s="87" customFormat="1" hidden="1" outlineLevel="2">
      <c r="A560" s="77" t="s">
        <v>162</v>
      </c>
      <c r="B560" s="78"/>
      <c r="C560" s="79"/>
      <c r="D560" s="80"/>
      <c r="E560" s="80"/>
      <c r="F560" s="81"/>
      <c r="G560" s="78"/>
      <c r="H560" s="78"/>
      <c r="I560" s="78"/>
      <c r="J560" s="82" t="s">
        <v>202</v>
      </c>
      <c r="K560" s="83"/>
      <c r="L560" s="83" t="s">
        <v>211</v>
      </c>
      <c r="M560" s="83"/>
      <c r="N560" s="83"/>
      <c r="O560" s="83"/>
      <c r="P560" s="83"/>
      <c r="Q560" s="83"/>
      <c r="R560" s="78"/>
      <c r="S560" s="78"/>
      <c r="T560" s="78"/>
      <c r="U560" s="84"/>
      <c r="V560" s="156"/>
      <c r="W560" s="169"/>
      <c r="X560" s="85"/>
      <c r="Y560" s="85"/>
      <c r="Z560" s="156"/>
      <c r="AA560" s="215"/>
      <c r="AB560" s="85"/>
      <c r="AC560" s="85"/>
      <c r="AD560" s="226"/>
      <c r="AE560" s="215"/>
      <c r="AF560" s="85"/>
      <c r="AG560" s="85"/>
      <c r="AH560" s="226"/>
      <c r="AI560" s="215"/>
      <c r="AJ560" s="85"/>
      <c r="AK560" s="85"/>
      <c r="AL560" s="226"/>
      <c r="AM560" s="215"/>
      <c r="AN560" s="85"/>
      <c r="AO560" s="85"/>
      <c r="AP560" s="156"/>
      <c r="AQ560" s="169"/>
      <c r="AR560" s="85"/>
      <c r="AS560" s="85"/>
      <c r="AT560" s="85"/>
      <c r="AU560" s="85"/>
      <c r="AV560" s="85"/>
      <c r="AW560" s="156"/>
      <c r="AX560" s="242"/>
      <c r="AY560" s="86"/>
      <c r="AZ560" s="86"/>
      <c r="BA560" s="86"/>
      <c r="BB560" s="86"/>
      <c r="BC560" s="86"/>
      <c r="BD560" s="243"/>
      <c r="BE560" s="242"/>
      <c r="BF560" s="86"/>
      <c r="BG560" s="86"/>
      <c r="BH560" s="86"/>
      <c r="BI560" s="86"/>
      <c r="BJ560" s="86"/>
      <c r="BK560" s="243"/>
      <c r="BL560" s="242"/>
      <c r="BM560" s="86"/>
      <c r="BN560" s="86"/>
      <c r="BO560" s="86"/>
      <c r="BP560" s="86"/>
      <c r="BQ560" s="86"/>
      <c r="BR560" s="243"/>
      <c r="BS560" s="242"/>
      <c r="BT560" s="78"/>
      <c r="BU560" s="78"/>
      <c r="BV560" s="78"/>
      <c r="BW560" s="78"/>
      <c r="BX560" s="78"/>
      <c r="BY560" s="260"/>
      <c r="BZ560" s="162"/>
    </row>
    <row r="561" spans="1:78" s="87" customFormat="1" hidden="1" outlineLevel="2">
      <c r="A561" s="77" t="s">
        <v>163</v>
      </c>
      <c r="B561" s="78"/>
      <c r="C561" s="79"/>
      <c r="D561" s="80"/>
      <c r="E561" s="80"/>
      <c r="F561" s="81"/>
      <c r="G561" s="78"/>
      <c r="H561" s="78"/>
      <c r="I561" s="78"/>
      <c r="J561" s="82" t="s">
        <v>203</v>
      </c>
      <c r="K561" s="83"/>
      <c r="L561" s="83" t="s">
        <v>211</v>
      </c>
      <c r="M561" s="83"/>
      <c r="N561" s="83"/>
      <c r="O561" s="83"/>
      <c r="P561" s="83"/>
      <c r="Q561" s="83"/>
      <c r="R561" s="78"/>
      <c r="S561" s="78"/>
      <c r="T561" s="78"/>
      <c r="U561" s="84"/>
      <c r="V561" s="156"/>
      <c r="W561" s="169"/>
      <c r="X561" s="85"/>
      <c r="Y561" s="85"/>
      <c r="Z561" s="156"/>
      <c r="AA561" s="215"/>
      <c r="AB561" s="85"/>
      <c r="AC561" s="85"/>
      <c r="AD561" s="226"/>
      <c r="AE561" s="215"/>
      <c r="AF561" s="85"/>
      <c r="AG561" s="85"/>
      <c r="AH561" s="226"/>
      <c r="AI561" s="215"/>
      <c r="AJ561" s="85"/>
      <c r="AK561" s="85"/>
      <c r="AL561" s="226"/>
      <c r="AM561" s="215"/>
      <c r="AN561" s="85"/>
      <c r="AO561" s="85"/>
      <c r="AP561" s="156"/>
      <c r="AQ561" s="169"/>
      <c r="AR561" s="85"/>
      <c r="AS561" s="85"/>
      <c r="AT561" s="85"/>
      <c r="AU561" s="85"/>
      <c r="AV561" s="85"/>
      <c r="AW561" s="156"/>
      <c r="AX561" s="242"/>
      <c r="AY561" s="86"/>
      <c r="AZ561" s="86"/>
      <c r="BA561" s="86"/>
      <c r="BB561" s="86"/>
      <c r="BC561" s="86"/>
      <c r="BD561" s="243"/>
      <c r="BE561" s="242"/>
      <c r="BF561" s="86"/>
      <c r="BG561" s="86"/>
      <c r="BH561" s="86"/>
      <c r="BI561" s="86"/>
      <c r="BJ561" s="86"/>
      <c r="BK561" s="243"/>
      <c r="BL561" s="242"/>
      <c r="BM561" s="86"/>
      <c r="BN561" s="86"/>
      <c r="BO561" s="86"/>
      <c r="BP561" s="86"/>
      <c r="BQ561" s="86"/>
      <c r="BR561" s="243"/>
      <c r="BS561" s="242"/>
      <c r="BT561" s="78"/>
      <c r="BU561" s="78"/>
      <c r="BV561" s="78"/>
      <c r="BW561" s="78"/>
      <c r="BX561" s="78"/>
      <c r="BY561" s="260"/>
      <c r="BZ561" s="162"/>
    </row>
    <row r="562" spans="1:78" s="87" customFormat="1" hidden="1" outlineLevel="2">
      <c r="A562" s="77" t="s">
        <v>164</v>
      </c>
      <c r="B562" s="78"/>
      <c r="C562" s="79"/>
      <c r="D562" s="80"/>
      <c r="E562" s="80"/>
      <c r="F562" s="81"/>
      <c r="G562" s="78"/>
      <c r="H562" s="78"/>
      <c r="I562" s="78"/>
      <c r="J562" s="82" t="s">
        <v>204</v>
      </c>
      <c r="K562" s="83"/>
      <c r="L562" s="83" t="s">
        <v>211</v>
      </c>
      <c r="M562" s="83"/>
      <c r="N562" s="83"/>
      <c r="O562" s="83"/>
      <c r="P562" s="83"/>
      <c r="Q562" s="83"/>
      <c r="R562" s="78"/>
      <c r="S562" s="78"/>
      <c r="T562" s="78"/>
      <c r="U562" s="84"/>
      <c r="V562" s="156"/>
      <c r="W562" s="169"/>
      <c r="X562" s="85"/>
      <c r="Y562" s="85"/>
      <c r="Z562" s="156"/>
      <c r="AA562" s="215"/>
      <c r="AB562" s="85"/>
      <c r="AC562" s="85"/>
      <c r="AD562" s="226"/>
      <c r="AE562" s="215"/>
      <c r="AF562" s="85"/>
      <c r="AG562" s="85"/>
      <c r="AH562" s="226"/>
      <c r="AI562" s="215"/>
      <c r="AJ562" s="85"/>
      <c r="AK562" s="85"/>
      <c r="AL562" s="226"/>
      <c r="AM562" s="215"/>
      <c r="AN562" s="85"/>
      <c r="AO562" s="85"/>
      <c r="AP562" s="156"/>
      <c r="AQ562" s="169"/>
      <c r="AR562" s="85"/>
      <c r="AS562" s="85"/>
      <c r="AT562" s="85"/>
      <c r="AU562" s="85"/>
      <c r="AV562" s="85"/>
      <c r="AW562" s="156"/>
      <c r="AX562" s="242"/>
      <c r="AY562" s="86"/>
      <c r="AZ562" s="86"/>
      <c r="BA562" s="86"/>
      <c r="BB562" s="86"/>
      <c r="BC562" s="86"/>
      <c r="BD562" s="243"/>
      <c r="BE562" s="242"/>
      <c r="BF562" s="86"/>
      <c r="BG562" s="86"/>
      <c r="BH562" s="86"/>
      <c r="BI562" s="86"/>
      <c r="BJ562" s="86"/>
      <c r="BK562" s="243"/>
      <c r="BL562" s="242"/>
      <c r="BM562" s="86"/>
      <c r="BN562" s="86"/>
      <c r="BO562" s="86"/>
      <c r="BP562" s="86"/>
      <c r="BQ562" s="86"/>
      <c r="BR562" s="243"/>
      <c r="BS562" s="242"/>
      <c r="BT562" s="78"/>
      <c r="BU562" s="78"/>
      <c r="BV562" s="78"/>
      <c r="BW562" s="78"/>
      <c r="BX562" s="78"/>
      <c r="BY562" s="260"/>
      <c r="BZ562" s="162"/>
    </row>
    <row r="563" spans="1:78" s="87" customFormat="1" hidden="1" outlineLevel="2">
      <c r="A563" s="77" t="s">
        <v>165</v>
      </c>
      <c r="B563" s="78"/>
      <c r="C563" s="79"/>
      <c r="D563" s="80"/>
      <c r="E563" s="80"/>
      <c r="F563" s="81"/>
      <c r="G563" s="78"/>
      <c r="H563" s="78"/>
      <c r="I563" s="78"/>
      <c r="J563" s="82" t="s">
        <v>192</v>
      </c>
      <c r="K563" s="83"/>
      <c r="L563" s="83" t="s">
        <v>211</v>
      </c>
      <c r="M563" s="83"/>
      <c r="N563" s="83"/>
      <c r="O563" s="83"/>
      <c r="P563" s="83"/>
      <c r="Q563" s="83"/>
      <c r="R563" s="78"/>
      <c r="S563" s="78"/>
      <c r="T563" s="78"/>
      <c r="U563" s="84"/>
      <c r="V563" s="156"/>
      <c r="W563" s="169"/>
      <c r="X563" s="85"/>
      <c r="Y563" s="85"/>
      <c r="Z563" s="156"/>
      <c r="AA563" s="215"/>
      <c r="AB563" s="85"/>
      <c r="AC563" s="85"/>
      <c r="AD563" s="226"/>
      <c r="AE563" s="215"/>
      <c r="AF563" s="85"/>
      <c r="AG563" s="85"/>
      <c r="AH563" s="226"/>
      <c r="AI563" s="215"/>
      <c r="AJ563" s="85"/>
      <c r="AK563" s="85"/>
      <c r="AL563" s="226"/>
      <c r="AM563" s="215"/>
      <c r="AN563" s="85"/>
      <c r="AO563" s="85"/>
      <c r="AP563" s="156"/>
      <c r="AQ563" s="169"/>
      <c r="AR563" s="85"/>
      <c r="AS563" s="85"/>
      <c r="AT563" s="85"/>
      <c r="AU563" s="85"/>
      <c r="AV563" s="85"/>
      <c r="AW563" s="156"/>
      <c r="AX563" s="242"/>
      <c r="AY563" s="86"/>
      <c r="AZ563" s="86"/>
      <c r="BA563" s="86"/>
      <c r="BB563" s="86"/>
      <c r="BC563" s="86"/>
      <c r="BD563" s="243"/>
      <c r="BE563" s="242"/>
      <c r="BF563" s="86"/>
      <c r="BG563" s="86"/>
      <c r="BH563" s="86"/>
      <c r="BI563" s="86"/>
      <c r="BJ563" s="86"/>
      <c r="BK563" s="243"/>
      <c r="BL563" s="242"/>
      <c r="BM563" s="86"/>
      <c r="BN563" s="86"/>
      <c r="BO563" s="86"/>
      <c r="BP563" s="86"/>
      <c r="BQ563" s="86"/>
      <c r="BR563" s="243"/>
      <c r="BS563" s="242"/>
      <c r="BT563" s="78"/>
      <c r="BU563" s="78"/>
      <c r="BV563" s="78"/>
      <c r="BW563" s="78"/>
      <c r="BX563" s="78"/>
      <c r="BY563" s="260"/>
      <c r="BZ563" s="162"/>
    </row>
    <row r="564" spans="1:78" s="87" customFormat="1" hidden="1" outlineLevel="2">
      <c r="A564" s="77" t="s">
        <v>167</v>
      </c>
      <c r="B564" s="78"/>
      <c r="C564" s="79"/>
      <c r="D564" s="80"/>
      <c r="E564" s="80"/>
      <c r="F564" s="81"/>
      <c r="G564" s="78"/>
      <c r="H564" s="78"/>
      <c r="I564" s="78"/>
      <c r="J564" s="82" t="s">
        <v>200</v>
      </c>
      <c r="K564" s="83"/>
      <c r="L564" s="83" t="s">
        <v>211</v>
      </c>
      <c r="M564" s="83"/>
      <c r="N564" s="83"/>
      <c r="O564" s="83"/>
      <c r="P564" s="83"/>
      <c r="Q564" s="83"/>
      <c r="R564" s="78"/>
      <c r="S564" s="78"/>
      <c r="T564" s="78"/>
      <c r="U564" s="84"/>
      <c r="V564" s="156"/>
      <c r="W564" s="169"/>
      <c r="X564" s="85"/>
      <c r="Y564" s="85"/>
      <c r="Z564" s="156"/>
      <c r="AA564" s="215"/>
      <c r="AB564" s="85"/>
      <c r="AC564" s="85"/>
      <c r="AD564" s="226"/>
      <c r="AE564" s="215"/>
      <c r="AF564" s="85"/>
      <c r="AG564" s="85"/>
      <c r="AH564" s="226"/>
      <c r="AI564" s="215"/>
      <c r="AJ564" s="85"/>
      <c r="AK564" s="85"/>
      <c r="AL564" s="226"/>
      <c r="AM564" s="215"/>
      <c r="AN564" s="85"/>
      <c r="AO564" s="85"/>
      <c r="AP564" s="156"/>
      <c r="AQ564" s="169"/>
      <c r="AR564" s="85"/>
      <c r="AS564" s="85"/>
      <c r="AT564" s="85"/>
      <c r="AU564" s="85"/>
      <c r="AV564" s="85"/>
      <c r="AW564" s="156"/>
      <c r="AX564" s="242"/>
      <c r="AY564" s="86"/>
      <c r="AZ564" s="86"/>
      <c r="BA564" s="86"/>
      <c r="BB564" s="86"/>
      <c r="BC564" s="86"/>
      <c r="BD564" s="243"/>
      <c r="BE564" s="242"/>
      <c r="BF564" s="86"/>
      <c r="BG564" s="86"/>
      <c r="BH564" s="86"/>
      <c r="BI564" s="86"/>
      <c r="BJ564" s="86"/>
      <c r="BK564" s="243"/>
      <c r="BL564" s="242"/>
      <c r="BM564" s="86"/>
      <c r="BN564" s="86"/>
      <c r="BO564" s="86"/>
      <c r="BP564" s="86"/>
      <c r="BQ564" s="86"/>
      <c r="BR564" s="243"/>
      <c r="BS564" s="242"/>
      <c r="BT564" s="78"/>
      <c r="BU564" s="78"/>
      <c r="BV564" s="78"/>
      <c r="BW564" s="78"/>
      <c r="BX564" s="78"/>
      <c r="BY564" s="260"/>
      <c r="BZ564" s="162"/>
    </row>
    <row r="565" spans="1:78" s="87" customFormat="1" ht="21" hidden="1" outlineLevel="2" thickBot="1">
      <c r="A565" s="77" t="s">
        <v>174</v>
      </c>
      <c r="B565" s="78"/>
      <c r="C565" s="79"/>
      <c r="D565" s="80"/>
      <c r="E565" s="80"/>
      <c r="F565" s="81"/>
      <c r="G565" s="78"/>
      <c r="H565" s="78"/>
      <c r="I565" s="78"/>
      <c r="J565" s="82" t="s">
        <v>201</v>
      </c>
      <c r="K565" s="83"/>
      <c r="L565" s="83" t="s">
        <v>211</v>
      </c>
      <c r="M565" s="83"/>
      <c r="N565" s="83"/>
      <c r="O565" s="83"/>
      <c r="P565" s="83"/>
      <c r="Q565" s="83"/>
      <c r="R565" s="78"/>
      <c r="S565" s="78"/>
      <c r="T565" s="78"/>
      <c r="U565" s="84"/>
      <c r="V565" s="156"/>
      <c r="W565" s="171"/>
      <c r="X565" s="172"/>
      <c r="Y565" s="172"/>
      <c r="Z565" s="207"/>
      <c r="AA565" s="217"/>
      <c r="AB565" s="172"/>
      <c r="AC565" s="172"/>
      <c r="AD565" s="228"/>
      <c r="AE565" s="217"/>
      <c r="AF565" s="172"/>
      <c r="AG565" s="172"/>
      <c r="AH565" s="228"/>
      <c r="AI565" s="217"/>
      <c r="AJ565" s="172"/>
      <c r="AK565" s="172"/>
      <c r="AL565" s="228"/>
      <c r="AM565" s="217"/>
      <c r="AN565" s="172"/>
      <c r="AO565" s="172"/>
      <c r="AP565" s="207"/>
      <c r="AQ565" s="171"/>
      <c r="AR565" s="172"/>
      <c r="AS565" s="172"/>
      <c r="AT565" s="172"/>
      <c r="AU565" s="172"/>
      <c r="AV565" s="172"/>
      <c r="AW565" s="207"/>
      <c r="AX565" s="246"/>
      <c r="AY565" s="173"/>
      <c r="AZ565" s="173"/>
      <c r="BA565" s="173"/>
      <c r="BB565" s="173"/>
      <c r="BC565" s="173"/>
      <c r="BD565" s="247"/>
      <c r="BE565" s="246"/>
      <c r="BF565" s="173"/>
      <c r="BG565" s="173"/>
      <c r="BH565" s="173"/>
      <c r="BI565" s="173"/>
      <c r="BJ565" s="173"/>
      <c r="BK565" s="247"/>
      <c r="BL565" s="246"/>
      <c r="BM565" s="173"/>
      <c r="BN565" s="173"/>
      <c r="BO565" s="173"/>
      <c r="BP565" s="173"/>
      <c r="BQ565" s="173"/>
      <c r="BR565" s="247"/>
      <c r="BS565" s="246"/>
      <c r="BT565" s="174"/>
      <c r="BU565" s="174"/>
      <c r="BV565" s="174"/>
      <c r="BW565" s="174"/>
      <c r="BX565" s="174"/>
      <c r="BY565" s="262"/>
      <c r="BZ565" s="175"/>
    </row>
    <row r="566" spans="1:78">
      <c r="A566" s="74"/>
      <c r="B566" s="12"/>
      <c r="C566" s="75"/>
      <c r="D566" s="204"/>
      <c r="E566" s="204"/>
      <c r="F566" s="19"/>
      <c r="G566" s="12"/>
      <c r="H566" s="12"/>
      <c r="I566" s="12"/>
      <c r="J566" s="20"/>
      <c r="K566" s="76"/>
      <c r="L566" s="76"/>
      <c r="M566" s="76"/>
      <c r="N566" s="76"/>
      <c r="O566" s="76"/>
      <c r="P566" s="76"/>
      <c r="Q566" s="76"/>
      <c r="R566" s="12"/>
      <c r="S566" s="12"/>
      <c r="T566" s="12"/>
      <c r="U566" s="17"/>
      <c r="V566" s="14"/>
      <c r="W566" s="14"/>
      <c r="X566" s="14"/>
      <c r="Y566" s="14"/>
      <c r="Z566" s="14"/>
      <c r="AA566" s="14"/>
      <c r="AB566" s="14"/>
      <c r="AC566" s="14"/>
      <c r="AD566" s="14"/>
      <c r="AE566" s="14"/>
      <c r="AF566" s="14"/>
      <c r="AG566" s="14"/>
      <c r="AH566" s="14"/>
      <c r="AI566" s="14"/>
      <c r="AJ566" s="14"/>
      <c r="AK566" s="14"/>
      <c r="AL566" s="14"/>
      <c r="AM566" s="14"/>
      <c r="AN566" s="14"/>
      <c r="AO566" s="14"/>
      <c r="AP566" s="14"/>
      <c r="AQ566" s="14"/>
      <c r="AR566" s="14"/>
      <c r="AS566" s="14"/>
      <c r="AT566" s="14"/>
      <c r="AU566" s="14"/>
      <c r="AV566" s="14"/>
      <c r="AW566" s="14"/>
    </row>
    <row r="567" spans="1:78" s="105" customFormat="1">
      <c r="A567" s="101"/>
      <c r="B567" s="102"/>
      <c r="C567" s="103"/>
      <c r="D567" s="103"/>
      <c r="E567" s="103"/>
      <c r="F567" s="104"/>
      <c r="H567" s="106"/>
      <c r="I567" s="106"/>
      <c r="J567" s="107"/>
      <c r="K567" s="107"/>
      <c r="L567" s="108"/>
      <c r="M567" s="109"/>
      <c r="N567" s="110"/>
      <c r="O567" s="111"/>
      <c r="P567" s="111"/>
      <c r="Q567" s="111"/>
      <c r="R567" s="104"/>
      <c r="S567" s="104"/>
      <c r="T567" s="104"/>
      <c r="U567" s="104"/>
      <c r="V567" s="104"/>
      <c r="W567" s="104"/>
      <c r="X567" s="104"/>
      <c r="Y567" s="112"/>
      <c r="Z567" s="104"/>
      <c r="AA567" s="113"/>
    </row>
    <row r="568" spans="1:78" s="125" customFormat="1">
      <c r="A568" s="114"/>
      <c r="B568" s="115"/>
      <c r="C568" s="116"/>
      <c r="D568" s="116"/>
      <c r="E568" s="116"/>
      <c r="F568" s="117"/>
      <c r="G568" s="118" t="s">
        <v>233</v>
      </c>
      <c r="H568" s="196"/>
      <c r="I568" s="196"/>
      <c r="J568" s="197"/>
      <c r="K568" s="197"/>
      <c r="L568" s="119"/>
      <c r="M568" s="120"/>
      <c r="N568" s="121"/>
      <c r="O568" s="122"/>
      <c r="P568" s="122"/>
      <c r="Q568" s="122"/>
      <c r="R568" s="117"/>
      <c r="S568" s="117"/>
      <c r="T568" s="117"/>
      <c r="U568" s="117"/>
      <c r="V568" s="117"/>
      <c r="W568" s="117"/>
      <c r="X568" s="117"/>
      <c r="Y568" s="123"/>
      <c r="Z568" s="117"/>
      <c r="AA568" s="124"/>
    </row>
    <row r="569" spans="1:78" s="125" customFormat="1">
      <c r="A569" s="114"/>
      <c r="B569" s="115"/>
      <c r="C569" s="116"/>
      <c r="D569" s="116"/>
      <c r="E569" s="116"/>
      <c r="F569" s="117"/>
      <c r="G569" s="118" t="s">
        <v>248</v>
      </c>
      <c r="H569" s="121"/>
      <c r="I569" s="121"/>
      <c r="J569" s="118"/>
      <c r="K569" s="119"/>
      <c r="L569" s="119"/>
      <c r="M569" s="120"/>
      <c r="N569" s="121"/>
      <c r="O569" s="122"/>
      <c r="P569" s="122"/>
      <c r="R569" s="117"/>
      <c r="S569" s="117"/>
      <c r="T569" s="117"/>
      <c r="U569" s="117"/>
      <c r="V569" s="117"/>
      <c r="W569" s="126" t="s">
        <v>36</v>
      </c>
      <c r="X569" s="117"/>
      <c r="Y569" s="123"/>
      <c r="Z569" s="117"/>
      <c r="AA569" s="124"/>
    </row>
    <row r="570" spans="1:78" s="125" customFormat="1">
      <c r="A570" s="114"/>
      <c r="B570" s="115"/>
      <c r="C570" s="116"/>
      <c r="D570" s="116"/>
      <c r="E570" s="116"/>
      <c r="F570" s="117"/>
      <c r="G570" s="118"/>
      <c r="H570" s="121"/>
      <c r="I570" s="121"/>
      <c r="J570" s="119"/>
      <c r="K570" s="119"/>
      <c r="L570" s="119"/>
      <c r="M570" s="120"/>
      <c r="N570" s="121"/>
      <c r="O570" s="122"/>
      <c r="P570" s="122"/>
      <c r="R570" s="117"/>
      <c r="S570" s="117"/>
      <c r="T570" s="117"/>
      <c r="U570" s="117"/>
      <c r="V570" s="117"/>
      <c r="W570" s="126"/>
      <c r="X570" s="117"/>
      <c r="Y570" s="123"/>
      <c r="Z570" s="117"/>
      <c r="AA570" s="124"/>
    </row>
    <row r="571" spans="1:78" s="125" customFormat="1">
      <c r="A571" s="114"/>
      <c r="B571" s="115"/>
      <c r="C571" s="116"/>
      <c r="D571" s="116"/>
      <c r="E571" s="116"/>
      <c r="F571" s="117"/>
      <c r="G571" s="517" t="s">
        <v>234</v>
      </c>
      <c r="H571" s="517"/>
      <c r="I571" s="517"/>
      <c r="J571" s="518"/>
      <c r="K571" s="518"/>
      <c r="L571" s="119"/>
      <c r="M571" s="120"/>
      <c r="N571" s="121"/>
      <c r="O571" s="122"/>
      <c r="P571" s="122"/>
      <c r="R571" s="117"/>
      <c r="S571" s="117"/>
      <c r="T571" s="117"/>
      <c r="U571" s="117"/>
      <c r="V571" s="117"/>
      <c r="W571" s="126" t="s">
        <v>37</v>
      </c>
      <c r="X571" s="117"/>
      <c r="Y571" s="123"/>
      <c r="Z571" s="117"/>
      <c r="AA571" s="124"/>
    </row>
    <row r="572" spans="1:78" s="125" customFormat="1">
      <c r="A572" s="114"/>
      <c r="B572" s="115"/>
      <c r="C572" s="116"/>
      <c r="D572" s="116"/>
      <c r="E572" s="116"/>
      <c r="F572" s="117"/>
      <c r="G572" s="118"/>
      <c r="H572" s="121"/>
      <c r="I572" s="121"/>
      <c r="J572" s="119"/>
      <c r="K572" s="119"/>
      <c r="L572" s="119"/>
      <c r="M572" s="120"/>
      <c r="N572" s="121"/>
      <c r="O572" s="122"/>
      <c r="P572" s="122"/>
      <c r="R572" s="117"/>
      <c r="S572" s="117"/>
      <c r="T572" s="117"/>
      <c r="U572" s="117"/>
      <c r="V572" s="117"/>
      <c r="W572" s="126"/>
      <c r="X572" s="117"/>
      <c r="Y572" s="123"/>
      <c r="Z572" s="117"/>
      <c r="AA572" s="124"/>
    </row>
    <row r="573" spans="1:78" s="125" customFormat="1">
      <c r="A573" s="114"/>
      <c r="B573" s="115"/>
      <c r="C573" s="116"/>
      <c r="D573" s="116"/>
      <c r="E573" s="116"/>
      <c r="F573" s="117"/>
      <c r="G573" s="370" t="s">
        <v>235</v>
      </c>
      <c r="H573" s="371"/>
      <c r="I573" s="371"/>
      <c r="J573" s="371"/>
      <c r="K573" s="371"/>
      <c r="L573" s="371"/>
      <c r="M573" s="370"/>
      <c r="N573" s="371"/>
      <c r="O573" s="371"/>
      <c r="P573" s="371"/>
      <c r="Q573" s="372"/>
      <c r="R573" s="373"/>
      <c r="S573" s="373"/>
      <c r="T573" s="373"/>
      <c r="U573" s="373"/>
      <c r="V573" s="373"/>
      <c r="W573" s="374" t="s">
        <v>236</v>
      </c>
      <c r="X573" s="117"/>
      <c r="Y573" s="123"/>
      <c r="Z573" s="117"/>
      <c r="AA573" s="124"/>
    </row>
    <row r="574" spans="1:78" s="125" customFormat="1">
      <c r="A574" s="114"/>
      <c r="B574" s="115"/>
      <c r="C574" s="116"/>
      <c r="D574" s="116"/>
      <c r="E574" s="116"/>
      <c r="F574" s="117"/>
      <c r="G574" s="375" t="s">
        <v>261</v>
      </c>
      <c r="H574" s="376"/>
      <c r="I574" s="376"/>
      <c r="J574" s="376"/>
      <c r="K574" s="377"/>
      <c r="L574" s="377"/>
      <c r="M574" s="375"/>
      <c r="N574" s="376"/>
      <c r="O574" s="376"/>
      <c r="P574" s="376"/>
      <c r="Q574" s="376"/>
      <c r="R574" s="373"/>
      <c r="S574" s="373"/>
      <c r="T574" s="373"/>
      <c r="U574" s="373"/>
      <c r="V574" s="373"/>
      <c r="W574" s="373"/>
      <c r="X574" s="117"/>
      <c r="Y574" s="123"/>
      <c r="Z574" s="117"/>
      <c r="AA574" s="124"/>
    </row>
    <row r="575" spans="1:78" s="125" customFormat="1">
      <c r="A575" s="114"/>
      <c r="B575" s="115"/>
      <c r="C575" s="116"/>
      <c r="D575" s="116"/>
      <c r="E575" s="116"/>
      <c r="F575" s="117"/>
      <c r="G575" s="370" t="s">
        <v>263</v>
      </c>
      <c r="H575" s="371"/>
      <c r="I575" s="371"/>
      <c r="J575" s="371"/>
      <c r="K575" s="371"/>
      <c r="L575" s="371"/>
      <c r="M575" s="370"/>
      <c r="N575" s="371"/>
      <c r="O575" s="371"/>
      <c r="P575" s="371"/>
      <c r="Q575" s="372"/>
      <c r="R575" s="373"/>
      <c r="S575" s="373"/>
      <c r="T575" s="373"/>
      <c r="U575" s="373"/>
      <c r="V575" s="373"/>
      <c r="W575" s="374" t="s">
        <v>262</v>
      </c>
      <c r="X575" s="117"/>
      <c r="Y575" s="123"/>
      <c r="Z575" s="117"/>
      <c r="AA575" s="124"/>
    </row>
    <row r="576" spans="1:78" s="125" customFormat="1">
      <c r="A576" s="114"/>
      <c r="B576" s="115"/>
      <c r="C576" s="116"/>
      <c r="D576" s="116"/>
      <c r="E576" s="116"/>
      <c r="F576" s="117"/>
      <c r="G576" s="375" t="s">
        <v>261</v>
      </c>
      <c r="H576" s="376"/>
      <c r="I576" s="376"/>
      <c r="J576" s="376"/>
      <c r="K576" s="377"/>
      <c r="L576" s="377"/>
      <c r="M576" s="375"/>
      <c r="N576" s="376"/>
      <c r="O576" s="376"/>
      <c r="P576" s="376"/>
      <c r="Q576" s="376"/>
      <c r="R576" s="373"/>
      <c r="S576" s="373"/>
      <c r="T576" s="373"/>
      <c r="U576" s="373"/>
      <c r="V576" s="373"/>
      <c r="W576" s="373"/>
      <c r="X576" s="117"/>
      <c r="Y576" s="123"/>
      <c r="Z576" s="117"/>
      <c r="AA576" s="127"/>
    </row>
    <row r="577" spans="1:71" ht="30" customHeight="1">
      <c r="A577" s="129" t="s">
        <v>217</v>
      </c>
      <c r="B577" s="130"/>
      <c r="C577" s="131"/>
      <c r="D577" s="132"/>
      <c r="E577" s="132"/>
      <c r="F577" s="133"/>
      <c r="G577" s="130"/>
      <c r="H577" s="130"/>
      <c r="I577" s="130"/>
      <c r="J577" s="134"/>
      <c r="K577" s="135"/>
      <c r="L577" s="135"/>
      <c r="M577" s="135"/>
      <c r="N577" s="135"/>
      <c r="O577" s="135"/>
      <c r="P577" s="135"/>
      <c r="Q577" s="135"/>
      <c r="R577" s="130"/>
      <c r="S577" s="130"/>
      <c r="T577" s="130"/>
      <c r="U577" s="136"/>
      <c r="V577" s="137"/>
      <c r="W577" s="137"/>
      <c r="X577" s="137"/>
      <c r="Y577" s="137"/>
      <c r="Z577" s="137"/>
      <c r="AA577" s="137"/>
      <c r="AB577" s="137"/>
      <c r="AC577" s="137"/>
      <c r="AD577" s="137"/>
      <c r="AE577" s="137"/>
      <c r="AF577" s="137"/>
      <c r="AG577" s="137"/>
      <c r="AH577" s="137"/>
      <c r="AI577" s="137"/>
      <c r="AJ577" s="137"/>
      <c r="AK577" s="137"/>
      <c r="AL577" s="137"/>
      <c r="AM577" s="137"/>
      <c r="AN577" s="137"/>
      <c r="AO577" s="137"/>
      <c r="AP577" s="137"/>
      <c r="AQ577" s="137"/>
      <c r="AR577" s="137"/>
      <c r="AS577" s="137"/>
      <c r="AT577" s="138"/>
      <c r="AU577" s="138"/>
      <c r="AV577" s="14"/>
      <c r="AW577" s="14"/>
      <c r="AX577" s="12"/>
      <c r="AY577" s="12"/>
      <c r="AZ577" s="12"/>
      <c r="BA577" s="12"/>
      <c r="BB577" s="12"/>
      <c r="BC577" s="12"/>
      <c r="BD577" s="12"/>
      <c r="BE577" s="12"/>
      <c r="BF577" s="12"/>
      <c r="BG577" s="12"/>
      <c r="BH577" s="12"/>
      <c r="BI577" s="12"/>
      <c r="BJ577" s="12"/>
      <c r="BK577" s="12"/>
      <c r="BL577" s="12"/>
      <c r="BM577" s="12"/>
      <c r="BN577" s="12"/>
      <c r="BO577" s="12"/>
      <c r="BP577" s="12"/>
      <c r="BQ577" s="12"/>
      <c r="BR577" s="12"/>
      <c r="BS577" s="12"/>
    </row>
    <row r="578" spans="1:71" ht="30" customHeight="1">
      <c r="A578" s="129" t="s">
        <v>265</v>
      </c>
      <c r="B578" s="130"/>
      <c r="C578" s="131"/>
      <c r="D578" s="132"/>
      <c r="E578" s="132"/>
      <c r="F578" s="133"/>
      <c r="G578" s="130"/>
      <c r="H578" s="130"/>
      <c r="I578" s="130"/>
      <c r="J578" s="134"/>
      <c r="K578" s="135"/>
      <c r="L578" s="139"/>
      <c r="M578" s="135"/>
      <c r="N578" s="135"/>
      <c r="O578" s="135"/>
      <c r="P578" s="135"/>
      <c r="Q578" s="135"/>
      <c r="R578" s="130"/>
      <c r="S578" s="130"/>
      <c r="T578" s="130"/>
      <c r="U578" s="136"/>
      <c r="V578" s="137"/>
      <c r="W578" s="137"/>
      <c r="X578" s="137"/>
      <c r="Y578" s="137"/>
      <c r="Z578" s="137"/>
      <c r="AA578" s="137"/>
      <c r="AB578" s="137"/>
      <c r="AC578" s="137"/>
      <c r="AD578" s="137"/>
      <c r="AE578" s="137"/>
      <c r="AF578" s="137"/>
      <c r="AG578" s="137"/>
      <c r="AH578" s="137"/>
      <c r="AI578" s="137"/>
      <c r="AJ578" s="137"/>
      <c r="AK578" s="137"/>
      <c r="AL578" s="137"/>
      <c r="AM578" s="137"/>
      <c r="AN578" s="137"/>
      <c r="AO578" s="137"/>
      <c r="AP578" s="137"/>
      <c r="AQ578" s="137"/>
      <c r="AR578" s="137"/>
      <c r="AS578" s="137"/>
      <c r="AT578" s="137"/>
      <c r="AU578" s="137"/>
      <c r="AV578" s="14"/>
      <c r="AW578" s="14"/>
      <c r="AX578" s="12"/>
      <c r="AY578" s="12"/>
      <c r="AZ578" s="12"/>
      <c r="BA578" s="12"/>
      <c r="BB578" s="12"/>
      <c r="BC578" s="12"/>
      <c r="BD578" s="12"/>
      <c r="BE578" s="12"/>
      <c r="BF578" s="12"/>
      <c r="BG578" s="12"/>
      <c r="BH578" s="12"/>
      <c r="BI578" s="12"/>
      <c r="BJ578" s="12"/>
      <c r="BK578" s="12"/>
      <c r="BL578" s="12"/>
      <c r="BM578" s="12"/>
      <c r="BN578" s="12"/>
      <c r="BO578" s="12"/>
      <c r="BP578" s="12"/>
      <c r="BQ578" s="12"/>
      <c r="BR578" s="12"/>
      <c r="BS578" s="12"/>
    </row>
    <row r="579" spans="1:71" ht="26.25" customHeight="1">
      <c r="A579" s="129" t="s">
        <v>266</v>
      </c>
      <c r="B579" s="185"/>
      <c r="C579" s="185"/>
      <c r="D579" s="185"/>
      <c r="E579" s="185"/>
      <c r="F579" s="185"/>
      <c r="G579" s="185"/>
      <c r="H579" s="185"/>
      <c r="I579" s="185"/>
      <c r="J579" s="185"/>
      <c r="K579" s="185"/>
      <c r="L579" s="185"/>
      <c r="M579" s="185"/>
      <c r="N579" s="185"/>
      <c r="O579" s="185"/>
      <c r="P579" s="185"/>
      <c r="Q579" s="185"/>
      <c r="R579" s="185"/>
      <c r="S579" s="185"/>
      <c r="T579" s="185"/>
      <c r="U579" s="185"/>
      <c r="V579" s="185"/>
      <c r="W579" s="185"/>
      <c r="X579" s="185"/>
      <c r="Y579" s="185"/>
      <c r="Z579" s="185"/>
      <c r="AA579" s="185"/>
      <c r="AB579" s="185"/>
      <c r="AC579" s="185"/>
      <c r="AD579" s="185"/>
      <c r="AE579" s="185"/>
      <c r="AF579" s="185"/>
      <c r="AG579" s="185"/>
      <c r="AH579" s="185"/>
      <c r="AI579" s="185"/>
      <c r="AJ579" s="185"/>
      <c r="AK579" s="185"/>
      <c r="AL579" s="185"/>
      <c r="AM579" s="185"/>
      <c r="AN579" s="185"/>
      <c r="AO579" s="185"/>
      <c r="AP579" s="185"/>
      <c r="AQ579" s="185"/>
      <c r="AR579" s="185"/>
      <c r="AS579" s="185"/>
      <c r="AT579" s="137"/>
      <c r="AU579" s="137"/>
      <c r="AV579" s="14"/>
      <c r="AW579" s="14"/>
      <c r="AX579" s="12"/>
      <c r="AY579" s="12"/>
      <c r="AZ579" s="12"/>
      <c r="BA579" s="12"/>
      <c r="BB579" s="12"/>
      <c r="BC579" s="12"/>
      <c r="BD579" s="12"/>
      <c r="BE579" s="12"/>
      <c r="BF579" s="12"/>
      <c r="BG579" s="12"/>
      <c r="BH579" s="12"/>
      <c r="BI579" s="12"/>
      <c r="BJ579" s="12"/>
      <c r="BK579" s="12"/>
      <c r="BL579" s="12"/>
      <c r="BM579" s="12"/>
      <c r="BN579" s="12"/>
      <c r="BO579" s="12"/>
      <c r="BP579" s="12"/>
      <c r="BQ579" s="12"/>
      <c r="BR579" s="12"/>
      <c r="BS579" s="12"/>
    </row>
    <row r="580" spans="1:71" ht="30" customHeight="1">
      <c r="A580" s="129" t="s">
        <v>267</v>
      </c>
      <c r="B580" s="130"/>
      <c r="C580" s="131"/>
      <c r="D580" s="132"/>
      <c r="E580" s="132"/>
      <c r="F580" s="133"/>
      <c r="G580" s="130"/>
      <c r="H580" s="130"/>
      <c r="I580" s="130"/>
      <c r="J580" s="134"/>
      <c r="K580" s="135"/>
      <c r="L580" s="139"/>
      <c r="M580" s="135"/>
      <c r="N580" s="135"/>
      <c r="O580" s="135"/>
      <c r="P580" s="135"/>
      <c r="Q580" s="135"/>
      <c r="R580" s="130"/>
      <c r="S580" s="130"/>
      <c r="T580" s="130"/>
      <c r="U580" s="136"/>
      <c r="V580" s="137"/>
      <c r="W580" s="137"/>
      <c r="X580" s="137"/>
      <c r="Y580" s="137"/>
      <c r="Z580" s="137"/>
      <c r="AA580" s="137"/>
      <c r="AB580" s="137"/>
      <c r="AC580" s="137"/>
      <c r="AD580" s="137"/>
      <c r="AE580" s="137"/>
      <c r="AF580" s="137"/>
      <c r="AG580" s="137"/>
      <c r="AH580" s="137"/>
      <c r="AI580" s="137"/>
      <c r="AJ580" s="137"/>
      <c r="AK580" s="137"/>
      <c r="AL580" s="137"/>
      <c r="AM580" s="137"/>
      <c r="AN580" s="137"/>
      <c r="AO580" s="137"/>
      <c r="AP580" s="137"/>
      <c r="AQ580" s="137"/>
      <c r="AR580" s="137"/>
      <c r="AS580" s="137"/>
      <c r="AT580" s="137"/>
      <c r="AU580" s="137"/>
      <c r="AV580" s="14"/>
      <c r="AW580" s="14"/>
      <c r="AX580" s="12"/>
      <c r="AY580" s="12"/>
      <c r="AZ580" s="12"/>
      <c r="BA580" s="12"/>
      <c r="BB580" s="12"/>
      <c r="BC580" s="12"/>
      <c r="BD580" s="12"/>
      <c r="BE580" s="12"/>
      <c r="BF580" s="12"/>
      <c r="BG580" s="12"/>
      <c r="BH580" s="12"/>
      <c r="BI580" s="12"/>
      <c r="BJ580" s="12"/>
      <c r="BK580" s="12"/>
      <c r="BL580" s="12"/>
      <c r="BM580" s="12"/>
      <c r="BN580" s="12"/>
      <c r="BO580" s="12"/>
      <c r="BP580" s="12"/>
      <c r="BQ580" s="12"/>
      <c r="BR580" s="12"/>
      <c r="BS580" s="12"/>
    </row>
    <row r="581" spans="1:71" ht="30" customHeight="1">
      <c r="A581" s="129" t="s">
        <v>268</v>
      </c>
      <c r="B581" s="130"/>
      <c r="C581" s="131"/>
      <c r="D581" s="132"/>
      <c r="E581" s="132"/>
      <c r="F581" s="133"/>
      <c r="G581" s="130"/>
      <c r="H581" s="130"/>
      <c r="I581" s="130"/>
      <c r="J581" s="140"/>
      <c r="K581" s="135"/>
      <c r="L581" s="139"/>
      <c r="M581" s="135"/>
      <c r="N581" s="135"/>
      <c r="O581" s="135"/>
      <c r="P581" s="135"/>
      <c r="Q581" s="135"/>
      <c r="R581" s="130"/>
      <c r="S581" s="130"/>
      <c r="T581" s="130"/>
      <c r="U581" s="136"/>
      <c r="V581" s="137"/>
      <c r="W581" s="137"/>
      <c r="X581" s="137"/>
      <c r="Y581" s="137"/>
      <c r="Z581" s="137"/>
      <c r="AA581" s="137"/>
      <c r="AB581" s="137"/>
      <c r="AC581" s="137"/>
      <c r="AD581" s="137"/>
      <c r="AE581" s="137"/>
      <c r="AF581" s="137"/>
      <c r="AG581" s="137"/>
      <c r="AH581" s="137"/>
      <c r="AI581" s="137"/>
      <c r="AJ581" s="137"/>
      <c r="AK581" s="137"/>
      <c r="AL581" s="137"/>
      <c r="AM581" s="137"/>
      <c r="AN581" s="137"/>
      <c r="AO581" s="137"/>
      <c r="AP581" s="137"/>
      <c r="AQ581" s="137"/>
      <c r="AR581" s="137"/>
      <c r="AS581" s="137"/>
      <c r="AT581" s="137"/>
      <c r="AU581" s="137"/>
      <c r="AV581" s="14"/>
      <c r="AW581" s="14"/>
      <c r="AX581" s="12"/>
      <c r="AY581" s="12"/>
      <c r="AZ581" s="12"/>
      <c r="BA581" s="12"/>
      <c r="BB581" s="12"/>
      <c r="BC581" s="12"/>
      <c r="BD581" s="12"/>
      <c r="BE581" s="12"/>
      <c r="BF581" s="12"/>
      <c r="BG581" s="12"/>
      <c r="BH581" s="12"/>
      <c r="BI581" s="12"/>
      <c r="BJ581" s="12"/>
      <c r="BK581" s="12"/>
      <c r="BL581" s="12"/>
      <c r="BM581" s="12"/>
      <c r="BN581" s="12"/>
      <c r="BO581" s="12"/>
      <c r="BP581" s="12"/>
      <c r="BQ581" s="12"/>
      <c r="BR581" s="12"/>
      <c r="BS581" s="12"/>
    </row>
    <row r="582" spans="1:71" ht="30" customHeight="1">
      <c r="A582" s="129" t="s">
        <v>269</v>
      </c>
      <c r="B582" s="130"/>
      <c r="C582" s="131"/>
      <c r="D582" s="132"/>
      <c r="E582" s="132"/>
      <c r="F582" s="133"/>
      <c r="G582" s="130"/>
      <c r="H582" s="130"/>
      <c r="I582" s="130"/>
      <c r="J582" s="140"/>
      <c r="K582" s="135"/>
      <c r="L582" s="139"/>
      <c r="M582" s="135"/>
      <c r="N582" s="135"/>
      <c r="O582" s="135"/>
      <c r="P582" s="135"/>
      <c r="Q582" s="135"/>
      <c r="R582" s="130"/>
      <c r="S582" s="130"/>
      <c r="T582" s="130"/>
      <c r="U582" s="136"/>
      <c r="V582" s="137"/>
      <c r="W582" s="137"/>
      <c r="X582" s="137"/>
      <c r="Y582" s="137"/>
      <c r="Z582" s="137"/>
      <c r="AA582" s="137"/>
      <c r="AB582" s="137"/>
      <c r="AC582" s="137"/>
      <c r="AD582" s="137"/>
      <c r="AE582" s="137"/>
      <c r="AF582" s="137"/>
      <c r="AG582" s="137"/>
      <c r="AH582" s="137"/>
      <c r="AI582" s="137"/>
      <c r="AJ582" s="137"/>
      <c r="AK582" s="137"/>
      <c r="AL582" s="137"/>
      <c r="AM582" s="137"/>
      <c r="AN582" s="137"/>
      <c r="AO582" s="137"/>
      <c r="AP582" s="137"/>
      <c r="AQ582" s="137"/>
      <c r="AR582" s="137"/>
      <c r="AS582" s="137"/>
      <c r="AT582" s="137"/>
      <c r="AU582" s="137"/>
      <c r="AV582" s="14"/>
      <c r="AW582" s="14"/>
      <c r="AX582" s="12"/>
      <c r="AY582" s="12"/>
      <c r="AZ582" s="12"/>
      <c r="BA582" s="12"/>
      <c r="BB582" s="12"/>
      <c r="BC582" s="12"/>
      <c r="BD582" s="12"/>
      <c r="BE582" s="12"/>
      <c r="BF582" s="12"/>
      <c r="BG582" s="12"/>
      <c r="BH582" s="12"/>
      <c r="BI582" s="12"/>
      <c r="BJ582" s="12"/>
      <c r="BK582" s="12"/>
      <c r="BL582" s="12"/>
      <c r="BM582" s="12"/>
      <c r="BN582" s="12"/>
      <c r="BO582" s="12"/>
      <c r="BP582" s="12"/>
      <c r="BQ582" s="12"/>
      <c r="BR582" s="12"/>
      <c r="BS582" s="12"/>
    </row>
    <row r="583" spans="1:71" ht="30" customHeight="1">
      <c r="A583" s="129" t="s">
        <v>270</v>
      </c>
      <c r="B583" s="130"/>
      <c r="C583" s="131"/>
      <c r="D583" s="132"/>
      <c r="E583" s="132"/>
      <c r="F583" s="133"/>
      <c r="G583" s="130"/>
      <c r="H583" s="130"/>
      <c r="I583" s="130"/>
      <c r="J583" s="140"/>
      <c r="K583" s="135"/>
      <c r="L583" s="139"/>
      <c r="M583" s="135"/>
      <c r="N583" s="135"/>
      <c r="O583" s="135"/>
      <c r="P583" s="135"/>
      <c r="Q583" s="135"/>
      <c r="R583" s="130"/>
      <c r="S583" s="130"/>
      <c r="T583" s="130"/>
      <c r="U583" s="136"/>
      <c r="V583" s="137"/>
      <c r="W583" s="137"/>
      <c r="X583" s="137"/>
      <c r="Y583" s="137"/>
      <c r="Z583" s="137"/>
      <c r="AA583" s="137"/>
      <c r="AB583" s="137"/>
      <c r="AC583" s="137"/>
      <c r="AD583" s="137"/>
      <c r="AE583" s="137"/>
      <c r="AF583" s="137"/>
      <c r="AG583" s="137"/>
      <c r="AH583" s="137"/>
      <c r="AI583" s="137"/>
      <c r="AJ583" s="137"/>
      <c r="AK583" s="137"/>
      <c r="AL583" s="137"/>
      <c r="AM583" s="137"/>
      <c r="AN583" s="137"/>
      <c r="AO583" s="137"/>
      <c r="AP583" s="137"/>
      <c r="AQ583" s="137"/>
      <c r="AR583" s="137"/>
      <c r="AS583" s="137"/>
      <c r="AT583" s="137"/>
      <c r="AU583" s="137"/>
      <c r="AV583" s="14"/>
      <c r="AW583" s="14"/>
      <c r="AX583" s="12"/>
      <c r="AY583" s="12"/>
      <c r="AZ583" s="12"/>
      <c r="BA583" s="12"/>
      <c r="BB583" s="12"/>
      <c r="BC583" s="12"/>
      <c r="BD583" s="12"/>
      <c r="BE583" s="12"/>
      <c r="BF583" s="12"/>
      <c r="BG583" s="12"/>
      <c r="BH583" s="12"/>
      <c r="BI583" s="12"/>
      <c r="BJ583" s="12"/>
      <c r="BK583" s="12"/>
      <c r="BL583" s="12"/>
      <c r="BM583" s="12"/>
      <c r="BN583" s="12"/>
      <c r="BO583" s="12"/>
      <c r="BP583" s="12"/>
      <c r="BQ583" s="12"/>
      <c r="BR583" s="12"/>
      <c r="BS583" s="12"/>
    </row>
    <row r="584" spans="1:71" ht="30" customHeight="1">
      <c r="A584" s="141"/>
      <c r="B584" s="130"/>
      <c r="C584" s="131"/>
      <c r="D584" s="132"/>
      <c r="E584" s="132"/>
      <c r="F584" s="133"/>
      <c r="G584" s="130"/>
      <c r="H584" s="130"/>
      <c r="I584" s="130"/>
      <c r="J584" s="140"/>
      <c r="K584" s="135"/>
      <c r="L584" s="139"/>
      <c r="M584" s="135"/>
      <c r="N584" s="135"/>
      <c r="O584" s="135"/>
      <c r="P584" s="135"/>
      <c r="Q584" s="135"/>
      <c r="R584" s="130"/>
      <c r="S584" s="130"/>
      <c r="T584" s="130"/>
      <c r="U584" s="136"/>
      <c r="V584" s="137"/>
      <c r="W584" s="137"/>
      <c r="X584" s="137"/>
      <c r="Y584" s="137"/>
      <c r="Z584" s="137"/>
      <c r="AA584" s="137"/>
      <c r="AB584" s="137"/>
      <c r="AC584" s="137"/>
      <c r="AD584" s="137"/>
      <c r="AE584" s="137"/>
      <c r="AF584" s="137"/>
      <c r="AG584" s="137"/>
      <c r="AH584" s="137"/>
      <c r="AI584" s="137"/>
      <c r="AJ584" s="137"/>
      <c r="AK584" s="137"/>
      <c r="AL584" s="137"/>
      <c r="AM584" s="137"/>
      <c r="AN584" s="137"/>
      <c r="AO584" s="137"/>
      <c r="AP584" s="137"/>
      <c r="AQ584" s="137"/>
      <c r="AR584" s="137"/>
      <c r="AS584" s="137"/>
      <c r="AT584" s="137"/>
      <c r="AU584" s="137"/>
      <c r="AV584" s="14"/>
      <c r="AW584" s="14"/>
      <c r="AX584" s="12"/>
      <c r="AY584" s="12"/>
      <c r="AZ584" s="12"/>
      <c r="BA584" s="12"/>
      <c r="BB584" s="12"/>
      <c r="BC584" s="12"/>
      <c r="BD584" s="12"/>
      <c r="BE584" s="12"/>
      <c r="BF584" s="12"/>
      <c r="BG584" s="12"/>
      <c r="BH584" s="12"/>
      <c r="BI584" s="12"/>
      <c r="BJ584" s="12"/>
      <c r="BK584" s="12"/>
      <c r="BL584" s="12"/>
      <c r="BM584" s="12"/>
      <c r="BN584" s="12"/>
      <c r="BO584" s="12"/>
      <c r="BP584" s="12"/>
      <c r="BQ584" s="12"/>
      <c r="BR584" s="12"/>
      <c r="BS584" s="12"/>
    </row>
    <row r="585" spans="1:71" ht="30" customHeight="1">
      <c r="A585" s="142" t="s">
        <v>222</v>
      </c>
      <c r="B585" s="130"/>
      <c r="C585" s="131"/>
      <c r="D585" s="132"/>
      <c r="E585" s="132"/>
      <c r="F585" s="133"/>
      <c r="G585" s="130"/>
      <c r="H585" s="130"/>
      <c r="I585" s="130"/>
      <c r="J585" s="140"/>
      <c r="K585" s="135"/>
      <c r="L585" s="139"/>
      <c r="M585" s="135"/>
      <c r="N585" s="135"/>
      <c r="O585" s="135"/>
      <c r="P585" s="135"/>
      <c r="Q585" s="135"/>
      <c r="R585" s="130"/>
      <c r="S585" s="130"/>
      <c r="T585" s="130"/>
      <c r="U585" s="136"/>
      <c r="V585" s="137"/>
      <c r="W585" s="137"/>
      <c r="X585" s="137"/>
      <c r="Y585" s="137"/>
      <c r="Z585" s="137"/>
      <c r="AA585" s="137"/>
      <c r="AB585" s="137"/>
      <c r="AC585" s="137"/>
      <c r="AD585" s="137"/>
      <c r="AE585" s="137"/>
      <c r="AF585" s="137"/>
      <c r="AG585" s="137"/>
      <c r="AH585" s="137"/>
      <c r="AI585" s="137"/>
      <c r="AJ585" s="137"/>
      <c r="AK585" s="137"/>
      <c r="AL585" s="137"/>
      <c r="AM585" s="137"/>
      <c r="AN585" s="137"/>
      <c r="AO585" s="137"/>
      <c r="AP585" s="137"/>
      <c r="AQ585" s="137"/>
      <c r="AR585" s="137"/>
      <c r="AS585" s="137"/>
      <c r="AT585" s="137"/>
      <c r="AU585" s="137"/>
      <c r="AV585" s="14"/>
      <c r="AW585" s="14"/>
      <c r="AX585" s="12"/>
      <c r="AY585" s="12"/>
      <c r="AZ585" s="12"/>
      <c r="BA585" s="12"/>
      <c r="BB585" s="12"/>
      <c r="BC585" s="12"/>
      <c r="BD585" s="12"/>
      <c r="BE585" s="12"/>
      <c r="BF585" s="12"/>
      <c r="BG585" s="12"/>
      <c r="BH585" s="12"/>
      <c r="BI585" s="12"/>
      <c r="BJ585" s="12"/>
      <c r="BK585" s="12"/>
      <c r="BL585" s="12"/>
      <c r="BM585" s="12"/>
      <c r="BN585" s="12"/>
      <c r="BO585" s="12"/>
      <c r="BP585" s="12"/>
      <c r="BQ585" s="12"/>
      <c r="BR585" s="12"/>
      <c r="BS585" s="12"/>
    </row>
    <row r="586" spans="1:71" ht="30" customHeight="1">
      <c r="A586" s="151" t="s">
        <v>221</v>
      </c>
      <c r="B586" s="151"/>
      <c r="C586" s="151"/>
      <c r="D586" s="151"/>
      <c r="E586" s="151"/>
      <c r="F586" s="151"/>
      <c r="G586" s="151"/>
      <c r="H586" s="151"/>
      <c r="I586" s="151"/>
      <c r="J586" s="151"/>
      <c r="K586" s="151"/>
      <c r="L586" s="135"/>
      <c r="M586" s="135"/>
      <c r="N586" s="135"/>
      <c r="O586" s="135"/>
      <c r="P586" s="135"/>
      <c r="Q586" s="135"/>
      <c r="R586" s="130"/>
      <c r="S586" s="130"/>
      <c r="T586" s="130"/>
      <c r="U586" s="136"/>
      <c r="V586" s="137"/>
      <c r="W586" s="137"/>
      <c r="X586" s="137"/>
      <c r="Y586" s="137"/>
      <c r="Z586" s="137"/>
      <c r="AA586" s="137"/>
      <c r="AB586" s="137"/>
      <c r="AC586" s="137"/>
      <c r="AD586" s="137"/>
      <c r="AE586" s="137"/>
      <c r="AF586" s="137"/>
      <c r="AG586" s="137"/>
      <c r="AH586" s="137"/>
      <c r="AI586" s="137"/>
      <c r="AJ586" s="137"/>
      <c r="AK586" s="137"/>
      <c r="AL586" s="137"/>
      <c r="AM586" s="137"/>
      <c r="AN586" s="137"/>
      <c r="AO586" s="137"/>
      <c r="AP586" s="137"/>
      <c r="AQ586" s="137"/>
      <c r="AR586" s="137"/>
      <c r="AS586" s="137"/>
      <c r="AT586" s="137"/>
      <c r="AU586" s="137"/>
      <c r="AV586" s="14"/>
      <c r="AW586" s="14"/>
      <c r="AX586" s="12"/>
      <c r="AY586" s="12"/>
      <c r="AZ586" s="12"/>
      <c r="BA586" s="12"/>
      <c r="BB586" s="12"/>
      <c r="BC586" s="12"/>
      <c r="BD586" s="12"/>
      <c r="BE586" s="12"/>
      <c r="BF586" s="12"/>
      <c r="BG586" s="12"/>
      <c r="BH586" s="12"/>
      <c r="BI586" s="12"/>
      <c r="BJ586" s="12"/>
      <c r="BK586" s="12"/>
      <c r="BL586" s="12"/>
      <c r="BM586" s="12"/>
      <c r="BN586" s="12"/>
      <c r="BO586" s="12"/>
      <c r="BP586" s="12"/>
      <c r="BQ586" s="12"/>
      <c r="BR586" s="12"/>
      <c r="BS586" s="12"/>
    </row>
    <row r="587" spans="1:71" ht="30" customHeight="1">
      <c r="A587" s="151" t="s">
        <v>256</v>
      </c>
      <c r="B587" s="151"/>
      <c r="C587" s="151"/>
      <c r="D587" s="151"/>
      <c r="E587" s="151"/>
      <c r="F587" s="151"/>
      <c r="G587" s="151"/>
      <c r="H587" s="151"/>
      <c r="I587" s="151"/>
      <c r="J587" s="151"/>
      <c r="K587" s="151"/>
      <c r="L587" s="151"/>
      <c r="M587" s="151"/>
      <c r="N587" s="151"/>
      <c r="O587" s="151"/>
      <c r="P587" s="151"/>
      <c r="Q587" s="151"/>
      <c r="R587" s="151"/>
      <c r="S587" s="151"/>
      <c r="T587" s="151"/>
      <c r="U587" s="151"/>
      <c r="V587" s="151"/>
      <c r="W587" s="151"/>
      <c r="X587" s="151"/>
      <c r="Y587" s="151"/>
      <c r="Z587" s="151"/>
      <c r="AA587" s="151"/>
      <c r="AB587" s="151"/>
      <c r="AC587" s="151"/>
      <c r="AD587" s="151"/>
      <c r="AE587" s="151"/>
      <c r="AF587" s="151"/>
      <c r="AG587" s="151"/>
      <c r="AH587" s="151"/>
      <c r="AI587" s="151"/>
      <c r="AJ587" s="151"/>
      <c r="AK587" s="151"/>
      <c r="AL587" s="151"/>
      <c r="AM587" s="151"/>
      <c r="AN587" s="151"/>
      <c r="AO587" s="151"/>
      <c r="AP587" s="151"/>
      <c r="AQ587" s="151"/>
      <c r="AR587" s="151"/>
      <c r="AS587" s="151"/>
      <c r="AT587" s="151"/>
      <c r="AU587" s="151"/>
      <c r="AV587" s="14"/>
      <c r="AW587" s="14"/>
      <c r="AX587" s="12"/>
      <c r="AY587" s="12"/>
      <c r="AZ587" s="12"/>
      <c r="BA587" s="12"/>
      <c r="BB587" s="12"/>
      <c r="BC587" s="12"/>
      <c r="BD587" s="12"/>
      <c r="BE587" s="12"/>
      <c r="BF587" s="12"/>
      <c r="BG587" s="12"/>
      <c r="BH587" s="12"/>
      <c r="BI587" s="12"/>
      <c r="BJ587" s="12"/>
      <c r="BK587" s="12"/>
      <c r="BL587" s="12"/>
      <c r="BM587" s="12"/>
      <c r="BN587" s="12"/>
      <c r="BO587" s="12"/>
      <c r="BP587" s="12"/>
      <c r="BQ587" s="12"/>
      <c r="BR587" s="12"/>
      <c r="BS587" s="12"/>
    </row>
    <row r="588" spans="1:71" ht="30" customHeight="1">
      <c r="A588" s="151" t="s">
        <v>264</v>
      </c>
      <c r="B588" s="186"/>
      <c r="C588" s="186"/>
      <c r="D588" s="186"/>
      <c r="E588" s="186"/>
      <c r="F588" s="186"/>
      <c r="G588" s="186"/>
      <c r="H588" s="186"/>
      <c r="I588" s="186"/>
      <c r="J588" s="186"/>
      <c r="K588" s="186"/>
      <c r="L588" s="186"/>
      <c r="M588" s="186"/>
      <c r="N588" s="186"/>
      <c r="O588" s="186"/>
      <c r="P588" s="186"/>
      <c r="Q588" s="186"/>
      <c r="R588" s="186"/>
      <c r="S588" s="186"/>
      <c r="T588" s="186"/>
      <c r="U588" s="186"/>
      <c r="V588" s="186"/>
      <c r="W588" s="186"/>
      <c r="X588" s="186"/>
      <c r="Y588" s="186"/>
      <c r="Z588" s="186"/>
      <c r="AA588" s="186"/>
      <c r="AB588" s="186"/>
      <c r="AC588" s="186"/>
      <c r="AD588" s="186"/>
      <c r="AE588" s="186"/>
      <c r="AF588" s="186"/>
      <c r="AG588" s="186"/>
      <c r="AH588" s="186"/>
      <c r="AI588" s="186"/>
      <c r="AJ588" s="186"/>
      <c r="AK588" s="186"/>
      <c r="AL588" s="186"/>
      <c r="AM588" s="186"/>
      <c r="AN588" s="186"/>
      <c r="AO588" s="186"/>
      <c r="AP588" s="186"/>
      <c r="AQ588" s="186"/>
      <c r="AR588" s="186"/>
      <c r="AS588" s="186"/>
      <c r="AT588" s="186"/>
      <c r="AU588" s="186"/>
      <c r="AV588" s="14"/>
      <c r="AW588" s="14"/>
      <c r="AX588" s="12"/>
      <c r="AY588" s="12"/>
      <c r="AZ588" s="12"/>
      <c r="BA588" s="12"/>
      <c r="BB588" s="12"/>
      <c r="BC588" s="12"/>
      <c r="BD588" s="12"/>
      <c r="BE588" s="12"/>
      <c r="BF588" s="12"/>
      <c r="BG588" s="12"/>
      <c r="BH588" s="12"/>
      <c r="BI588" s="12"/>
      <c r="BJ588" s="12"/>
      <c r="BK588" s="12"/>
      <c r="BL588" s="12"/>
      <c r="BM588" s="12"/>
      <c r="BN588" s="12"/>
      <c r="BO588" s="12"/>
      <c r="BP588" s="12"/>
      <c r="BQ588" s="12"/>
      <c r="BR588" s="12"/>
      <c r="BS588" s="12"/>
    </row>
    <row r="589" spans="1:71" ht="30" customHeight="1">
      <c r="A589" s="151" t="s">
        <v>253</v>
      </c>
      <c r="B589" s="151"/>
      <c r="C589" s="151"/>
      <c r="D589" s="151"/>
      <c r="E589" s="151"/>
      <c r="F589" s="151"/>
      <c r="G589" s="151"/>
      <c r="H589" s="151"/>
      <c r="I589" s="151"/>
      <c r="J589" s="151"/>
      <c r="K589" s="151"/>
      <c r="L589" s="151"/>
      <c r="M589" s="151"/>
      <c r="N589" s="151"/>
      <c r="O589" s="151"/>
      <c r="P589" s="151"/>
      <c r="Q589" s="151"/>
      <c r="R589" s="151"/>
      <c r="S589" s="151"/>
      <c r="T589" s="151"/>
      <c r="U589" s="151"/>
      <c r="V589" s="151"/>
      <c r="W589" s="151"/>
      <c r="X589" s="151"/>
      <c r="Y589" s="151"/>
      <c r="Z589" s="151"/>
      <c r="AA589" s="151"/>
      <c r="AB589" s="151"/>
      <c r="AC589" s="151"/>
      <c r="AD589" s="151"/>
      <c r="AE589" s="151"/>
      <c r="AF589" s="151"/>
      <c r="AG589" s="151"/>
      <c r="AH589" s="151"/>
      <c r="AI589" s="151"/>
      <c r="AJ589" s="151"/>
      <c r="AK589" s="151"/>
      <c r="AL589" s="151"/>
      <c r="AM589" s="151"/>
      <c r="AN589" s="151"/>
      <c r="AO589" s="151"/>
      <c r="AP589" s="151"/>
      <c r="AQ589" s="151"/>
      <c r="AR589" s="151"/>
      <c r="AS589" s="151"/>
      <c r="AT589" s="151"/>
      <c r="AU589" s="151"/>
      <c r="AV589" s="14"/>
      <c r="AW589" s="14"/>
      <c r="AX589" s="12"/>
      <c r="AY589" s="12"/>
      <c r="AZ589" s="12"/>
      <c r="BA589" s="12"/>
      <c r="BB589" s="12"/>
      <c r="BC589" s="12"/>
      <c r="BD589" s="12"/>
      <c r="BE589" s="12"/>
      <c r="BF589" s="12"/>
      <c r="BG589" s="12"/>
      <c r="BH589" s="12"/>
      <c r="BI589" s="12"/>
      <c r="BJ589" s="12"/>
      <c r="BK589" s="12"/>
      <c r="BL589" s="12"/>
      <c r="BM589" s="12"/>
      <c r="BN589" s="12"/>
      <c r="BO589" s="12"/>
      <c r="BP589" s="12"/>
      <c r="BQ589" s="12"/>
      <c r="BR589" s="12"/>
      <c r="BS589" s="12"/>
    </row>
    <row r="590" spans="1:71" ht="30" customHeight="1">
      <c r="A590" s="151" t="s">
        <v>254</v>
      </c>
      <c r="B590" s="151"/>
      <c r="C590" s="151"/>
      <c r="D590" s="151"/>
      <c r="E590" s="151"/>
      <c r="F590" s="151"/>
      <c r="G590" s="151"/>
      <c r="H590" s="151"/>
      <c r="I590" s="151"/>
      <c r="J590" s="151"/>
      <c r="K590" s="151"/>
      <c r="L590" s="151"/>
      <c r="M590" s="151"/>
      <c r="N590" s="151"/>
      <c r="O590" s="151"/>
      <c r="P590" s="151"/>
      <c r="Q590" s="151"/>
      <c r="R590" s="151"/>
      <c r="S590" s="151"/>
      <c r="T590" s="151"/>
      <c r="U590" s="151"/>
      <c r="V590" s="151"/>
      <c r="W590" s="151"/>
      <c r="X590" s="151"/>
      <c r="Y590" s="151"/>
      <c r="Z590" s="151"/>
      <c r="AA590" s="151"/>
      <c r="AB590" s="151"/>
      <c r="AC590" s="151"/>
      <c r="AD590" s="151"/>
      <c r="AE590" s="151"/>
      <c r="AF590" s="151"/>
      <c r="AG590" s="151"/>
      <c r="AH590" s="151"/>
      <c r="AI590" s="151"/>
      <c r="AJ590" s="151"/>
      <c r="AK590" s="151"/>
      <c r="AL590" s="151"/>
      <c r="AM590" s="151"/>
      <c r="AN590" s="151"/>
      <c r="AO590" s="151"/>
      <c r="AP590" s="151"/>
      <c r="AQ590" s="151"/>
      <c r="AR590" s="151"/>
      <c r="AS590" s="151"/>
      <c r="AT590" s="151"/>
      <c r="AU590" s="151"/>
      <c r="AV590" s="14"/>
      <c r="AW590" s="14"/>
      <c r="AX590" s="12"/>
      <c r="AY590" s="12"/>
      <c r="AZ590" s="12"/>
      <c r="BA590" s="12"/>
      <c r="BB590" s="12"/>
      <c r="BC590" s="12"/>
      <c r="BD590" s="12"/>
      <c r="BE590" s="12"/>
      <c r="BF590" s="12"/>
      <c r="BG590" s="12"/>
      <c r="BH590" s="12"/>
      <c r="BI590" s="12"/>
      <c r="BJ590" s="12"/>
      <c r="BK590" s="12"/>
      <c r="BL590" s="12"/>
      <c r="BM590" s="12"/>
      <c r="BN590" s="12"/>
      <c r="BO590" s="12"/>
      <c r="BP590" s="12"/>
      <c r="BQ590" s="12"/>
      <c r="BR590" s="12"/>
      <c r="BS590" s="12"/>
    </row>
    <row r="591" spans="1:71" ht="26.25">
      <c r="A591" s="151" t="s">
        <v>260</v>
      </c>
      <c r="B591" s="151"/>
      <c r="C591" s="151"/>
      <c r="D591" s="151"/>
      <c r="E591" s="151"/>
      <c r="F591" s="151"/>
      <c r="G591" s="151"/>
      <c r="H591" s="151"/>
      <c r="I591" s="151"/>
      <c r="J591" s="151"/>
      <c r="K591" s="151"/>
      <c r="L591" s="151"/>
      <c r="M591" s="151"/>
      <c r="N591" s="151"/>
      <c r="O591" s="151"/>
      <c r="P591" s="151"/>
      <c r="Q591" s="151"/>
      <c r="R591" s="151"/>
      <c r="S591" s="151"/>
      <c r="T591" s="151"/>
      <c r="U591" s="151"/>
      <c r="V591" s="151"/>
      <c r="W591" s="151"/>
      <c r="X591" s="151"/>
      <c r="Y591" s="151"/>
      <c r="Z591" s="151"/>
      <c r="AA591" s="151"/>
      <c r="AB591" s="151"/>
      <c r="AC591" s="151"/>
      <c r="AD591" s="151"/>
      <c r="AE591" s="151"/>
      <c r="AF591" s="151"/>
      <c r="AG591" s="151"/>
      <c r="AH591" s="151"/>
      <c r="AI591" s="151"/>
      <c r="AJ591" s="151"/>
      <c r="AK591" s="151"/>
      <c r="AL591" s="151"/>
      <c r="AM591" s="151"/>
      <c r="AN591" s="151"/>
      <c r="AO591" s="151"/>
      <c r="AP591" s="151"/>
      <c r="AQ591" s="151"/>
      <c r="AR591" s="151"/>
      <c r="AS591" s="151"/>
      <c r="AT591" s="151"/>
      <c r="AU591" s="151"/>
      <c r="AV591" s="14"/>
      <c r="AW591" s="14"/>
      <c r="AX591" s="12"/>
      <c r="AY591" s="12"/>
      <c r="AZ591" s="12"/>
      <c r="BA591" s="12"/>
      <c r="BB591" s="12"/>
      <c r="BC591" s="12"/>
      <c r="BD591" s="12"/>
      <c r="BE591" s="12"/>
      <c r="BF591" s="12"/>
      <c r="BG591" s="12"/>
      <c r="BH591" s="12"/>
      <c r="BI591" s="12"/>
      <c r="BJ591" s="12"/>
      <c r="BK591" s="12"/>
      <c r="BL591" s="12"/>
      <c r="BM591" s="12"/>
      <c r="BN591" s="12"/>
      <c r="BO591" s="12"/>
      <c r="BP591" s="12"/>
      <c r="BQ591" s="12"/>
      <c r="BR591" s="12"/>
      <c r="BS591" s="12"/>
    </row>
    <row r="592" spans="1:71">
      <c r="A592" s="74"/>
      <c r="B592" s="12"/>
      <c r="C592" s="75"/>
      <c r="D592" s="204"/>
      <c r="E592" s="204"/>
      <c r="F592" s="19"/>
      <c r="G592" s="12"/>
      <c r="H592" s="12"/>
      <c r="I592" s="12"/>
      <c r="J592" s="20"/>
      <c r="K592" s="76"/>
      <c r="L592" s="76"/>
      <c r="M592" s="76"/>
      <c r="N592" s="76"/>
      <c r="O592" s="76"/>
      <c r="P592" s="76"/>
      <c r="Q592" s="76"/>
      <c r="R592" s="12"/>
      <c r="S592" s="12"/>
      <c r="T592" s="12"/>
      <c r="U592" s="17"/>
      <c r="V592" s="14"/>
      <c r="W592" s="14"/>
      <c r="X592" s="14"/>
      <c r="Y592" s="14"/>
      <c r="Z592" s="14"/>
      <c r="AA592" s="14"/>
      <c r="AB592" s="14"/>
      <c r="AC592" s="14"/>
      <c r="AD592" s="14"/>
      <c r="AE592" s="14"/>
      <c r="AF592" s="14"/>
      <c r="AG592" s="14"/>
      <c r="AH592" s="14"/>
      <c r="AI592" s="14"/>
      <c r="AJ592" s="14"/>
      <c r="AK592" s="14"/>
      <c r="AL592" s="14"/>
      <c r="AM592" s="14"/>
      <c r="AN592" s="14"/>
      <c r="AO592" s="14"/>
      <c r="AP592" s="14"/>
      <c r="AQ592" s="14"/>
      <c r="AR592" s="14"/>
      <c r="AS592" s="14"/>
      <c r="AT592" s="14"/>
      <c r="AU592" s="14"/>
      <c r="AV592" s="14"/>
      <c r="AW592" s="14"/>
      <c r="AX592" s="12"/>
      <c r="AY592" s="12"/>
      <c r="AZ592" s="12"/>
      <c r="BA592" s="12"/>
      <c r="BB592" s="12"/>
      <c r="BC592" s="12"/>
      <c r="BD592" s="12"/>
      <c r="BE592" s="12"/>
      <c r="BF592" s="12"/>
      <c r="BG592" s="12"/>
      <c r="BH592" s="12"/>
      <c r="BI592" s="12"/>
      <c r="BJ592" s="12"/>
      <c r="BK592" s="12"/>
      <c r="BL592" s="12"/>
      <c r="BM592" s="12"/>
      <c r="BN592" s="12"/>
      <c r="BO592" s="12"/>
      <c r="BP592" s="12"/>
      <c r="BQ592" s="12"/>
      <c r="BR592" s="12"/>
      <c r="BS592" s="12"/>
    </row>
    <row r="593" spans="1:71">
      <c r="A593" s="74"/>
      <c r="B593" s="12"/>
      <c r="C593" s="75"/>
      <c r="D593" s="204"/>
      <c r="E593" s="204"/>
      <c r="F593" s="19"/>
      <c r="G593" s="12"/>
      <c r="H593" s="12"/>
      <c r="I593" s="12"/>
      <c r="J593" s="20"/>
      <c r="K593" s="76"/>
      <c r="L593" s="76"/>
      <c r="M593" s="76"/>
      <c r="N593" s="76"/>
      <c r="O593" s="76"/>
      <c r="P593" s="76"/>
      <c r="Q593" s="76"/>
      <c r="R593" s="12"/>
      <c r="S593" s="12"/>
      <c r="T593" s="12"/>
      <c r="U593" s="17"/>
      <c r="V593" s="14"/>
      <c r="W593" s="14"/>
      <c r="X593" s="14"/>
      <c r="Y593" s="14"/>
      <c r="Z593" s="14"/>
      <c r="AA593" s="14"/>
      <c r="AB593" s="14"/>
      <c r="AC593" s="14"/>
      <c r="AD593" s="14"/>
      <c r="AE593" s="14"/>
      <c r="AF593" s="14"/>
      <c r="AG593" s="14"/>
      <c r="AH593" s="14"/>
      <c r="AI593" s="14"/>
      <c r="AJ593" s="14"/>
      <c r="AK593" s="14"/>
      <c r="AL593" s="14"/>
      <c r="AM593" s="14"/>
      <c r="AN593" s="14"/>
      <c r="AO593" s="14"/>
      <c r="AP593" s="14"/>
      <c r="AQ593" s="14"/>
      <c r="AR593" s="14"/>
      <c r="AS593" s="14"/>
      <c r="AT593" s="14"/>
      <c r="AU593" s="14"/>
      <c r="AV593" s="14"/>
      <c r="AW593" s="14"/>
      <c r="AX593" s="12"/>
      <c r="AY593" s="12"/>
      <c r="AZ593" s="12"/>
      <c r="BA593" s="12"/>
      <c r="BB593" s="12"/>
      <c r="BC593" s="12"/>
      <c r="BD593" s="12"/>
      <c r="BE593" s="12"/>
      <c r="BF593" s="12"/>
      <c r="BG593" s="12"/>
      <c r="BH593" s="12"/>
      <c r="BI593" s="12"/>
      <c r="BJ593" s="12"/>
      <c r="BK593" s="12"/>
      <c r="BL593" s="12"/>
      <c r="BM593" s="12"/>
      <c r="BN593" s="12"/>
      <c r="BO593" s="12"/>
      <c r="BP593" s="12"/>
      <c r="BQ593" s="12"/>
      <c r="BR593" s="12"/>
      <c r="BS593" s="12"/>
    </row>
    <row r="594" spans="1:71">
      <c r="A594" s="74"/>
      <c r="B594" s="12"/>
      <c r="C594" s="75"/>
      <c r="D594" s="204"/>
      <c r="E594" s="204"/>
      <c r="F594" s="19"/>
      <c r="G594" s="12"/>
      <c r="H594" s="12"/>
      <c r="I594" s="12"/>
      <c r="J594" s="20"/>
      <c r="K594" s="76"/>
      <c r="L594" s="76"/>
      <c r="M594" s="76"/>
      <c r="N594" s="76"/>
      <c r="O594" s="76"/>
      <c r="P594" s="76"/>
      <c r="Q594" s="76"/>
      <c r="R594" s="12"/>
      <c r="S594" s="12"/>
      <c r="T594" s="12"/>
      <c r="U594" s="17"/>
      <c r="V594" s="14"/>
      <c r="W594" s="14"/>
      <c r="X594" s="14"/>
      <c r="Y594" s="14"/>
      <c r="Z594" s="14"/>
      <c r="AA594" s="14"/>
      <c r="AB594" s="14"/>
      <c r="AC594" s="14"/>
      <c r="AD594" s="14"/>
      <c r="AE594" s="14"/>
      <c r="AF594" s="14"/>
      <c r="AG594" s="14"/>
      <c r="AH594" s="14"/>
      <c r="AI594" s="14"/>
      <c r="AJ594" s="14"/>
      <c r="AK594" s="14"/>
      <c r="AL594" s="14"/>
      <c r="AM594" s="14"/>
      <c r="AN594" s="14"/>
      <c r="AO594" s="14"/>
      <c r="AP594" s="14"/>
      <c r="AQ594" s="14"/>
      <c r="AR594" s="14"/>
      <c r="AS594" s="14"/>
      <c r="AT594" s="14"/>
      <c r="AU594" s="14"/>
      <c r="AV594" s="14"/>
      <c r="AW594" s="14"/>
      <c r="AX594" s="12"/>
      <c r="AY594" s="12"/>
      <c r="AZ594" s="12"/>
      <c r="BA594" s="12"/>
      <c r="BB594" s="12"/>
      <c r="BC594" s="12"/>
      <c r="BD594" s="12"/>
      <c r="BE594" s="12"/>
      <c r="BF594" s="12"/>
      <c r="BG594" s="12"/>
      <c r="BH594" s="12"/>
      <c r="BI594" s="12"/>
      <c r="BJ594" s="12"/>
      <c r="BK594" s="12"/>
      <c r="BL594" s="12"/>
      <c r="BM594" s="12"/>
      <c r="BN594" s="12"/>
      <c r="BO594" s="12"/>
      <c r="BP594" s="12"/>
      <c r="BQ594" s="12"/>
      <c r="BR594" s="12"/>
      <c r="BS594" s="12"/>
    </row>
    <row r="595" spans="1:71">
      <c r="A595" s="74"/>
      <c r="B595" s="12"/>
      <c r="C595" s="75"/>
      <c r="D595" s="204"/>
      <c r="E595" s="204"/>
      <c r="F595" s="19"/>
      <c r="G595" s="12"/>
      <c r="H595" s="12"/>
      <c r="I595" s="12"/>
      <c r="J595" s="20"/>
      <c r="K595" s="76"/>
      <c r="L595" s="76"/>
      <c r="M595" s="76"/>
      <c r="N595" s="76"/>
      <c r="O595" s="76"/>
      <c r="P595" s="76"/>
      <c r="Q595" s="76"/>
      <c r="R595" s="12"/>
      <c r="S595" s="12"/>
      <c r="T595" s="12"/>
      <c r="U595" s="17"/>
      <c r="V595" s="14"/>
      <c r="W595" s="14"/>
      <c r="X595" s="14"/>
      <c r="Y595" s="14"/>
      <c r="Z595" s="14"/>
      <c r="AA595" s="14"/>
      <c r="AB595" s="14"/>
      <c r="AC595" s="14"/>
      <c r="AD595" s="14"/>
      <c r="AE595" s="14"/>
      <c r="AF595" s="14"/>
      <c r="AG595" s="14"/>
      <c r="AH595" s="14"/>
      <c r="AI595" s="14"/>
      <c r="AJ595" s="14"/>
      <c r="AK595" s="14"/>
      <c r="AL595" s="14"/>
      <c r="AM595" s="14"/>
      <c r="AN595" s="14"/>
      <c r="AO595" s="14"/>
      <c r="AP595" s="14"/>
      <c r="AQ595" s="14"/>
      <c r="AR595" s="14"/>
      <c r="AS595" s="14"/>
      <c r="AT595" s="14"/>
      <c r="AU595" s="14"/>
      <c r="AV595" s="14"/>
      <c r="AW595" s="14"/>
      <c r="AX595" s="12"/>
      <c r="AY595" s="12"/>
      <c r="AZ595" s="12"/>
      <c r="BA595" s="12"/>
      <c r="BB595" s="12"/>
      <c r="BC595" s="12"/>
      <c r="BD595" s="12"/>
      <c r="BE595" s="12"/>
      <c r="BF595" s="12"/>
      <c r="BG595" s="12"/>
      <c r="BH595" s="12"/>
      <c r="BI595" s="12"/>
      <c r="BJ595" s="12"/>
      <c r="BK595" s="12"/>
      <c r="BL595" s="12"/>
      <c r="BM595" s="12"/>
      <c r="BN595" s="12"/>
      <c r="BO595" s="12"/>
      <c r="BP595" s="12"/>
      <c r="BQ595" s="12"/>
      <c r="BR595" s="12"/>
      <c r="BS595" s="12"/>
    </row>
    <row r="596" spans="1:71">
      <c r="A596" s="74"/>
      <c r="B596" s="12"/>
      <c r="C596" s="75"/>
      <c r="D596" s="204"/>
      <c r="E596" s="204"/>
      <c r="F596" s="19"/>
      <c r="G596" s="12"/>
      <c r="H596" s="12"/>
      <c r="I596" s="12"/>
      <c r="J596" s="20"/>
      <c r="K596" s="76"/>
      <c r="L596" s="76"/>
      <c r="M596" s="76"/>
      <c r="N596" s="76"/>
      <c r="O596" s="76"/>
      <c r="P596" s="76"/>
      <c r="Q596" s="76"/>
      <c r="R596" s="12"/>
      <c r="S596" s="12"/>
      <c r="T596" s="12"/>
      <c r="U596" s="17"/>
      <c r="V596" s="14"/>
      <c r="W596" s="14"/>
      <c r="X596" s="14"/>
      <c r="Y596" s="14"/>
      <c r="Z596" s="14"/>
      <c r="AA596" s="14"/>
      <c r="AB596" s="14"/>
      <c r="AC596" s="14"/>
      <c r="AD596" s="14"/>
      <c r="AE596" s="14"/>
      <c r="AF596" s="14"/>
      <c r="AG596" s="14"/>
      <c r="AH596" s="14"/>
      <c r="AI596" s="14"/>
      <c r="AJ596" s="14"/>
      <c r="AK596" s="14"/>
      <c r="AL596" s="14"/>
      <c r="AM596" s="14"/>
      <c r="AN596" s="14"/>
      <c r="AO596" s="14"/>
      <c r="AP596" s="14"/>
      <c r="AQ596" s="14"/>
      <c r="AR596" s="14"/>
      <c r="AS596" s="14"/>
      <c r="AT596" s="14"/>
      <c r="AU596" s="14"/>
      <c r="AV596" s="14"/>
      <c r="AW596" s="14"/>
      <c r="AX596" s="12"/>
      <c r="AY596" s="12"/>
      <c r="AZ596" s="12"/>
      <c r="BA596" s="12"/>
      <c r="BB596" s="12"/>
      <c r="BC596" s="12"/>
      <c r="BD596" s="12"/>
      <c r="BE596" s="12"/>
      <c r="BF596" s="12"/>
      <c r="BG596" s="12"/>
      <c r="BH596" s="12"/>
      <c r="BI596" s="12"/>
      <c r="BJ596" s="12"/>
      <c r="BK596" s="12"/>
      <c r="BL596" s="12"/>
      <c r="BM596" s="12"/>
      <c r="BN596" s="12"/>
      <c r="BO596" s="12"/>
      <c r="BP596" s="12"/>
      <c r="BQ596" s="12"/>
      <c r="BR596" s="12"/>
      <c r="BS596" s="12"/>
    </row>
    <row r="597" spans="1:71">
      <c r="A597" s="74"/>
      <c r="B597" s="12"/>
      <c r="C597" s="75"/>
      <c r="D597" s="204"/>
      <c r="E597" s="204"/>
      <c r="F597" s="19"/>
      <c r="G597" s="12"/>
      <c r="H597" s="12"/>
      <c r="I597" s="12"/>
      <c r="J597" s="20"/>
      <c r="K597" s="76"/>
      <c r="L597" s="76"/>
      <c r="M597" s="76"/>
      <c r="N597" s="76"/>
      <c r="O597" s="76"/>
      <c r="P597" s="76"/>
      <c r="Q597" s="76"/>
      <c r="R597" s="12"/>
      <c r="S597" s="12"/>
      <c r="T597" s="12"/>
      <c r="U597" s="17"/>
      <c r="V597" s="14"/>
      <c r="W597" s="14"/>
      <c r="X597" s="14"/>
      <c r="Y597" s="14"/>
      <c r="Z597" s="14"/>
      <c r="AA597" s="14"/>
      <c r="AB597" s="14"/>
      <c r="AC597" s="14"/>
      <c r="AD597" s="14"/>
      <c r="AE597" s="14"/>
      <c r="AF597" s="14"/>
      <c r="AG597" s="14"/>
      <c r="AH597" s="14"/>
      <c r="AI597" s="14"/>
      <c r="AJ597" s="14"/>
      <c r="AK597" s="14"/>
      <c r="AL597" s="14"/>
      <c r="AM597" s="14"/>
      <c r="AN597" s="14"/>
      <c r="AO597" s="14"/>
      <c r="AP597" s="14"/>
      <c r="AQ597" s="14"/>
      <c r="AR597" s="14"/>
      <c r="AS597" s="14"/>
      <c r="AT597" s="14"/>
      <c r="AU597" s="14"/>
      <c r="AV597" s="14"/>
      <c r="AW597" s="14"/>
      <c r="AX597" s="12"/>
      <c r="AY597" s="12"/>
      <c r="AZ597" s="12"/>
      <c r="BA597" s="12"/>
      <c r="BB597" s="12"/>
      <c r="BC597" s="12"/>
      <c r="BD597" s="12"/>
      <c r="BE597" s="12"/>
      <c r="BF597" s="12"/>
      <c r="BG597" s="12"/>
      <c r="BH597" s="12"/>
      <c r="BI597" s="12"/>
      <c r="BJ597" s="12"/>
      <c r="BK597" s="12"/>
      <c r="BL597" s="12"/>
      <c r="BM597" s="12"/>
      <c r="BN597" s="12"/>
      <c r="BO597" s="12"/>
      <c r="BP597" s="12"/>
      <c r="BQ597" s="12"/>
      <c r="BR597" s="12"/>
      <c r="BS597" s="12"/>
    </row>
    <row r="598" spans="1:71">
      <c r="A598" s="74"/>
      <c r="B598" s="12"/>
      <c r="C598" s="75"/>
      <c r="D598" s="204"/>
      <c r="E598" s="204"/>
      <c r="F598" s="19"/>
      <c r="G598" s="12"/>
      <c r="H598" s="12"/>
      <c r="I598" s="12"/>
      <c r="J598" s="20"/>
      <c r="K598" s="76"/>
      <c r="L598" s="76"/>
      <c r="M598" s="76"/>
      <c r="N598" s="76"/>
      <c r="O598" s="76"/>
      <c r="P598" s="76"/>
      <c r="Q598" s="76"/>
      <c r="R598" s="12"/>
      <c r="S598" s="12"/>
      <c r="T598" s="12"/>
      <c r="U598" s="17"/>
      <c r="V598" s="14"/>
      <c r="W598" s="14"/>
      <c r="X598" s="14"/>
      <c r="Y598" s="14"/>
      <c r="Z598" s="14"/>
      <c r="AA598" s="14"/>
      <c r="AB598" s="14"/>
      <c r="AC598" s="14"/>
      <c r="AD598" s="14"/>
      <c r="AE598" s="14"/>
      <c r="AF598" s="14"/>
      <c r="AG598" s="14"/>
      <c r="AH598" s="14"/>
      <c r="AI598" s="14"/>
      <c r="AJ598" s="14"/>
      <c r="AK598" s="14"/>
      <c r="AL598" s="14"/>
      <c r="AM598" s="14"/>
      <c r="AN598" s="14"/>
      <c r="AO598" s="14"/>
      <c r="AP598" s="14"/>
      <c r="AQ598" s="14"/>
      <c r="AR598" s="14"/>
      <c r="AS598" s="14"/>
      <c r="AT598" s="14"/>
      <c r="AU598" s="14"/>
      <c r="AV598" s="14"/>
      <c r="AW598" s="14"/>
      <c r="AX598" s="12"/>
      <c r="AY598" s="12"/>
      <c r="AZ598" s="12"/>
      <c r="BA598" s="12"/>
      <c r="BB598" s="12"/>
      <c r="BC598" s="12"/>
      <c r="BD598" s="12"/>
      <c r="BE598" s="12"/>
      <c r="BF598" s="12"/>
      <c r="BG598" s="12"/>
      <c r="BH598" s="12"/>
      <c r="BI598" s="12"/>
      <c r="BJ598" s="12"/>
      <c r="BK598" s="12"/>
      <c r="BL598" s="12"/>
      <c r="BM598" s="12"/>
      <c r="BN598" s="12"/>
      <c r="BO598" s="12"/>
      <c r="BP598" s="12"/>
      <c r="BQ598" s="12"/>
      <c r="BR598" s="12"/>
      <c r="BS598" s="12"/>
    </row>
    <row r="599" spans="1:71">
      <c r="A599" s="74"/>
      <c r="B599" s="12"/>
      <c r="C599" s="75"/>
      <c r="D599" s="204"/>
      <c r="E599" s="204"/>
      <c r="F599" s="19"/>
      <c r="G599" s="12"/>
      <c r="H599" s="12"/>
      <c r="I599" s="12"/>
      <c r="J599" s="20"/>
      <c r="K599" s="76"/>
      <c r="L599" s="76"/>
      <c r="M599" s="76"/>
      <c r="N599" s="76"/>
      <c r="O599" s="76"/>
      <c r="P599" s="76"/>
      <c r="Q599" s="76"/>
      <c r="R599" s="12"/>
      <c r="S599" s="12"/>
      <c r="T599" s="12"/>
      <c r="U599" s="17"/>
      <c r="V599" s="14"/>
      <c r="W599" s="14"/>
      <c r="X599" s="14"/>
      <c r="Y599" s="14"/>
      <c r="Z599" s="14"/>
      <c r="AA599" s="14"/>
      <c r="AB599" s="14"/>
      <c r="AC599" s="14"/>
      <c r="AD599" s="14"/>
      <c r="AE599" s="14"/>
      <c r="AF599" s="14"/>
      <c r="AG599" s="14"/>
      <c r="AH599" s="14"/>
      <c r="AI599" s="14"/>
      <c r="AJ599" s="14"/>
      <c r="AK599" s="14"/>
      <c r="AL599" s="14"/>
      <c r="AM599" s="14"/>
      <c r="AN599" s="14"/>
      <c r="AO599" s="14"/>
      <c r="AP599" s="14"/>
      <c r="AQ599" s="14"/>
      <c r="AR599" s="14"/>
      <c r="AS599" s="14"/>
      <c r="AT599" s="14"/>
      <c r="AU599" s="14"/>
      <c r="AV599" s="14"/>
      <c r="AW599" s="14"/>
      <c r="AX599" s="12"/>
      <c r="AY599" s="12"/>
      <c r="AZ599" s="12"/>
      <c r="BA599" s="12"/>
      <c r="BB599" s="12"/>
      <c r="BC599" s="12"/>
      <c r="BD599" s="12"/>
      <c r="BE599" s="12"/>
      <c r="BF599" s="12"/>
      <c r="BG599" s="12"/>
      <c r="BH599" s="12"/>
      <c r="BI599" s="12"/>
      <c r="BJ599" s="12"/>
      <c r="BK599" s="12"/>
      <c r="BL599" s="12"/>
      <c r="BM599" s="12"/>
      <c r="BN599" s="12"/>
      <c r="BO599" s="12"/>
      <c r="BP599" s="12"/>
      <c r="BQ599" s="12"/>
      <c r="BR599" s="12"/>
      <c r="BS599" s="12"/>
    </row>
    <row r="600" spans="1:71">
      <c r="A600" s="74"/>
      <c r="B600" s="12"/>
      <c r="C600" s="75"/>
      <c r="D600" s="204"/>
      <c r="E600" s="204"/>
      <c r="F600" s="19"/>
      <c r="G600" s="12"/>
      <c r="H600" s="12"/>
      <c r="I600" s="12"/>
      <c r="J600" s="20"/>
      <c r="K600" s="76"/>
      <c r="L600" s="76"/>
      <c r="M600" s="76"/>
      <c r="N600" s="76"/>
      <c r="O600" s="76"/>
      <c r="P600" s="76"/>
      <c r="Q600" s="76"/>
      <c r="R600" s="12"/>
      <c r="S600" s="12"/>
      <c r="T600" s="12"/>
      <c r="U600" s="17"/>
      <c r="V600" s="14"/>
      <c r="W600" s="14"/>
      <c r="X600" s="14"/>
      <c r="Y600" s="14"/>
      <c r="Z600" s="14"/>
      <c r="AA600" s="14"/>
      <c r="AB600" s="14"/>
      <c r="AC600" s="14"/>
      <c r="AD600" s="14"/>
      <c r="AE600" s="14"/>
      <c r="AF600" s="14"/>
      <c r="AG600" s="14"/>
      <c r="AH600" s="14"/>
      <c r="AI600" s="14"/>
      <c r="AJ600" s="14"/>
      <c r="AK600" s="14"/>
      <c r="AL600" s="14"/>
      <c r="AM600" s="14"/>
      <c r="AN600" s="14"/>
      <c r="AO600" s="14"/>
      <c r="AP600" s="14"/>
      <c r="AQ600" s="14"/>
      <c r="AR600" s="14"/>
      <c r="AS600" s="14"/>
      <c r="AT600" s="14"/>
      <c r="AU600" s="14"/>
      <c r="AV600" s="14"/>
      <c r="AW600" s="14"/>
      <c r="AX600" s="12"/>
      <c r="AY600" s="12"/>
      <c r="AZ600" s="12"/>
      <c r="BA600" s="12"/>
      <c r="BB600" s="12"/>
      <c r="BC600" s="12"/>
      <c r="BD600" s="12"/>
      <c r="BE600" s="12"/>
      <c r="BF600" s="12"/>
      <c r="BG600" s="12"/>
      <c r="BH600" s="12"/>
      <c r="BI600" s="12"/>
      <c r="BJ600" s="12"/>
      <c r="BK600" s="12"/>
      <c r="BL600" s="12"/>
      <c r="BM600" s="12"/>
      <c r="BN600" s="12"/>
      <c r="BO600" s="12"/>
      <c r="BP600" s="12"/>
      <c r="BQ600" s="12"/>
      <c r="BR600" s="12"/>
      <c r="BS600" s="12"/>
    </row>
    <row r="601" spans="1:71">
      <c r="A601" s="74"/>
      <c r="B601" s="12"/>
      <c r="C601" s="75"/>
      <c r="D601" s="204"/>
      <c r="E601" s="204"/>
      <c r="F601" s="19"/>
      <c r="G601" s="12"/>
      <c r="H601" s="12"/>
      <c r="I601" s="12"/>
      <c r="J601" s="20"/>
      <c r="K601" s="76"/>
      <c r="L601" s="76"/>
      <c r="M601" s="76"/>
      <c r="N601" s="76"/>
      <c r="O601" s="76"/>
      <c r="P601" s="76"/>
      <c r="Q601" s="76"/>
      <c r="R601" s="12"/>
      <c r="S601" s="12"/>
      <c r="T601" s="12"/>
      <c r="U601" s="17"/>
      <c r="V601" s="14"/>
      <c r="W601" s="14"/>
      <c r="X601" s="14"/>
      <c r="Y601" s="14"/>
      <c r="Z601" s="14"/>
      <c r="AA601" s="14"/>
      <c r="AB601" s="14"/>
      <c r="AC601" s="14"/>
      <c r="AD601" s="14"/>
      <c r="AE601" s="14"/>
      <c r="AF601" s="14"/>
      <c r="AG601" s="14"/>
      <c r="AH601" s="14"/>
      <c r="AI601" s="14"/>
      <c r="AJ601" s="14"/>
      <c r="AK601" s="14"/>
      <c r="AL601" s="14"/>
      <c r="AM601" s="14"/>
      <c r="AN601" s="14"/>
      <c r="AO601" s="14"/>
      <c r="AP601" s="14"/>
      <c r="AQ601" s="14"/>
      <c r="AR601" s="14"/>
      <c r="AS601" s="14"/>
      <c r="AT601" s="14"/>
      <c r="AU601" s="14"/>
      <c r="AV601" s="14"/>
      <c r="AW601" s="14"/>
      <c r="AX601" s="12"/>
      <c r="AY601" s="12"/>
      <c r="AZ601" s="12"/>
      <c r="BA601" s="12"/>
      <c r="BB601" s="12"/>
      <c r="BC601" s="12"/>
      <c r="BD601" s="12"/>
      <c r="BE601" s="12"/>
      <c r="BF601" s="12"/>
      <c r="BG601" s="12"/>
      <c r="BH601" s="12"/>
      <c r="BI601" s="12"/>
      <c r="BJ601" s="12"/>
      <c r="BK601" s="12"/>
      <c r="BL601" s="12"/>
      <c r="BM601" s="12"/>
      <c r="BN601" s="12"/>
      <c r="BO601" s="12"/>
      <c r="BP601" s="12"/>
      <c r="BQ601" s="12"/>
      <c r="BR601" s="12"/>
      <c r="BS601" s="12"/>
    </row>
    <row r="602" spans="1:71">
      <c r="A602" s="74"/>
      <c r="B602" s="12"/>
      <c r="C602" s="75"/>
      <c r="D602" s="204"/>
      <c r="E602" s="204"/>
      <c r="F602" s="19"/>
      <c r="G602" s="12"/>
      <c r="H602" s="12"/>
      <c r="I602" s="12"/>
      <c r="J602" s="20"/>
      <c r="K602" s="76"/>
      <c r="L602" s="76"/>
      <c r="M602" s="76"/>
      <c r="N602" s="76"/>
      <c r="O602" s="76"/>
      <c r="P602" s="76"/>
      <c r="Q602" s="76"/>
      <c r="R602" s="12"/>
      <c r="S602" s="12"/>
      <c r="T602" s="12"/>
      <c r="U602" s="17"/>
      <c r="V602" s="14"/>
      <c r="W602" s="14"/>
      <c r="X602" s="14"/>
      <c r="Y602" s="14"/>
      <c r="Z602" s="14"/>
      <c r="AA602" s="14"/>
      <c r="AB602" s="14"/>
      <c r="AC602" s="14"/>
      <c r="AD602" s="14"/>
      <c r="AE602" s="14"/>
      <c r="AF602" s="14"/>
      <c r="AG602" s="14"/>
      <c r="AH602" s="14"/>
      <c r="AI602" s="14"/>
      <c r="AJ602" s="14"/>
      <c r="AK602" s="14"/>
      <c r="AL602" s="14"/>
      <c r="AM602" s="14"/>
      <c r="AN602" s="14"/>
      <c r="AO602" s="14"/>
      <c r="AP602" s="14"/>
      <c r="AQ602" s="14"/>
      <c r="AR602" s="14"/>
      <c r="AS602" s="14"/>
      <c r="AT602" s="14"/>
      <c r="AU602" s="14"/>
      <c r="AV602" s="14"/>
      <c r="AW602" s="14"/>
      <c r="AX602" s="12"/>
      <c r="AY602" s="12"/>
      <c r="AZ602" s="12"/>
      <c r="BA602" s="12"/>
      <c r="BB602" s="12"/>
      <c r="BC602" s="12"/>
      <c r="BD602" s="12"/>
      <c r="BE602" s="12"/>
      <c r="BF602" s="12"/>
      <c r="BG602" s="12"/>
      <c r="BH602" s="12"/>
      <c r="BI602" s="12"/>
      <c r="BJ602" s="12"/>
      <c r="BK602" s="12"/>
      <c r="BL602" s="12"/>
      <c r="BM602" s="12"/>
      <c r="BN602" s="12"/>
      <c r="BO602" s="12"/>
      <c r="BP602" s="12"/>
      <c r="BQ602" s="12"/>
      <c r="BR602" s="12"/>
      <c r="BS602" s="12"/>
    </row>
    <row r="603" spans="1:71">
      <c r="A603" s="74"/>
      <c r="B603" s="12"/>
      <c r="C603" s="75"/>
      <c r="D603" s="204"/>
      <c r="E603" s="204"/>
      <c r="F603" s="19"/>
      <c r="G603" s="12"/>
      <c r="H603" s="12"/>
      <c r="I603" s="12"/>
      <c r="J603" s="20"/>
      <c r="K603" s="76"/>
      <c r="L603" s="76"/>
      <c r="M603" s="76"/>
      <c r="N603" s="76"/>
      <c r="O603" s="76"/>
      <c r="P603" s="76"/>
      <c r="Q603" s="76"/>
      <c r="R603" s="12"/>
      <c r="S603" s="12"/>
      <c r="T603" s="12"/>
      <c r="U603" s="17"/>
      <c r="V603" s="14"/>
      <c r="W603" s="14"/>
      <c r="X603" s="14"/>
      <c r="Y603" s="14"/>
      <c r="Z603" s="14"/>
      <c r="AA603" s="14"/>
      <c r="AB603" s="14"/>
      <c r="AC603" s="14"/>
      <c r="AD603" s="14"/>
      <c r="AE603" s="14"/>
      <c r="AF603" s="14"/>
      <c r="AG603" s="14"/>
      <c r="AH603" s="14"/>
      <c r="AI603" s="14"/>
      <c r="AJ603" s="14"/>
      <c r="AK603" s="14"/>
      <c r="AL603" s="14"/>
      <c r="AM603" s="14"/>
      <c r="AN603" s="14"/>
      <c r="AO603" s="14"/>
      <c r="AP603" s="14"/>
      <c r="AQ603" s="14"/>
      <c r="AR603" s="14"/>
      <c r="AS603" s="14"/>
      <c r="AT603" s="14"/>
      <c r="AU603" s="14"/>
      <c r="AV603" s="14"/>
      <c r="AW603" s="14"/>
      <c r="AX603" s="12"/>
      <c r="AY603" s="12"/>
      <c r="AZ603" s="12"/>
      <c r="BA603" s="12"/>
      <c r="BB603" s="12"/>
      <c r="BC603" s="12"/>
      <c r="BD603" s="12"/>
      <c r="BE603" s="12"/>
      <c r="BF603" s="12"/>
      <c r="BG603" s="12"/>
      <c r="BH603" s="12"/>
      <c r="BI603" s="12"/>
      <c r="BJ603" s="12"/>
      <c r="BK603" s="12"/>
      <c r="BL603" s="12"/>
      <c r="BM603" s="12"/>
      <c r="BN603" s="12"/>
      <c r="BO603" s="12"/>
      <c r="BP603" s="12"/>
      <c r="BQ603" s="12"/>
      <c r="BR603" s="12"/>
      <c r="BS603" s="12"/>
    </row>
    <row r="604" spans="1:71">
      <c r="A604" s="74"/>
      <c r="B604" s="12"/>
      <c r="C604" s="75"/>
      <c r="D604" s="204"/>
      <c r="E604" s="204"/>
      <c r="F604" s="19"/>
      <c r="G604" s="12"/>
      <c r="H604" s="12"/>
      <c r="I604" s="12"/>
      <c r="J604" s="20"/>
      <c r="K604" s="76"/>
      <c r="L604" s="76"/>
      <c r="M604" s="76"/>
      <c r="N604" s="76"/>
      <c r="O604" s="76"/>
      <c r="P604" s="76"/>
      <c r="Q604" s="76"/>
      <c r="R604" s="12"/>
      <c r="S604" s="12"/>
      <c r="T604" s="12"/>
      <c r="U604" s="17"/>
      <c r="V604" s="14"/>
      <c r="W604" s="14"/>
      <c r="X604" s="14"/>
      <c r="Y604" s="14"/>
      <c r="Z604" s="14"/>
      <c r="AA604" s="14"/>
      <c r="AB604" s="14"/>
      <c r="AC604" s="14"/>
      <c r="AD604" s="14"/>
      <c r="AE604" s="14"/>
      <c r="AF604" s="14"/>
      <c r="AG604" s="14"/>
      <c r="AH604" s="14"/>
      <c r="AI604" s="14"/>
      <c r="AJ604" s="14"/>
      <c r="AK604" s="14"/>
      <c r="AL604" s="14"/>
      <c r="AM604" s="14"/>
      <c r="AN604" s="14"/>
      <c r="AO604" s="14"/>
      <c r="AP604" s="14"/>
      <c r="AQ604" s="14"/>
      <c r="AR604" s="14"/>
      <c r="AS604" s="14"/>
      <c r="AT604" s="14"/>
      <c r="AU604" s="14"/>
      <c r="AV604" s="14"/>
      <c r="AW604" s="14"/>
      <c r="AX604" s="12"/>
      <c r="AY604" s="12"/>
      <c r="AZ604" s="12"/>
      <c r="BA604" s="12"/>
      <c r="BB604" s="12"/>
      <c r="BC604" s="12"/>
      <c r="BD604" s="12"/>
      <c r="BE604" s="12"/>
      <c r="BF604" s="12"/>
      <c r="BG604" s="12"/>
      <c r="BH604" s="12"/>
      <c r="BI604" s="12"/>
      <c r="BJ604" s="12"/>
      <c r="BK604" s="12"/>
      <c r="BL604" s="12"/>
      <c r="BM604" s="12"/>
      <c r="BN604" s="12"/>
      <c r="BO604" s="12"/>
      <c r="BP604" s="12"/>
      <c r="BQ604" s="12"/>
      <c r="BR604" s="12"/>
      <c r="BS604" s="12"/>
    </row>
    <row r="605" spans="1:71">
      <c r="A605" s="74"/>
      <c r="B605" s="12"/>
      <c r="C605" s="75"/>
      <c r="D605" s="204"/>
      <c r="E605" s="204"/>
      <c r="F605" s="19"/>
      <c r="G605" s="12"/>
      <c r="H605" s="12"/>
      <c r="I605" s="12"/>
      <c r="J605" s="20"/>
      <c r="K605" s="76"/>
      <c r="L605" s="76"/>
      <c r="M605" s="76"/>
      <c r="N605" s="76"/>
      <c r="O605" s="76"/>
      <c r="P605" s="76"/>
      <c r="Q605" s="76"/>
      <c r="R605" s="12"/>
      <c r="S605" s="12"/>
      <c r="T605" s="12"/>
      <c r="U605" s="17"/>
      <c r="V605" s="14"/>
      <c r="W605" s="14"/>
      <c r="X605" s="14"/>
      <c r="Y605" s="14"/>
      <c r="Z605" s="14"/>
      <c r="AA605" s="14"/>
      <c r="AB605" s="14"/>
      <c r="AC605" s="14"/>
      <c r="AD605" s="14"/>
      <c r="AE605" s="14"/>
      <c r="AF605" s="14"/>
      <c r="AG605" s="14"/>
      <c r="AH605" s="14"/>
      <c r="AI605" s="14"/>
      <c r="AJ605" s="14"/>
      <c r="AK605" s="14"/>
      <c r="AL605" s="14"/>
      <c r="AM605" s="14"/>
      <c r="AN605" s="14"/>
      <c r="AO605" s="14"/>
      <c r="AP605" s="14"/>
      <c r="AQ605" s="14"/>
      <c r="AR605" s="14"/>
      <c r="AS605" s="14"/>
      <c r="AT605" s="14"/>
      <c r="AU605" s="14"/>
      <c r="AV605" s="14"/>
      <c r="AW605" s="14"/>
      <c r="AX605" s="12"/>
      <c r="AY605" s="12"/>
      <c r="AZ605" s="12"/>
      <c r="BA605" s="12"/>
      <c r="BB605" s="12"/>
      <c r="BC605" s="12"/>
      <c r="BD605" s="12"/>
      <c r="BE605" s="12"/>
      <c r="BF605" s="12"/>
      <c r="BG605" s="12"/>
      <c r="BH605" s="12"/>
      <c r="BI605" s="12"/>
      <c r="BJ605" s="12"/>
      <c r="BK605" s="12"/>
      <c r="BL605" s="12"/>
      <c r="BM605" s="12"/>
      <c r="BN605" s="12"/>
      <c r="BO605" s="12"/>
      <c r="BP605" s="12"/>
      <c r="BQ605" s="12"/>
      <c r="BR605" s="12"/>
      <c r="BS605" s="12"/>
    </row>
    <row r="606" spans="1:71">
      <c r="A606" s="74"/>
      <c r="B606" s="12"/>
      <c r="C606" s="75"/>
      <c r="D606" s="204"/>
      <c r="E606" s="204"/>
      <c r="F606" s="19"/>
      <c r="G606" s="12"/>
      <c r="H606" s="12"/>
      <c r="I606" s="12"/>
      <c r="J606" s="20"/>
      <c r="K606" s="76"/>
      <c r="L606" s="76"/>
      <c r="M606" s="76"/>
      <c r="N606" s="76"/>
      <c r="O606" s="76"/>
      <c r="P606" s="76"/>
      <c r="Q606" s="76"/>
      <c r="R606" s="12"/>
      <c r="S606" s="12"/>
      <c r="T606" s="12"/>
      <c r="U606" s="17"/>
      <c r="V606" s="14"/>
      <c r="W606" s="14"/>
      <c r="X606" s="14"/>
      <c r="Y606" s="14"/>
      <c r="Z606" s="14"/>
      <c r="AA606" s="14"/>
      <c r="AB606" s="14"/>
      <c r="AC606" s="14"/>
      <c r="AD606" s="14"/>
      <c r="AE606" s="14"/>
      <c r="AF606" s="14"/>
      <c r="AG606" s="14"/>
      <c r="AH606" s="14"/>
      <c r="AI606" s="14"/>
      <c r="AJ606" s="14"/>
      <c r="AK606" s="14"/>
      <c r="AL606" s="14"/>
      <c r="AM606" s="14"/>
      <c r="AN606" s="14"/>
      <c r="AO606" s="14"/>
      <c r="AP606" s="14"/>
      <c r="AQ606" s="14"/>
      <c r="AR606" s="14"/>
      <c r="AS606" s="14"/>
      <c r="AT606" s="14"/>
      <c r="AU606" s="14"/>
      <c r="AV606" s="14"/>
      <c r="AW606" s="14"/>
      <c r="AX606" s="12"/>
      <c r="AY606" s="12"/>
      <c r="AZ606" s="12"/>
      <c r="BA606" s="12"/>
      <c r="BB606" s="12"/>
      <c r="BC606" s="12"/>
      <c r="BD606" s="12"/>
      <c r="BE606" s="12"/>
      <c r="BF606" s="12"/>
      <c r="BG606" s="12"/>
      <c r="BH606" s="12"/>
      <c r="BI606" s="12"/>
      <c r="BJ606" s="12"/>
      <c r="BK606" s="12"/>
      <c r="BL606" s="12"/>
      <c r="BM606" s="12"/>
      <c r="BN606" s="12"/>
      <c r="BO606" s="12"/>
      <c r="BP606" s="12"/>
      <c r="BQ606" s="12"/>
      <c r="BR606" s="12"/>
      <c r="BS606" s="12"/>
    </row>
    <row r="607" spans="1:71">
      <c r="A607" s="74"/>
      <c r="B607" s="12"/>
      <c r="C607" s="75"/>
      <c r="D607" s="204"/>
      <c r="E607" s="204"/>
      <c r="F607" s="19"/>
      <c r="G607" s="12"/>
      <c r="H607" s="12"/>
      <c r="I607" s="12"/>
      <c r="J607" s="20"/>
      <c r="K607" s="76"/>
      <c r="L607" s="76"/>
      <c r="M607" s="76"/>
      <c r="N607" s="76"/>
      <c r="O607" s="76"/>
      <c r="P607" s="76"/>
      <c r="Q607" s="76"/>
      <c r="R607" s="12"/>
      <c r="S607" s="12"/>
      <c r="T607" s="12"/>
      <c r="U607" s="17"/>
      <c r="V607" s="14"/>
      <c r="W607" s="14"/>
      <c r="X607" s="14"/>
      <c r="Y607" s="14"/>
      <c r="Z607" s="14"/>
      <c r="AA607" s="14"/>
      <c r="AB607" s="14"/>
      <c r="AC607" s="14"/>
      <c r="AD607" s="14"/>
      <c r="AE607" s="14"/>
      <c r="AF607" s="14"/>
      <c r="AG607" s="14"/>
      <c r="AH607" s="14"/>
      <c r="AI607" s="14"/>
      <c r="AJ607" s="14"/>
      <c r="AK607" s="14"/>
      <c r="AL607" s="14"/>
      <c r="AM607" s="14"/>
      <c r="AN607" s="14"/>
      <c r="AO607" s="14"/>
      <c r="AP607" s="14"/>
      <c r="AQ607" s="14"/>
      <c r="AR607" s="14"/>
      <c r="AS607" s="14"/>
      <c r="AT607" s="14"/>
      <c r="AU607" s="14"/>
      <c r="AV607" s="14"/>
      <c r="AW607" s="14"/>
      <c r="AX607" s="12"/>
      <c r="AY607" s="12"/>
      <c r="AZ607" s="12"/>
      <c r="BA607" s="12"/>
      <c r="BB607" s="12"/>
      <c r="BC607" s="12"/>
      <c r="BD607" s="12"/>
      <c r="BE607" s="12"/>
      <c r="BF607" s="12"/>
      <c r="BG607" s="12"/>
      <c r="BH607" s="12"/>
      <c r="BI607" s="12"/>
      <c r="BJ607" s="12"/>
      <c r="BK607" s="12"/>
      <c r="BL607" s="12"/>
      <c r="BM607" s="12"/>
      <c r="BN607" s="12"/>
      <c r="BO607" s="12"/>
      <c r="BP607" s="12"/>
      <c r="BQ607" s="12"/>
      <c r="BR607" s="12"/>
      <c r="BS607" s="12"/>
    </row>
    <row r="608" spans="1:71">
      <c r="A608" s="74"/>
      <c r="B608" s="12"/>
      <c r="C608" s="75"/>
      <c r="D608" s="204"/>
      <c r="E608" s="204"/>
      <c r="F608" s="19"/>
      <c r="G608" s="12"/>
      <c r="H608" s="12"/>
      <c r="I608" s="12"/>
      <c r="J608" s="20"/>
      <c r="K608" s="76"/>
      <c r="L608" s="76"/>
      <c r="M608" s="76"/>
      <c r="N608" s="76"/>
      <c r="O608" s="76"/>
      <c r="P608" s="76"/>
      <c r="Q608" s="76"/>
      <c r="R608" s="12"/>
      <c r="S608" s="12"/>
      <c r="T608" s="12"/>
      <c r="U608" s="17"/>
      <c r="V608" s="14"/>
      <c r="W608" s="14"/>
      <c r="X608" s="14"/>
      <c r="Y608" s="14"/>
      <c r="Z608" s="14"/>
      <c r="AA608" s="14"/>
      <c r="AB608" s="14"/>
      <c r="AC608" s="14"/>
      <c r="AD608" s="14"/>
      <c r="AE608" s="14"/>
      <c r="AF608" s="14"/>
      <c r="AG608" s="14"/>
      <c r="AH608" s="14"/>
      <c r="AI608" s="14"/>
      <c r="AJ608" s="14"/>
      <c r="AK608" s="14"/>
      <c r="AL608" s="14"/>
      <c r="AM608" s="14"/>
      <c r="AN608" s="14"/>
      <c r="AO608" s="14"/>
      <c r="AP608" s="14"/>
      <c r="AQ608" s="14"/>
      <c r="AR608" s="14"/>
      <c r="AS608" s="14"/>
      <c r="AT608" s="14"/>
      <c r="AU608" s="14"/>
      <c r="AV608" s="14"/>
      <c r="AW608" s="14"/>
      <c r="AX608" s="12"/>
      <c r="AY608" s="12"/>
      <c r="AZ608" s="12"/>
      <c r="BA608" s="12"/>
      <c r="BB608" s="12"/>
      <c r="BC608" s="12"/>
      <c r="BD608" s="12"/>
      <c r="BE608" s="12"/>
      <c r="BF608" s="12"/>
      <c r="BG608" s="12"/>
      <c r="BH608" s="12"/>
      <c r="BI608" s="12"/>
      <c r="BJ608" s="12"/>
      <c r="BK608" s="12"/>
      <c r="BL608" s="12"/>
      <c r="BM608" s="12"/>
      <c r="BN608" s="12"/>
      <c r="BO608" s="12"/>
      <c r="BP608" s="12"/>
      <c r="BQ608" s="12"/>
      <c r="BR608" s="12"/>
      <c r="BS608" s="12"/>
    </row>
    <row r="609" spans="1:71">
      <c r="A609" s="74"/>
      <c r="B609" s="12"/>
      <c r="C609" s="75"/>
      <c r="D609" s="204"/>
      <c r="E609" s="204"/>
      <c r="F609" s="19"/>
      <c r="G609" s="12"/>
      <c r="H609" s="12"/>
      <c r="I609" s="12"/>
      <c r="J609" s="20"/>
      <c r="K609" s="76"/>
      <c r="L609" s="76"/>
      <c r="M609" s="76"/>
      <c r="N609" s="76"/>
      <c r="O609" s="76"/>
      <c r="P609" s="76"/>
      <c r="Q609" s="76"/>
      <c r="R609" s="12"/>
      <c r="S609" s="12"/>
      <c r="T609" s="12"/>
      <c r="U609" s="17"/>
      <c r="V609" s="14"/>
      <c r="W609" s="14"/>
      <c r="X609" s="14"/>
      <c r="Y609" s="14"/>
      <c r="Z609" s="14"/>
      <c r="AA609" s="14"/>
      <c r="AB609" s="14"/>
      <c r="AC609" s="14"/>
      <c r="AD609" s="14"/>
      <c r="AE609" s="14"/>
      <c r="AF609" s="14"/>
      <c r="AG609" s="14"/>
      <c r="AH609" s="14"/>
      <c r="AI609" s="14"/>
      <c r="AJ609" s="14"/>
      <c r="AK609" s="14"/>
      <c r="AL609" s="14"/>
      <c r="AM609" s="14"/>
      <c r="AN609" s="14"/>
      <c r="AO609" s="14"/>
      <c r="AP609" s="14"/>
      <c r="AQ609" s="14"/>
      <c r="AR609" s="14"/>
      <c r="AS609" s="14"/>
      <c r="AT609" s="14"/>
      <c r="AU609" s="14"/>
      <c r="AV609" s="14"/>
      <c r="AW609" s="14"/>
      <c r="AX609" s="12"/>
      <c r="AY609" s="12"/>
      <c r="AZ609" s="12"/>
      <c r="BA609" s="12"/>
      <c r="BB609" s="12"/>
      <c r="BC609" s="12"/>
      <c r="BD609" s="12"/>
      <c r="BE609" s="12"/>
      <c r="BF609" s="12"/>
      <c r="BG609" s="12"/>
      <c r="BH609" s="12"/>
      <c r="BI609" s="12"/>
      <c r="BJ609" s="12"/>
      <c r="BK609" s="12"/>
      <c r="BL609" s="12"/>
      <c r="BM609" s="12"/>
      <c r="BN609" s="12"/>
      <c r="BO609" s="12"/>
      <c r="BP609" s="12"/>
      <c r="BQ609" s="12"/>
      <c r="BR609" s="12"/>
      <c r="BS609" s="12"/>
    </row>
    <row r="610" spans="1:71">
      <c r="A610" s="74"/>
      <c r="B610" s="12"/>
      <c r="C610" s="75"/>
      <c r="D610" s="204"/>
      <c r="E610" s="204"/>
      <c r="F610" s="19"/>
      <c r="G610" s="12"/>
      <c r="H610" s="12"/>
      <c r="I610" s="12"/>
      <c r="J610" s="20"/>
      <c r="K610" s="76"/>
      <c r="L610" s="76"/>
      <c r="M610" s="76"/>
      <c r="N610" s="76"/>
      <c r="O610" s="76"/>
      <c r="P610" s="76"/>
      <c r="Q610" s="76"/>
      <c r="R610" s="12"/>
      <c r="S610" s="12"/>
      <c r="T610" s="12"/>
      <c r="U610" s="17"/>
      <c r="V610" s="14"/>
      <c r="W610" s="14"/>
      <c r="X610" s="14"/>
      <c r="Y610" s="14"/>
      <c r="Z610" s="14"/>
      <c r="AA610" s="14"/>
      <c r="AB610" s="14"/>
      <c r="AC610" s="14"/>
      <c r="AD610" s="14"/>
      <c r="AE610" s="14"/>
      <c r="AF610" s="14"/>
      <c r="AG610" s="14"/>
      <c r="AH610" s="14"/>
      <c r="AI610" s="14"/>
      <c r="AJ610" s="14"/>
      <c r="AK610" s="14"/>
      <c r="AL610" s="14"/>
      <c r="AM610" s="14"/>
      <c r="AN610" s="14"/>
      <c r="AO610" s="14"/>
      <c r="AP610" s="14"/>
      <c r="AQ610" s="14"/>
      <c r="AR610" s="14"/>
      <c r="AS610" s="14"/>
      <c r="AT610" s="14"/>
      <c r="AU610" s="14"/>
      <c r="AV610" s="14"/>
      <c r="AW610" s="14"/>
      <c r="AX610" s="12"/>
      <c r="AY610" s="12"/>
      <c r="AZ610" s="12"/>
      <c r="BA610" s="12"/>
      <c r="BB610" s="12"/>
      <c r="BC610" s="12"/>
      <c r="BD610" s="12"/>
      <c r="BE610" s="12"/>
      <c r="BF610" s="12"/>
      <c r="BG610" s="12"/>
      <c r="BH610" s="12"/>
      <c r="BI610" s="12"/>
      <c r="BJ610" s="12"/>
      <c r="BK610" s="12"/>
      <c r="BL610" s="12"/>
      <c r="BM610" s="12"/>
      <c r="BN610" s="12"/>
      <c r="BO610" s="12"/>
      <c r="BP610" s="12"/>
      <c r="BQ610" s="12"/>
      <c r="BR610" s="12"/>
      <c r="BS610" s="12"/>
    </row>
    <row r="611" spans="1:71">
      <c r="A611" s="74"/>
      <c r="B611" s="12"/>
      <c r="C611" s="75"/>
      <c r="D611" s="204"/>
      <c r="E611" s="204"/>
      <c r="F611" s="19"/>
      <c r="G611" s="12"/>
      <c r="H611" s="12"/>
      <c r="I611" s="12"/>
      <c r="J611" s="20"/>
      <c r="K611" s="76"/>
      <c r="L611" s="76"/>
      <c r="M611" s="76"/>
      <c r="N611" s="76"/>
      <c r="O611" s="76"/>
      <c r="P611" s="76"/>
      <c r="Q611" s="76"/>
      <c r="R611" s="12"/>
      <c r="S611" s="12"/>
      <c r="T611" s="12"/>
      <c r="U611" s="17"/>
      <c r="V611" s="14"/>
      <c r="W611" s="14"/>
      <c r="X611" s="14"/>
      <c r="Y611" s="14"/>
      <c r="Z611" s="14"/>
      <c r="AA611" s="14"/>
      <c r="AB611" s="14"/>
      <c r="AC611" s="14"/>
      <c r="AD611" s="14"/>
      <c r="AE611" s="14"/>
      <c r="AF611" s="14"/>
      <c r="AG611" s="14"/>
      <c r="AH611" s="14"/>
      <c r="AI611" s="14"/>
      <c r="AJ611" s="14"/>
      <c r="AK611" s="14"/>
      <c r="AL611" s="14"/>
      <c r="AM611" s="14"/>
      <c r="AN611" s="14"/>
      <c r="AO611" s="14"/>
      <c r="AP611" s="14"/>
      <c r="AQ611" s="14"/>
      <c r="AR611" s="14"/>
      <c r="AS611" s="14"/>
      <c r="AT611" s="14"/>
      <c r="AU611" s="14"/>
      <c r="AV611" s="14"/>
      <c r="AW611" s="14"/>
      <c r="AX611" s="12"/>
      <c r="AY611" s="12"/>
      <c r="AZ611" s="12"/>
      <c r="BA611" s="12"/>
      <c r="BB611" s="12"/>
      <c r="BC611" s="12"/>
      <c r="BD611" s="12"/>
      <c r="BE611" s="12"/>
      <c r="BF611" s="12"/>
      <c r="BG611" s="12"/>
      <c r="BH611" s="12"/>
      <c r="BI611" s="12"/>
      <c r="BJ611" s="12"/>
      <c r="BK611" s="12"/>
      <c r="BL611" s="12"/>
      <c r="BM611" s="12"/>
      <c r="BN611" s="12"/>
      <c r="BO611" s="12"/>
      <c r="BP611" s="12"/>
      <c r="BQ611" s="12"/>
      <c r="BR611" s="12"/>
      <c r="BS611" s="12"/>
    </row>
    <row r="612" spans="1:71">
      <c r="A612" s="74"/>
      <c r="B612" s="12"/>
      <c r="C612" s="75"/>
      <c r="D612" s="204"/>
      <c r="E612" s="204"/>
      <c r="F612" s="19"/>
      <c r="G612" s="12"/>
      <c r="H612" s="12"/>
      <c r="I612" s="12"/>
      <c r="J612" s="20"/>
      <c r="K612" s="76"/>
      <c r="L612" s="76"/>
      <c r="M612" s="76"/>
      <c r="N612" s="76"/>
      <c r="O612" s="76"/>
      <c r="P612" s="76"/>
      <c r="Q612" s="76"/>
      <c r="R612" s="12"/>
      <c r="S612" s="12"/>
      <c r="T612" s="12"/>
      <c r="U612" s="17"/>
      <c r="V612" s="14"/>
      <c r="W612" s="14"/>
      <c r="X612" s="14"/>
      <c r="Y612" s="14"/>
      <c r="Z612" s="14"/>
      <c r="AA612" s="14"/>
      <c r="AB612" s="14"/>
      <c r="AC612" s="14"/>
      <c r="AD612" s="14"/>
      <c r="AE612" s="14"/>
      <c r="AF612" s="14"/>
      <c r="AG612" s="14"/>
      <c r="AH612" s="14"/>
      <c r="AI612" s="14"/>
      <c r="AJ612" s="14"/>
      <c r="AK612" s="14"/>
      <c r="AL612" s="14"/>
      <c r="AM612" s="14"/>
      <c r="AN612" s="14"/>
      <c r="AO612" s="14"/>
      <c r="AP612" s="14"/>
      <c r="AQ612" s="14"/>
      <c r="AR612" s="14"/>
      <c r="AS612" s="14"/>
      <c r="AT612" s="14"/>
      <c r="AU612" s="14"/>
      <c r="AV612" s="14"/>
      <c r="AW612" s="14"/>
      <c r="AX612" s="12"/>
      <c r="AY612" s="12"/>
      <c r="AZ612" s="12"/>
      <c r="BA612" s="12"/>
      <c r="BB612" s="12"/>
      <c r="BC612" s="12"/>
      <c r="BD612" s="12"/>
      <c r="BE612" s="12"/>
      <c r="BF612" s="12"/>
      <c r="BG612" s="12"/>
      <c r="BH612" s="12"/>
      <c r="BI612" s="12"/>
      <c r="BJ612" s="12"/>
      <c r="BK612" s="12"/>
      <c r="BL612" s="12"/>
      <c r="BM612" s="12"/>
      <c r="BN612" s="12"/>
      <c r="BO612" s="12"/>
      <c r="BP612" s="12"/>
      <c r="BQ612" s="12"/>
      <c r="BR612" s="12"/>
      <c r="BS612" s="12"/>
    </row>
    <row r="613" spans="1:71">
      <c r="A613" s="74"/>
      <c r="B613" s="12"/>
      <c r="C613" s="75"/>
      <c r="D613" s="204"/>
      <c r="E613" s="204"/>
      <c r="F613" s="19"/>
      <c r="G613" s="12"/>
      <c r="H613" s="12"/>
      <c r="I613" s="12"/>
      <c r="J613" s="20"/>
      <c r="K613" s="76"/>
      <c r="L613" s="76"/>
      <c r="M613" s="76"/>
      <c r="N613" s="76"/>
      <c r="O613" s="76"/>
      <c r="P613" s="76"/>
      <c r="Q613" s="76"/>
      <c r="R613" s="12"/>
      <c r="S613" s="12"/>
      <c r="T613" s="12"/>
      <c r="U613" s="17"/>
      <c r="V613" s="14"/>
      <c r="W613" s="14"/>
      <c r="X613" s="14"/>
      <c r="Y613" s="14"/>
      <c r="Z613" s="14"/>
      <c r="AA613" s="14"/>
      <c r="AB613" s="14"/>
      <c r="AC613" s="14"/>
      <c r="AD613" s="14"/>
      <c r="AE613" s="14"/>
      <c r="AF613" s="14"/>
      <c r="AG613" s="14"/>
      <c r="AH613" s="14"/>
      <c r="AI613" s="14"/>
      <c r="AJ613" s="14"/>
      <c r="AK613" s="14"/>
      <c r="AL613" s="14"/>
      <c r="AM613" s="14"/>
      <c r="AN613" s="14"/>
      <c r="AO613" s="14"/>
      <c r="AP613" s="14"/>
      <c r="AQ613" s="14"/>
      <c r="AR613" s="14"/>
      <c r="AS613" s="14"/>
      <c r="AT613" s="14"/>
      <c r="AU613" s="14"/>
      <c r="AV613" s="14"/>
      <c r="AW613" s="14"/>
      <c r="AX613" s="12"/>
      <c r="AY613" s="12"/>
      <c r="AZ613" s="12"/>
      <c r="BA613" s="12"/>
      <c r="BB613" s="12"/>
      <c r="BC613" s="12"/>
      <c r="BD613" s="12"/>
      <c r="BE613" s="12"/>
      <c r="BF613" s="12"/>
      <c r="BG613" s="12"/>
      <c r="BH613" s="12"/>
      <c r="BI613" s="12"/>
      <c r="BJ613" s="12"/>
      <c r="BK613" s="12"/>
      <c r="BL613" s="12"/>
      <c r="BM613" s="12"/>
      <c r="BN613" s="12"/>
      <c r="BO613" s="12"/>
      <c r="BP613" s="12"/>
      <c r="BQ613" s="12"/>
      <c r="BR613" s="12"/>
      <c r="BS613" s="12"/>
    </row>
    <row r="614" spans="1:71">
      <c r="A614" s="74"/>
      <c r="B614" s="12"/>
      <c r="C614" s="75"/>
      <c r="D614" s="204"/>
      <c r="E614" s="204"/>
      <c r="F614" s="19"/>
      <c r="G614" s="12"/>
      <c r="H614" s="12"/>
      <c r="I614" s="12"/>
      <c r="J614" s="20"/>
      <c r="K614" s="76"/>
      <c r="L614" s="76"/>
      <c r="M614" s="76"/>
      <c r="N614" s="76"/>
      <c r="O614" s="76"/>
      <c r="P614" s="76"/>
      <c r="Q614" s="76"/>
      <c r="R614" s="12"/>
      <c r="S614" s="12"/>
      <c r="T614" s="12"/>
      <c r="U614" s="17"/>
      <c r="V614" s="14"/>
      <c r="W614" s="14"/>
      <c r="X614" s="14"/>
      <c r="Y614" s="14"/>
      <c r="Z614" s="14"/>
      <c r="AA614" s="14"/>
      <c r="AB614" s="14"/>
      <c r="AC614" s="14"/>
      <c r="AD614" s="14"/>
      <c r="AE614" s="14"/>
      <c r="AF614" s="14"/>
      <c r="AG614" s="14"/>
      <c r="AH614" s="14"/>
      <c r="AI614" s="14"/>
      <c r="AJ614" s="14"/>
      <c r="AK614" s="14"/>
      <c r="AL614" s="14"/>
      <c r="AM614" s="14"/>
      <c r="AN614" s="14"/>
      <c r="AO614" s="14"/>
      <c r="AP614" s="14"/>
      <c r="AQ614" s="14"/>
      <c r="AR614" s="14"/>
      <c r="AS614" s="14"/>
      <c r="AT614" s="14"/>
      <c r="AU614" s="14"/>
      <c r="AV614" s="14"/>
      <c r="AW614" s="14"/>
      <c r="AX614" s="12"/>
      <c r="AY614" s="12"/>
      <c r="AZ614" s="12"/>
      <c r="BA614" s="12"/>
      <c r="BB614" s="12"/>
      <c r="BC614" s="12"/>
      <c r="BD614" s="12"/>
      <c r="BE614" s="12"/>
      <c r="BF614" s="12"/>
      <c r="BG614" s="12"/>
      <c r="BH614" s="12"/>
      <c r="BI614" s="12"/>
      <c r="BJ614" s="12"/>
      <c r="BK614" s="12"/>
      <c r="BL614" s="12"/>
      <c r="BM614" s="12"/>
      <c r="BN614" s="12"/>
      <c r="BO614" s="12"/>
      <c r="BP614" s="12"/>
      <c r="BQ614" s="12"/>
      <c r="BR614" s="12"/>
      <c r="BS614" s="12"/>
    </row>
    <row r="615" spans="1:71">
      <c r="A615" s="74"/>
      <c r="B615" s="12"/>
      <c r="C615" s="75"/>
      <c r="D615" s="204"/>
      <c r="E615" s="204"/>
      <c r="F615" s="19"/>
      <c r="G615" s="12"/>
      <c r="H615" s="12"/>
      <c r="I615" s="12"/>
      <c r="J615" s="20"/>
      <c r="K615" s="76"/>
      <c r="L615" s="76"/>
      <c r="M615" s="76"/>
      <c r="N615" s="76"/>
      <c r="O615" s="76"/>
      <c r="P615" s="76"/>
      <c r="Q615" s="76"/>
      <c r="R615" s="12"/>
      <c r="S615" s="12"/>
      <c r="T615" s="12"/>
      <c r="U615" s="17"/>
      <c r="V615" s="14"/>
      <c r="W615" s="14"/>
      <c r="X615" s="14"/>
      <c r="Y615" s="14"/>
      <c r="Z615" s="14"/>
      <c r="AA615" s="14"/>
      <c r="AB615" s="14"/>
      <c r="AC615" s="14"/>
      <c r="AD615" s="14"/>
      <c r="AE615" s="14"/>
      <c r="AF615" s="14"/>
      <c r="AG615" s="14"/>
      <c r="AH615" s="14"/>
      <c r="AI615" s="14"/>
      <c r="AJ615" s="14"/>
      <c r="AK615" s="14"/>
      <c r="AL615" s="14"/>
      <c r="AM615" s="14"/>
      <c r="AN615" s="14"/>
      <c r="AO615" s="14"/>
      <c r="AP615" s="14"/>
      <c r="AQ615" s="14"/>
      <c r="AR615" s="14"/>
      <c r="AS615" s="14"/>
      <c r="AT615" s="14"/>
      <c r="AU615" s="14"/>
      <c r="AV615" s="14"/>
      <c r="AW615" s="14"/>
      <c r="AX615" s="12"/>
      <c r="AY615" s="12"/>
      <c r="AZ615" s="12"/>
      <c r="BA615" s="12"/>
      <c r="BB615" s="12"/>
      <c r="BC615" s="12"/>
      <c r="BD615" s="12"/>
      <c r="BE615" s="12"/>
      <c r="BF615" s="12"/>
      <c r="BG615" s="12"/>
      <c r="BH615" s="12"/>
      <c r="BI615" s="12"/>
      <c r="BJ615" s="12"/>
      <c r="BK615" s="12"/>
      <c r="BL615" s="12"/>
      <c r="BM615" s="12"/>
      <c r="BN615" s="12"/>
      <c r="BO615" s="12"/>
      <c r="BP615" s="12"/>
      <c r="BQ615" s="12"/>
      <c r="BR615" s="12"/>
      <c r="BS615" s="12"/>
    </row>
    <row r="616" spans="1:71">
      <c r="A616" s="74"/>
      <c r="B616" s="12"/>
      <c r="C616" s="75"/>
      <c r="D616" s="204"/>
      <c r="E616" s="204"/>
      <c r="F616" s="19"/>
      <c r="G616" s="12"/>
      <c r="H616" s="12"/>
      <c r="I616" s="12"/>
      <c r="J616" s="20"/>
      <c r="K616" s="76"/>
      <c r="L616" s="76"/>
      <c r="M616" s="76"/>
      <c r="N616" s="76"/>
      <c r="O616" s="76"/>
      <c r="P616" s="76"/>
      <c r="Q616" s="76"/>
      <c r="R616" s="12"/>
      <c r="S616" s="12"/>
      <c r="T616" s="12"/>
      <c r="U616" s="17"/>
      <c r="V616" s="14"/>
      <c r="W616" s="14"/>
      <c r="X616" s="14"/>
      <c r="Y616" s="14"/>
      <c r="Z616" s="14"/>
      <c r="AA616" s="14"/>
      <c r="AB616" s="14"/>
      <c r="AC616" s="14"/>
      <c r="AD616" s="14"/>
      <c r="AE616" s="14"/>
      <c r="AF616" s="14"/>
      <c r="AG616" s="14"/>
      <c r="AH616" s="14"/>
      <c r="AI616" s="14"/>
      <c r="AJ616" s="14"/>
      <c r="AK616" s="14"/>
      <c r="AL616" s="14"/>
      <c r="AM616" s="14"/>
      <c r="AN616" s="14"/>
      <c r="AO616" s="14"/>
      <c r="AP616" s="14"/>
      <c r="AQ616" s="14"/>
      <c r="AR616" s="14"/>
      <c r="AS616" s="14"/>
      <c r="AT616" s="14"/>
      <c r="AU616" s="14"/>
      <c r="AV616" s="14"/>
      <c r="AW616" s="14"/>
      <c r="AX616" s="12"/>
      <c r="AY616" s="12"/>
      <c r="AZ616" s="12"/>
      <c r="BA616" s="12"/>
      <c r="BB616" s="12"/>
      <c r="BC616" s="12"/>
      <c r="BD616" s="12"/>
      <c r="BE616" s="12"/>
      <c r="BF616" s="12"/>
      <c r="BG616" s="12"/>
      <c r="BH616" s="12"/>
      <c r="BI616" s="12"/>
      <c r="BJ616" s="12"/>
      <c r="BK616" s="12"/>
      <c r="BL616" s="12"/>
      <c r="BM616" s="12"/>
      <c r="BN616" s="12"/>
      <c r="BO616" s="12"/>
      <c r="BP616" s="12"/>
      <c r="BQ616" s="12"/>
      <c r="BR616" s="12"/>
      <c r="BS616" s="12"/>
    </row>
    <row r="617" spans="1:71">
      <c r="A617" s="74"/>
      <c r="B617" s="12"/>
      <c r="C617" s="75"/>
      <c r="D617" s="204"/>
      <c r="E617" s="204"/>
      <c r="F617" s="19"/>
      <c r="G617" s="12"/>
      <c r="H617" s="12"/>
      <c r="I617" s="12"/>
      <c r="J617" s="20"/>
      <c r="K617" s="76"/>
      <c r="L617" s="76"/>
      <c r="M617" s="76"/>
      <c r="N617" s="76"/>
      <c r="O617" s="76"/>
      <c r="P617" s="76"/>
      <c r="Q617" s="76"/>
      <c r="R617" s="12"/>
      <c r="S617" s="12"/>
      <c r="T617" s="12"/>
      <c r="U617" s="17"/>
      <c r="V617" s="14"/>
      <c r="W617" s="14"/>
      <c r="X617" s="14"/>
      <c r="Y617" s="14"/>
      <c r="Z617" s="14"/>
      <c r="AA617" s="14"/>
      <c r="AB617" s="14"/>
      <c r="AC617" s="14"/>
      <c r="AD617" s="14"/>
      <c r="AE617" s="14"/>
      <c r="AF617" s="14"/>
      <c r="AG617" s="14"/>
      <c r="AH617" s="14"/>
      <c r="AI617" s="14"/>
      <c r="AJ617" s="14"/>
      <c r="AK617" s="14"/>
      <c r="AL617" s="14"/>
      <c r="AM617" s="14"/>
      <c r="AN617" s="14"/>
      <c r="AO617" s="14"/>
      <c r="AP617" s="14"/>
      <c r="AQ617" s="14"/>
      <c r="AR617" s="14"/>
      <c r="AS617" s="14"/>
      <c r="AT617" s="14"/>
      <c r="AU617" s="14"/>
      <c r="AV617" s="14"/>
      <c r="AW617" s="14"/>
      <c r="AX617" s="12"/>
      <c r="AY617" s="12"/>
      <c r="AZ617" s="12"/>
      <c r="BA617" s="12"/>
      <c r="BB617" s="12"/>
      <c r="BC617" s="12"/>
      <c r="BD617" s="12"/>
      <c r="BE617" s="12"/>
      <c r="BF617" s="12"/>
      <c r="BG617" s="12"/>
      <c r="BH617" s="12"/>
      <c r="BI617" s="12"/>
      <c r="BJ617" s="12"/>
      <c r="BK617" s="12"/>
      <c r="BL617" s="12"/>
      <c r="BM617" s="12"/>
      <c r="BN617" s="12"/>
      <c r="BO617" s="12"/>
      <c r="BP617" s="12"/>
      <c r="BQ617" s="12"/>
      <c r="BR617" s="12"/>
      <c r="BS617" s="12"/>
    </row>
    <row r="618" spans="1:71">
      <c r="A618" s="74"/>
      <c r="B618" s="12"/>
      <c r="C618" s="75"/>
      <c r="D618" s="204"/>
      <c r="E618" s="204"/>
      <c r="F618" s="19"/>
      <c r="G618" s="12"/>
      <c r="H618" s="12"/>
      <c r="I618" s="12"/>
      <c r="J618" s="20"/>
      <c r="K618" s="76"/>
      <c r="L618" s="76"/>
      <c r="M618" s="76"/>
      <c r="N618" s="76"/>
      <c r="O618" s="76"/>
      <c r="P618" s="76"/>
      <c r="Q618" s="76"/>
      <c r="R618" s="12"/>
      <c r="S618" s="12"/>
      <c r="T618" s="12"/>
      <c r="U618" s="17"/>
      <c r="V618" s="14"/>
      <c r="W618" s="14"/>
      <c r="X618" s="14"/>
      <c r="Y618" s="14"/>
      <c r="Z618" s="14"/>
      <c r="AA618" s="14"/>
      <c r="AB618" s="14"/>
      <c r="AC618" s="14"/>
      <c r="AD618" s="14"/>
      <c r="AE618" s="14"/>
      <c r="AF618" s="14"/>
      <c r="AG618" s="14"/>
      <c r="AH618" s="14"/>
      <c r="AI618" s="14"/>
      <c r="AJ618" s="14"/>
      <c r="AK618" s="14"/>
      <c r="AL618" s="14"/>
      <c r="AM618" s="14"/>
      <c r="AN618" s="14"/>
      <c r="AO618" s="14"/>
      <c r="AP618" s="14"/>
      <c r="AQ618" s="14"/>
      <c r="AR618" s="14"/>
      <c r="AS618" s="14"/>
      <c r="AT618" s="14"/>
      <c r="AU618" s="14"/>
      <c r="AV618" s="14"/>
      <c r="AW618" s="14"/>
      <c r="AX618" s="12"/>
      <c r="AY618" s="12"/>
      <c r="AZ618" s="12"/>
      <c r="BA618" s="12"/>
      <c r="BB618" s="12"/>
      <c r="BC618" s="12"/>
      <c r="BD618" s="12"/>
      <c r="BE618" s="12"/>
      <c r="BF618" s="12"/>
      <c r="BG618" s="12"/>
      <c r="BH618" s="12"/>
      <c r="BI618" s="12"/>
      <c r="BJ618" s="12"/>
      <c r="BK618" s="12"/>
      <c r="BL618" s="12"/>
      <c r="BM618" s="12"/>
      <c r="BN618" s="12"/>
      <c r="BO618" s="12"/>
      <c r="BP618" s="12"/>
      <c r="BQ618" s="12"/>
      <c r="BR618" s="12"/>
      <c r="BS618" s="12"/>
    </row>
    <row r="619" spans="1:71">
      <c r="A619" s="74"/>
      <c r="B619" s="12"/>
      <c r="C619" s="75"/>
      <c r="D619" s="204"/>
      <c r="E619" s="204"/>
      <c r="F619" s="19"/>
      <c r="G619" s="12"/>
      <c r="H619" s="12"/>
      <c r="I619" s="12"/>
      <c r="J619" s="20"/>
      <c r="K619" s="76"/>
      <c r="L619" s="76"/>
      <c r="M619" s="76"/>
      <c r="N619" s="76"/>
      <c r="O619" s="76"/>
      <c r="P619" s="76"/>
      <c r="Q619" s="76"/>
      <c r="R619" s="12"/>
      <c r="S619" s="12"/>
      <c r="T619" s="12"/>
      <c r="U619" s="17"/>
      <c r="V619" s="14"/>
      <c r="W619" s="14"/>
      <c r="X619" s="14"/>
      <c r="Y619" s="14"/>
      <c r="Z619" s="14"/>
      <c r="AA619" s="14"/>
      <c r="AB619" s="14"/>
      <c r="AC619" s="14"/>
      <c r="AD619" s="14"/>
      <c r="AE619" s="14"/>
      <c r="AF619" s="14"/>
      <c r="AG619" s="14"/>
      <c r="AH619" s="14"/>
      <c r="AI619" s="14"/>
      <c r="AJ619" s="14"/>
      <c r="AK619" s="14"/>
      <c r="AL619" s="14"/>
      <c r="AM619" s="14"/>
      <c r="AN619" s="14"/>
      <c r="AO619" s="14"/>
      <c r="AP619" s="14"/>
      <c r="AQ619" s="14"/>
      <c r="AR619" s="14"/>
      <c r="AS619" s="14"/>
      <c r="AT619" s="14"/>
      <c r="AU619" s="14"/>
      <c r="AV619" s="14"/>
      <c r="AW619" s="14"/>
      <c r="AX619" s="12"/>
      <c r="AY619" s="12"/>
      <c r="AZ619" s="12"/>
      <c r="BA619" s="12"/>
      <c r="BB619" s="12"/>
      <c r="BC619" s="12"/>
      <c r="BD619" s="12"/>
      <c r="BE619" s="12"/>
      <c r="BF619" s="12"/>
      <c r="BG619" s="12"/>
      <c r="BH619" s="12"/>
      <c r="BI619" s="12"/>
      <c r="BJ619" s="12"/>
      <c r="BK619" s="12"/>
      <c r="BL619" s="12"/>
      <c r="BM619" s="12"/>
      <c r="BN619" s="12"/>
      <c r="BO619" s="12"/>
      <c r="BP619" s="12"/>
      <c r="BQ619" s="12"/>
      <c r="BR619" s="12"/>
      <c r="BS619" s="12"/>
    </row>
    <row r="620" spans="1:71">
      <c r="A620" s="74"/>
      <c r="B620" s="12"/>
      <c r="C620" s="75"/>
      <c r="D620" s="204"/>
      <c r="E620" s="204"/>
      <c r="F620" s="19"/>
      <c r="G620" s="12"/>
      <c r="H620" s="12"/>
      <c r="I620" s="12"/>
      <c r="J620" s="20"/>
      <c r="K620" s="76"/>
      <c r="L620" s="76"/>
      <c r="M620" s="76"/>
      <c r="N620" s="76"/>
      <c r="O620" s="76"/>
      <c r="P620" s="76"/>
      <c r="Q620" s="76"/>
      <c r="R620" s="12"/>
      <c r="S620" s="12"/>
      <c r="T620" s="12"/>
      <c r="U620" s="17"/>
      <c r="V620" s="14"/>
      <c r="W620" s="14"/>
      <c r="X620" s="14"/>
      <c r="Y620" s="14"/>
      <c r="Z620" s="14"/>
      <c r="AA620" s="14"/>
      <c r="AB620" s="14"/>
      <c r="AC620" s="14"/>
      <c r="AD620" s="14"/>
      <c r="AE620" s="14"/>
      <c r="AF620" s="14"/>
      <c r="AG620" s="14"/>
      <c r="AH620" s="14"/>
      <c r="AI620" s="14"/>
      <c r="AJ620" s="14"/>
      <c r="AK620" s="14"/>
      <c r="AL620" s="14"/>
      <c r="AM620" s="14"/>
      <c r="AN620" s="14"/>
      <c r="AO620" s="14"/>
      <c r="AP620" s="14"/>
      <c r="AQ620" s="14"/>
      <c r="AR620" s="14"/>
      <c r="AS620" s="14"/>
      <c r="AT620" s="14"/>
      <c r="AU620" s="14"/>
      <c r="AV620" s="14"/>
      <c r="AW620" s="14"/>
      <c r="AX620" s="12"/>
      <c r="AY620" s="12"/>
      <c r="AZ620" s="12"/>
      <c r="BA620" s="12"/>
      <c r="BB620" s="12"/>
      <c r="BC620" s="12"/>
      <c r="BD620" s="12"/>
      <c r="BE620" s="12"/>
      <c r="BF620" s="12"/>
      <c r="BG620" s="12"/>
      <c r="BH620" s="12"/>
      <c r="BI620" s="12"/>
      <c r="BJ620" s="12"/>
      <c r="BK620" s="12"/>
      <c r="BL620" s="12"/>
      <c r="BM620" s="12"/>
      <c r="BN620" s="12"/>
      <c r="BO620" s="12"/>
      <c r="BP620" s="12"/>
      <c r="BQ620" s="12"/>
      <c r="BR620" s="12"/>
      <c r="BS620" s="12"/>
    </row>
    <row r="621" spans="1:71">
      <c r="A621" s="74"/>
      <c r="B621" s="12"/>
      <c r="C621" s="75"/>
      <c r="D621" s="204"/>
      <c r="E621" s="204"/>
      <c r="F621" s="19"/>
      <c r="G621" s="12"/>
      <c r="H621" s="12"/>
      <c r="I621" s="12"/>
      <c r="J621" s="20"/>
      <c r="K621" s="76"/>
      <c r="L621" s="76"/>
      <c r="M621" s="76"/>
      <c r="N621" s="76"/>
      <c r="O621" s="76"/>
      <c r="P621" s="76"/>
      <c r="Q621" s="76"/>
      <c r="R621" s="12"/>
      <c r="S621" s="12"/>
      <c r="T621" s="12"/>
      <c r="U621" s="17"/>
      <c r="V621" s="14"/>
      <c r="W621" s="14"/>
      <c r="X621" s="14"/>
      <c r="Y621" s="14"/>
      <c r="Z621" s="14"/>
      <c r="AA621" s="14"/>
      <c r="AB621" s="14"/>
      <c r="AC621" s="14"/>
      <c r="AD621" s="14"/>
      <c r="AE621" s="14"/>
      <c r="AF621" s="14"/>
      <c r="AG621" s="14"/>
      <c r="AH621" s="14"/>
      <c r="AI621" s="14"/>
      <c r="AJ621" s="14"/>
      <c r="AK621" s="14"/>
      <c r="AL621" s="14"/>
      <c r="AM621" s="14"/>
      <c r="AN621" s="14"/>
      <c r="AO621" s="14"/>
      <c r="AP621" s="14"/>
      <c r="AQ621" s="14"/>
      <c r="AR621" s="14"/>
      <c r="AS621" s="14"/>
      <c r="AT621" s="14"/>
      <c r="AU621" s="14"/>
      <c r="AV621" s="14"/>
      <c r="AW621" s="14"/>
      <c r="AX621" s="12"/>
      <c r="AY621" s="12"/>
      <c r="AZ621" s="12"/>
      <c r="BA621" s="12"/>
      <c r="BB621" s="12"/>
      <c r="BC621" s="12"/>
      <c r="BD621" s="12"/>
      <c r="BE621" s="12"/>
      <c r="BF621" s="12"/>
      <c r="BG621" s="12"/>
      <c r="BH621" s="12"/>
      <c r="BI621" s="12"/>
      <c r="BJ621" s="12"/>
      <c r="BK621" s="12"/>
      <c r="BL621" s="12"/>
      <c r="BM621" s="12"/>
      <c r="BN621" s="12"/>
      <c r="BO621" s="12"/>
      <c r="BP621" s="12"/>
      <c r="BQ621" s="12"/>
      <c r="BR621" s="12"/>
      <c r="BS621" s="12"/>
    </row>
    <row r="622" spans="1:71">
      <c r="A622" s="74"/>
      <c r="B622" s="12"/>
      <c r="C622" s="75"/>
      <c r="D622" s="204"/>
      <c r="E622" s="204"/>
      <c r="F622" s="19"/>
      <c r="G622" s="12"/>
      <c r="H622" s="12"/>
      <c r="I622" s="12"/>
      <c r="J622" s="20"/>
      <c r="K622" s="76"/>
      <c r="L622" s="76"/>
      <c r="M622" s="76"/>
      <c r="N622" s="76"/>
      <c r="O622" s="76"/>
      <c r="P622" s="76"/>
      <c r="Q622" s="76"/>
      <c r="R622" s="12"/>
      <c r="S622" s="12"/>
      <c r="T622" s="12"/>
      <c r="U622" s="17"/>
      <c r="V622" s="14"/>
      <c r="W622" s="14"/>
      <c r="X622" s="14"/>
      <c r="Y622" s="14"/>
      <c r="Z622" s="14"/>
      <c r="AA622" s="14"/>
      <c r="AB622" s="14"/>
      <c r="AC622" s="14"/>
      <c r="AD622" s="14"/>
      <c r="AE622" s="14"/>
      <c r="AF622" s="14"/>
      <c r="AG622" s="14"/>
      <c r="AH622" s="14"/>
      <c r="AI622" s="14"/>
      <c r="AJ622" s="14"/>
      <c r="AK622" s="14"/>
      <c r="AL622" s="14"/>
      <c r="AM622" s="14"/>
      <c r="AN622" s="14"/>
      <c r="AO622" s="14"/>
      <c r="AP622" s="14"/>
      <c r="AQ622" s="14"/>
      <c r="AR622" s="14"/>
      <c r="AS622" s="14"/>
      <c r="AT622" s="14"/>
      <c r="AU622" s="14"/>
      <c r="AV622" s="14"/>
      <c r="AW622" s="14"/>
      <c r="AX622" s="12"/>
      <c r="AY622" s="12"/>
      <c r="AZ622" s="12"/>
      <c r="BA622" s="12"/>
      <c r="BB622" s="12"/>
      <c r="BC622" s="12"/>
      <c r="BD622" s="12"/>
      <c r="BE622" s="12"/>
      <c r="BF622" s="12"/>
      <c r="BG622" s="12"/>
      <c r="BH622" s="12"/>
      <c r="BI622" s="12"/>
      <c r="BJ622" s="12"/>
      <c r="BK622" s="12"/>
      <c r="BL622" s="12"/>
      <c r="BM622" s="12"/>
      <c r="BN622" s="12"/>
      <c r="BO622" s="12"/>
      <c r="BP622" s="12"/>
      <c r="BQ622" s="12"/>
      <c r="BR622" s="12"/>
      <c r="BS622" s="12"/>
    </row>
    <row r="623" spans="1:71">
      <c r="A623" s="74"/>
      <c r="B623" s="12"/>
      <c r="C623" s="75"/>
      <c r="D623" s="204"/>
      <c r="E623" s="204"/>
      <c r="F623" s="19"/>
      <c r="G623" s="12"/>
      <c r="H623" s="12"/>
      <c r="I623" s="12"/>
      <c r="J623" s="20"/>
      <c r="K623" s="76"/>
      <c r="L623" s="76"/>
      <c r="M623" s="76"/>
      <c r="N623" s="76"/>
      <c r="O623" s="76"/>
      <c r="P623" s="76"/>
      <c r="Q623" s="76"/>
      <c r="R623" s="12"/>
      <c r="S623" s="12"/>
      <c r="T623" s="12"/>
      <c r="U623" s="17"/>
      <c r="V623" s="14"/>
      <c r="W623" s="14"/>
      <c r="X623" s="14"/>
      <c r="Y623" s="14"/>
      <c r="Z623" s="14"/>
      <c r="AA623" s="14"/>
      <c r="AB623" s="14"/>
      <c r="AC623" s="14"/>
      <c r="AD623" s="14"/>
      <c r="AE623" s="14"/>
      <c r="AF623" s="14"/>
      <c r="AG623" s="14"/>
      <c r="AH623" s="14"/>
      <c r="AI623" s="14"/>
      <c r="AJ623" s="14"/>
      <c r="AK623" s="14"/>
      <c r="AL623" s="14"/>
      <c r="AM623" s="14"/>
      <c r="AN623" s="14"/>
      <c r="AO623" s="14"/>
      <c r="AP623" s="14"/>
      <c r="AQ623" s="14"/>
      <c r="AR623" s="14"/>
      <c r="AS623" s="14"/>
      <c r="AT623" s="14"/>
      <c r="AU623" s="14"/>
      <c r="AV623" s="14"/>
      <c r="AW623" s="14"/>
      <c r="AX623" s="12"/>
      <c r="AY623" s="12"/>
      <c r="AZ623" s="12"/>
      <c r="BA623" s="12"/>
      <c r="BB623" s="12"/>
      <c r="BC623" s="12"/>
      <c r="BD623" s="12"/>
      <c r="BE623" s="12"/>
      <c r="BF623" s="12"/>
      <c r="BG623" s="12"/>
      <c r="BH623" s="12"/>
      <c r="BI623" s="12"/>
      <c r="BJ623" s="12"/>
      <c r="BK623" s="12"/>
      <c r="BL623" s="12"/>
      <c r="BM623" s="12"/>
      <c r="BN623" s="12"/>
      <c r="BO623" s="12"/>
      <c r="BP623" s="12"/>
      <c r="BQ623" s="12"/>
      <c r="BR623" s="12"/>
      <c r="BS623" s="12"/>
    </row>
    <row r="624" spans="1:71">
      <c r="A624" s="74"/>
      <c r="B624" s="12"/>
      <c r="C624" s="75"/>
      <c r="D624" s="204"/>
      <c r="E624" s="204"/>
      <c r="F624" s="19"/>
      <c r="G624" s="12"/>
      <c r="H624" s="12"/>
      <c r="I624" s="12"/>
      <c r="J624" s="20"/>
      <c r="K624" s="76"/>
      <c r="L624" s="76"/>
      <c r="M624" s="76"/>
      <c r="N624" s="76"/>
      <c r="O624" s="76"/>
      <c r="P624" s="76"/>
      <c r="Q624" s="76"/>
      <c r="R624" s="12"/>
      <c r="S624" s="12"/>
      <c r="T624" s="12"/>
      <c r="U624" s="17"/>
      <c r="V624" s="14"/>
      <c r="W624" s="14"/>
      <c r="X624" s="14"/>
      <c r="Y624" s="14"/>
      <c r="Z624" s="14"/>
      <c r="AA624" s="14"/>
      <c r="AB624" s="14"/>
      <c r="AC624" s="14"/>
      <c r="AD624" s="14"/>
      <c r="AE624" s="14"/>
      <c r="AF624" s="14"/>
      <c r="AG624" s="14"/>
      <c r="AH624" s="14"/>
      <c r="AI624" s="14"/>
      <c r="AJ624" s="14"/>
      <c r="AK624" s="14"/>
      <c r="AL624" s="14"/>
      <c r="AM624" s="14"/>
      <c r="AN624" s="14"/>
      <c r="AO624" s="14"/>
      <c r="AP624" s="14"/>
      <c r="AQ624" s="14"/>
      <c r="AR624" s="14"/>
      <c r="AS624" s="14"/>
      <c r="AT624" s="14"/>
      <c r="AU624" s="14"/>
      <c r="AV624" s="14"/>
      <c r="AW624" s="14"/>
      <c r="AX624" s="12"/>
      <c r="AY624" s="12"/>
      <c r="AZ624" s="12"/>
      <c r="BA624" s="12"/>
      <c r="BB624" s="12"/>
      <c r="BC624" s="12"/>
      <c r="BD624" s="12"/>
      <c r="BE624" s="12"/>
      <c r="BF624" s="12"/>
      <c r="BG624" s="12"/>
      <c r="BH624" s="12"/>
      <c r="BI624" s="12"/>
      <c r="BJ624" s="12"/>
      <c r="BK624" s="12"/>
      <c r="BL624" s="12"/>
      <c r="BM624" s="12"/>
      <c r="BN624" s="12"/>
      <c r="BO624" s="12"/>
      <c r="BP624" s="12"/>
      <c r="BQ624" s="12"/>
      <c r="BR624" s="12"/>
      <c r="BS624" s="12"/>
    </row>
    <row r="625" spans="1:71">
      <c r="A625" s="74"/>
      <c r="B625" s="12"/>
      <c r="C625" s="75"/>
      <c r="D625" s="204"/>
      <c r="E625" s="204"/>
      <c r="F625" s="19"/>
      <c r="G625" s="12"/>
      <c r="H625" s="12"/>
      <c r="I625" s="12"/>
      <c r="J625" s="20"/>
      <c r="K625" s="76"/>
      <c r="L625" s="76"/>
      <c r="M625" s="76"/>
      <c r="N625" s="76"/>
      <c r="O625" s="76"/>
      <c r="P625" s="76"/>
      <c r="Q625" s="76"/>
      <c r="R625" s="12"/>
      <c r="S625" s="12"/>
      <c r="T625" s="12"/>
      <c r="U625" s="17"/>
      <c r="V625" s="14"/>
      <c r="W625" s="14"/>
      <c r="X625" s="14"/>
      <c r="Y625" s="14"/>
      <c r="Z625" s="14"/>
      <c r="AA625" s="14"/>
      <c r="AB625" s="14"/>
      <c r="AC625" s="14"/>
      <c r="AD625" s="14"/>
      <c r="AE625" s="14"/>
      <c r="AF625" s="14"/>
      <c r="AG625" s="14"/>
      <c r="AH625" s="14"/>
      <c r="AI625" s="14"/>
      <c r="AJ625" s="14"/>
      <c r="AK625" s="14"/>
      <c r="AL625" s="14"/>
      <c r="AM625" s="14"/>
      <c r="AN625" s="14"/>
      <c r="AO625" s="14"/>
      <c r="AP625" s="14"/>
      <c r="AQ625" s="14"/>
      <c r="AR625" s="14"/>
      <c r="AS625" s="14"/>
      <c r="AT625" s="14"/>
      <c r="AU625" s="14"/>
      <c r="AV625" s="14"/>
      <c r="AW625" s="14"/>
      <c r="AX625" s="12"/>
      <c r="AY625" s="12"/>
      <c r="AZ625" s="12"/>
      <c r="BA625" s="12"/>
      <c r="BB625" s="12"/>
      <c r="BC625" s="12"/>
      <c r="BD625" s="12"/>
      <c r="BE625" s="12"/>
      <c r="BF625" s="12"/>
      <c r="BG625" s="12"/>
      <c r="BH625" s="12"/>
      <c r="BI625" s="12"/>
      <c r="BJ625" s="12"/>
      <c r="BK625" s="12"/>
      <c r="BL625" s="12"/>
      <c r="BM625" s="12"/>
      <c r="BN625" s="12"/>
      <c r="BO625" s="12"/>
      <c r="BP625" s="12"/>
      <c r="BQ625" s="12"/>
      <c r="BR625" s="12"/>
      <c r="BS625" s="12"/>
    </row>
    <row r="626" spans="1:71">
      <c r="A626" s="74"/>
      <c r="B626" s="12"/>
      <c r="C626" s="75"/>
      <c r="D626" s="204"/>
      <c r="E626" s="204"/>
      <c r="F626" s="19"/>
      <c r="G626" s="12"/>
      <c r="H626" s="12"/>
      <c r="I626" s="12"/>
      <c r="J626" s="20"/>
      <c r="K626" s="76"/>
      <c r="L626" s="76"/>
      <c r="M626" s="76"/>
      <c r="N626" s="76"/>
      <c r="O626" s="76"/>
      <c r="P626" s="76"/>
      <c r="Q626" s="76"/>
      <c r="R626" s="12"/>
      <c r="S626" s="12"/>
      <c r="T626" s="12"/>
      <c r="U626" s="17"/>
      <c r="V626" s="14"/>
      <c r="W626" s="14"/>
      <c r="X626" s="14"/>
      <c r="Y626" s="14"/>
      <c r="Z626" s="14"/>
      <c r="AA626" s="14"/>
      <c r="AB626" s="14"/>
      <c r="AC626" s="14"/>
      <c r="AD626" s="14"/>
      <c r="AE626" s="14"/>
      <c r="AF626" s="14"/>
      <c r="AG626" s="14"/>
      <c r="AH626" s="14"/>
      <c r="AI626" s="14"/>
      <c r="AJ626" s="14"/>
      <c r="AK626" s="14"/>
      <c r="AL626" s="14"/>
      <c r="AM626" s="14"/>
      <c r="AN626" s="14"/>
      <c r="AO626" s="14"/>
      <c r="AP626" s="14"/>
      <c r="AQ626" s="14"/>
      <c r="AR626" s="14"/>
      <c r="AS626" s="14"/>
      <c r="AT626" s="14"/>
      <c r="AU626" s="14"/>
      <c r="AV626" s="14"/>
      <c r="AW626" s="14"/>
      <c r="AX626" s="12"/>
      <c r="AY626" s="12"/>
      <c r="AZ626" s="12"/>
      <c r="BA626" s="12"/>
      <c r="BB626" s="12"/>
      <c r="BC626" s="12"/>
      <c r="BD626" s="12"/>
      <c r="BE626" s="12"/>
      <c r="BF626" s="12"/>
      <c r="BG626" s="12"/>
      <c r="BH626" s="12"/>
      <c r="BI626" s="12"/>
      <c r="BJ626" s="12"/>
      <c r="BK626" s="12"/>
      <c r="BL626" s="12"/>
      <c r="BM626" s="12"/>
      <c r="BN626" s="12"/>
      <c r="BO626" s="12"/>
      <c r="BP626" s="12"/>
      <c r="BQ626" s="12"/>
      <c r="BR626" s="12"/>
      <c r="BS626" s="12"/>
    </row>
    <row r="627" spans="1:71">
      <c r="A627" s="74"/>
      <c r="B627" s="12"/>
      <c r="C627" s="75"/>
      <c r="D627" s="204"/>
      <c r="E627" s="204"/>
      <c r="F627" s="19"/>
      <c r="G627" s="12"/>
      <c r="H627" s="12"/>
      <c r="I627" s="12"/>
      <c r="J627" s="20"/>
      <c r="K627" s="76"/>
      <c r="L627" s="76"/>
      <c r="M627" s="76"/>
      <c r="N627" s="76"/>
      <c r="O627" s="76"/>
      <c r="P627" s="76"/>
      <c r="Q627" s="76"/>
      <c r="R627" s="12"/>
      <c r="S627" s="12"/>
      <c r="T627" s="12"/>
      <c r="U627" s="17"/>
      <c r="V627" s="14"/>
      <c r="W627" s="14"/>
      <c r="X627" s="14"/>
      <c r="Y627" s="14"/>
      <c r="Z627" s="14"/>
      <c r="AA627" s="14"/>
      <c r="AB627" s="14"/>
      <c r="AC627" s="14"/>
      <c r="AD627" s="14"/>
      <c r="AE627" s="14"/>
      <c r="AF627" s="14"/>
      <c r="AG627" s="14"/>
      <c r="AH627" s="14"/>
      <c r="AI627" s="14"/>
      <c r="AJ627" s="14"/>
      <c r="AK627" s="14"/>
      <c r="AL627" s="14"/>
      <c r="AM627" s="14"/>
      <c r="AN627" s="14"/>
      <c r="AO627" s="14"/>
      <c r="AP627" s="14"/>
      <c r="AQ627" s="14"/>
      <c r="AR627" s="14"/>
      <c r="AS627" s="14"/>
      <c r="AT627" s="14"/>
      <c r="AU627" s="14"/>
      <c r="AV627" s="14"/>
      <c r="AW627" s="14"/>
      <c r="AX627" s="12"/>
      <c r="AY627" s="12"/>
      <c r="AZ627" s="12"/>
      <c r="BA627" s="12"/>
      <c r="BB627" s="12"/>
      <c r="BC627" s="12"/>
      <c r="BD627" s="12"/>
      <c r="BE627" s="12"/>
      <c r="BF627" s="12"/>
      <c r="BG627" s="12"/>
      <c r="BH627" s="12"/>
      <c r="BI627" s="12"/>
      <c r="BJ627" s="12"/>
      <c r="BK627" s="12"/>
      <c r="BL627" s="12"/>
      <c r="BM627" s="12"/>
      <c r="BN627" s="12"/>
      <c r="BO627" s="12"/>
      <c r="BP627" s="12"/>
      <c r="BQ627" s="12"/>
      <c r="BR627" s="12"/>
      <c r="BS627" s="12"/>
    </row>
    <row r="628" spans="1:71">
      <c r="A628" s="74"/>
      <c r="B628" s="12"/>
      <c r="C628" s="75"/>
      <c r="D628" s="204"/>
      <c r="E628" s="204"/>
      <c r="F628" s="19"/>
      <c r="G628" s="12"/>
      <c r="H628" s="12"/>
      <c r="I628" s="12"/>
      <c r="J628" s="20"/>
      <c r="K628" s="76"/>
      <c r="L628" s="76"/>
      <c r="M628" s="76"/>
      <c r="N628" s="76"/>
      <c r="O628" s="76"/>
      <c r="P628" s="76"/>
      <c r="Q628" s="76"/>
      <c r="R628" s="12"/>
      <c r="S628" s="12"/>
      <c r="T628" s="12"/>
      <c r="U628" s="17"/>
      <c r="V628" s="14"/>
      <c r="W628" s="14"/>
      <c r="X628" s="14"/>
      <c r="Y628" s="14"/>
      <c r="Z628" s="14"/>
      <c r="AA628" s="14"/>
      <c r="AB628" s="14"/>
      <c r="AC628" s="14"/>
      <c r="AD628" s="14"/>
      <c r="AE628" s="14"/>
      <c r="AF628" s="14"/>
      <c r="AG628" s="14"/>
      <c r="AH628" s="14"/>
      <c r="AI628" s="14"/>
      <c r="AJ628" s="14"/>
      <c r="AK628" s="14"/>
      <c r="AL628" s="14"/>
      <c r="AM628" s="14"/>
      <c r="AN628" s="14"/>
      <c r="AO628" s="14"/>
      <c r="AP628" s="14"/>
      <c r="AQ628" s="14"/>
      <c r="AR628" s="14"/>
      <c r="AS628" s="14"/>
      <c r="AT628" s="14"/>
      <c r="AU628" s="14"/>
      <c r="AV628" s="14"/>
      <c r="AW628" s="14"/>
      <c r="AX628" s="12"/>
      <c r="AY628" s="12"/>
      <c r="AZ628" s="12"/>
      <c r="BA628" s="12"/>
      <c r="BB628" s="12"/>
      <c r="BC628" s="12"/>
      <c r="BD628" s="12"/>
      <c r="BE628" s="12"/>
      <c r="BF628" s="12"/>
      <c r="BG628" s="12"/>
      <c r="BH628" s="12"/>
      <c r="BI628" s="12"/>
      <c r="BJ628" s="12"/>
      <c r="BK628" s="12"/>
      <c r="BL628" s="12"/>
      <c r="BM628" s="12"/>
      <c r="BN628" s="12"/>
      <c r="BO628" s="12"/>
      <c r="BP628" s="12"/>
      <c r="BQ628" s="12"/>
      <c r="BR628" s="12"/>
      <c r="BS628" s="12"/>
    </row>
    <row r="629" spans="1:71">
      <c r="A629" s="74"/>
      <c r="B629" s="12"/>
      <c r="C629" s="75"/>
      <c r="D629" s="204"/>
      <c r="E629" s="204"/>
      <c r="F629" s="19"/>
      <c r="G629" s="12"/>
      <c r="H629" s="12"/>
      <c r="I629" s="12"/>
      <c r="J629" s="20"/>
      <c r="K629" s="76"/>
      <c r="L629" s="76"/>
      <c r="M629" s="76"/>
      <c r="N629" s="76"/>
      <c r="O629" s="76"/>
      <c r="P629" s="76"/>
      <c r="Q629" s="76"/>
      <c r="R629" s="12"/>
      <c r="S629" s="12"/>
      <c r="T629" s="12"/>
      <c r="U629" s="17"/>
      <c r="V629" s="14"/>
      <c r="W629" s="14"/>
      <c r="X629" s="14"/>
      <c r="Y629" s="14"/>
      <c r="Z629" s="14"/>
      <c r="AA629" s="14"/>
      <c r="AB629" s="14"/>
      <c r="AC629" s="14"/>
      <c r="AD629" s="14"/>
      <c r="AE629" s="14"/>
      <c r="AF629" s="14"/>
      <c r="AG629" s="14"/>
      <c r="AH629" s="14"/>
      <c r="AI629" s="14"/>
      <c r="AJ629" s="14"/>
      <c r="AK629" s="14"/>
      <c r="AL629" s="14"/>
      <c r="AM629" s="14"/>
      <c r="AN629" s="14"/>
      <c r="AO629" s="14"/>
      <c r="AP629" s="14"/>
      <c r="AQ629" s="14"/>
      <c r="AR629" s="14"/>
      <c r="AS629" s="14"/>
      <c r="AT629" s="14"/>
      <c r="AU629" s="14"/>
      <c r="AV629" s="14"/>
      <c r="AW629" s="14"/>
      <c r="AX629" s="12"/>
      <c r="AY629" s="12"/>
      <c r="AZ629" s="12"/>
      <c r="BA629" s="12"/>
      <c r="BB629" s="12"/>
      <c r="BC629" s="12"/>
      <c r="BD629" s="12"/>
      <c r="BE629" s="12"/>
      <c r="BF629" s="12"/>
      <c r="BG629" s="12"/>
      <c r="BH629" s="12"/>
      <c r="BI629" s="12"/>
      <c r="BJ629" s="12"/>
      <c r="BK629" s="12"/>
      <c r="BL629" s="12"/>
      <c r="BM629" s="12"/>
      <c r="BN629" s="12"/>
      <c r="BO629" s="12"/>
      <c r="BP629" s="12"/>
      <c r="BQ629" s="12"/>
      <c r="BR629" s="12"/>
      <c r="BS629" s="12"/>
    </row>
    <row r="630" spans="1:71">
      <c r="A630" s="74"/>
      <c r="B630" s="12"/>
      <c r="C630" s="75"/>
      <c r="D630" s="204"/>
      <c r="E630" s="204"/>
      <c r="F630" s="19"/>
      <c r="G630" s="12"/>
      <c r="H630" s="12"/>
      <c r="I630" s="12"/>
      <c r="J630" s="20"/>
      <c r="K630" s="76"/>
      <c r="L630" s="76"/>
      <c r="M630" s="76"/>
      <c r="N630" s="76"/>
      <c r="O630" s="76"/>
      <c r="P630" s="76"/>
      <c r="Q630" s="76"/>
      <c r="R630" s="12"/>
      <c r="S630" s="12"/>
      <c r="T630" s="12"/>
      <c r="U630" s="17"/>
      <c r="V630" s="14"/>
      <c r="W630" s="14"/>
      <c r="X630" s="14"/>
      <c r="Y630" s="14"/>
      <c r="Z630" s="14"/>
      <c r="AA630" s="14"/>
      <c r="AB630" s="14"/>
      <c r="AC630" s="14"/>
      <c r="AD630" s="14"/>
      <c r="AE630" s="14"/>
      <c r="AF630" s="14"/>
      <c r="AG630" s="14"/>
      <c r="AH630" s="14"/>
      <c r="AI630" s="14"/>
      <c r="AJ630" s="14"/>
      <c r="AK630" s="14"/>
      <c r="AL630" s="14"/>
      <c r="AM630" s="14"/>
      <c r="AN630" s="14"/>
      <c r="AO630" s="14"/>
      <c r="AP630" s="14"/>
      <c r="AQ630" s="14"/>
      <c r="AR630" s="14"/>
      <c r="AS630" s="14"/>
      <c r="AT630" s="14"/>
      <c r="AU630" s="14"/>
      <c r="AV630" s="14"/>
      <c r="AW630" s="14"/>
      <c r="AX630" s="12"/>
      <c r="AY630" s="12"/>
      <c r="AZ630" s="12"/>
      <c r="BA630" s="12"/>
      <c r="BB630" s="12"/>
      <c r="BC630" s="12"/>
      <c r="BD630" s="12"/>
      <c r="BE630" s="12"/>
      <c r="BF630" s="12"/>
      <c r="BG630" s="12"/>
      <c r="BH630" s="12"/>
      <c r="BI630" s="12"/>
      <c r="BJ630" s="12"/>
      <c r="BK630" s="12"/>
      <c r="BL630" s="12"/>
      <c r="BM630" s="12"/>
      <c r="BN630" s="12"/>
      <c r="BO630" s="12"/>
      <c r="BP630" s="12"/>
      <c r="BQ630" s="12"/>
      <c r="BR630" s="12"/>
      <c r="BS630" s="12"/>
    </row>
    <row r="631" spans="1:71">
      <c r="A631" s="74"/>
      <c r="B631" s="12"/>
      <c r="C631" s="75"/>
      <c r="D631" s="204"/>
      <c r="E631" s="204"/>
      <c r="F631" s="19"/>
      <c r="G631" s="12"/>
      <c r="H631" s="12"/>
      <c r="I631" s="12"/>
      <c r="J631" s="20"/>
      <c r="K631" s="76"/>
      <c r="L631" s="76"/>
      <c r="M631" s="76"/>
      <c r="N631" s="76"/>
      <c r="O631" s="76"/>
      <c r="P631" s="76"/>
      <c r="Q631" s="76"/>
      <c r="R631" s="12"/>
      <c r="S631" s="12"/>
      <c r="T631" s="12"/>
      <c r="U631" s="17"/>
      <c r="V631" s="14"/>
      <c r="W631" s="14"/>
      <c r="X631" s="14"/>
      <c r="Y631" s="14"/>
      <c r="Z631" s="14"/>
      <c r="AA631" s="14"/>
      <c r="AB631" s="14"/>
      <c r="AC631" s="14"/>
      <c r="AD631" s="14"/>
      <c r="AE631" s="14"/>
      <c r="AF631" s="14"/>
      <c r="AG631" s="14"/>
      <c r="AH631" s="14"/>
      <c r="AI631" s="14"/>
      <c r="AJ631" s="14"/>
      <c r="AK631" s="14"/>
      <c r="AL631" s="14"/>
      <c r="AM631" s="14"/>
      <c r="AN631" s="14"/>
      <c r="AO631" s="14"/>
      <c r="AP631" s="14"/>
      <c r="AQ631" s="14"/>
      <c r="AR631" s="14"/>
      <c r="AS631" s="14"/>
      <c r="AT631" s="14"/>
      <c r="AU631" s="14"/>
      <c r="AV631" s="14"/>
      <c r="AW631" s="14"/>
      <c r="AX631" s="12"/>
      <c r="AY631" s="12"/>
      <c r="AZ631" s="12"/>
      <c r="BA631" s="12"/>
      <c r="BB631" s="12"/>
      <c r="BC631" s="12"/>
      <c r="BD631" s="12"/>
      <c r="BE631" s="12"/>
      <c r="BF631" s="12"/>
      <c r="BG631" s="12"/>
      <c r="BH631" s="12"/>
      <c r="BI631" s="12"/>
      <c r="BJ631" s="12"/>
      <c r="BK631" s="12"/>
      <c r="BL631" s="12"/>
      <c r="BM631" s="12"/>
      <c r="BN631" s="12"/>
      <c r="BO631" s="12"/>
      <c r="BP631" s="12"/>
      <c r="BQ631" s="12"/>
      <c r="BR631" s="12"/>
      <c r="BS631" s="12"/>
    </row>
    <row r="632" spans="1:71">
      <c r="A632" s="74"/>
      <c r="B632" s="12"/>
      <c r="C632" s="75"/>
      <c r="D632" s="204"/>
      <c r="E632" s="204"/>
      <c r="F632" s="19"/>
      <c r="G632" s="12"/>
      <c r="H632" s="12"/>
      <c r="I632" s="12"/>
      <c r="J632" s="20"/>
      <c r="K632" s="76"/>
      <c r="L632" s="76"/>
      <c r="M632" s="76"/>
      <c r="N632" s="76"/>
      <c r="O632" s="76"/>
      <c r="P632" s="76"/>
      <c r="Q632" s="76"/>
      <c r="R632" s="12"/>
      <c r="S632" s="12"/>
      <c r="T632" s="12"/>
      <c r="U632" s="17"/>
      <c r="V632" s="14"/>
      <c r="W632" s="14"/>
      <c r="X632" s="14"/>
      <c r="Y632" s="14"/>
      <c r="Z632" s="14"/>
      <c r="AA632" s="14"/>
      <c r="AB632" s="14"/>
      <c r="AC632" s="14"/>
      <c r="AD632" s="14"/>
      <c r="AE632" s="14"/>
      <c r="AF632" s="14"/>
      <c r="AG632" s="14"/>
      <c r="AH632" s="14"/>
      <c r="AI632" s="14"/>
      <c r="AJ632" s="14"/>
      <c r="AK632" s="14"/>
      <c r="AL632" s="14"/>
      <c r="AM632" s="14"/>
      <c r="AN632" s="14"/>
      <c r="AO632" s="14"/>
      <c r="AP632" s="14"/>
      <c r="AQ632" s="14"/>
      <c r="AR632" s="14"/>
      <c r="AS632" s="14"/>
      <c r="AT632" s="14"/>
      <c r="AU632" s="14"/>
      <c r="AV632" s="14"/>
      <c r="AW632" s="14"/>
      <c r="AX632" s="12"/>
      <c r="AY632" s="12"/>
      <c r="AZ632" s="12"/>
      <c r="BA632" s="12"/>
      <c r="BB632" s="12"/>
      <c r="BC632" s="12"/>
      <c r="BD632" s="12"/>
      <c r="BE632" s="12"/>
      <c r="BF632" s="12"/>
      <c r="BG632" s="12"/>
      <c r="BH632" s="12"/>
      <c r="BI632" s="12"/>
      <c r="BJ632" s="12"/>
      <c r="BK632" s="12"/>
      <c r="BL632" s="12"/>
      <c r="BM632" s="12"/>
      <c r="BN632" s="12"/>
      <c r="BO632" s="12"/>
      <c r="BP632" s="12"/>
      <c r="BQ632" s="12"/>
      <c r="BR632" s="12"/>
      <c r="BS632" s="12"/>
    </row>
    <row r="633" spans="1:71">
      <c r="A633" s="74"/>
      <c r="B633" s="12"/>
      <c r="C633" s="75"/>
      <c r="D633" s="204"/>
      <c r="E633" s="204"/>
      <c r="F633" s="19"/>
      <c r="G633" s="12"/>
      <c r="H633" s="12"/>
      <c r="I633" s="12"/>
      <c r="J633" s="20"/>
      <c r="K633" s="76"/>
      <c r="L633" s="76"/>
      <c r="M633" s="76"/>
      <c r="N633" s="76"/>
      <c r="O633" s="76"/>
      <c r="P633" s="76"/>
      <c r="Q633" s="76"/>
      <c r="R633" s="12"/>
      <c r="S633" s="12"/>
      <c r="T633" s="12"/>
      <c r="U633" s="17"/>
      <c r="V633" s="14"/>
      <c r="W633" s="14"/>
      <c r="X633" s="14"/>
      <c r="Y633" s="14"/>
      <c r="Z633" s="14"/>
      <c r="AA633" s="14"/>
      <c r="AB633" s="14"/>
      <c r="AC633" s="14"/>
      <c r="AD633" s="14"/>
      <c r="AE633" s="14"/>
      <c r="AF633" s="14"/>
      <c r="AG633" s="14"/>
      <c r="AH633" s="14"/>
      <c r="AI633" s="14"/>
      <c r="AJ633" s="14"/>
      <c r="AK633" s="14"/>
      <c r="AL633" s="14"/>
      <c r="AM633" s="14"/>
      <c r="AN633" s="14"/>
      <c r="AO633" s="14"/>
      <c r="AP633" s="14"/>
      <c r="AQ633" s="14"/>
      <c r="AR633" s="14"/>
      <c r="AS633" s="14"/>
      <c r="AT633" s="14"/>
      <c r="AU633" s="14"/>
      <c r="AV633" s="14"/>
      <c r="AW633" s="14"/>
      <c r="AX633" s="12"/>
      <c r="AY633" s="12"/>
      <c r="AZ633" s="12"/>
      <c r="BA633" s="12"/>
      <c r="BB633" s="12"/>
      <c r="BC633" s="12"/>
      <c r="BD633" s="12"/>
      <c r="BE633" s="12"/>
      <c r="BF633" s="12"/>
      <c r="BG633" s="12"/>
      <c r="BH633" s="12"/>
      <c r="BI633" s="12"/>
      <c r="BJ633" s="12"/>
      <c r="BK633" s="12"/>
      <c r="BL633" s="12"/>
      <c r="BM633" s="12"/>
      <c r="BN633" s="12"/>
      <c r="BO633" s="12"/>
      <c r="BP633" s="12"/>
      <c r="BQ633" s="12"/>
      <c r="BR633" s="12"/>
      <c r="BS633" s="12"/>
    </row>
    <row r="634" spans="1:71">
      <c r="A634" s="74"/>
      <c r="B634" s="12"/>
      <c r="C634" s="75"/>
      <c r="D634" s="204"/>
      <c r="E634" s="204"/>
      <c r="F634" s="19"/>
      <c r="G634" s="12"/>
      <c r="H634" s="12"/>
      <c r="I634" s="12"/>
      <c r="J634" s="20"/>
      <c r="K634" s="76"/>
      <c r="L634" s="76"/>
      <c r="M634" s="76"/>
      <c r="N634" s="76"/>
      <c r="O634" s="76"/>
      <c r="P634" s="76"/>
      <c r="Q634" s="76"/>
      <c r="R634" s="12"/>
      <c r="S634" s="12"/>
      <c r="T634" s="12"/>
      <c r="U634" s="17"/>
      <c r="V634" s="14"/>
      <c r="W634" s="14"/>
      <c r="X634" s="14"/>
      <c r="Y634" s="14"/>
      <c r="Z634" s="14"/>
      <c r="AA634" s="14"/>
      <c r="AB634" s="14"/>
      <c r="AC634" s="14"/>
      <c r="AD634" s="14"/>
      <c r="AE634" s="14"/>
      <c r="AF634" s="14"/>
      <c r="AG634" s="14"/>
      <c r="AH634" s="14"/>
      <c r="AI634" s="14"/>
      <c r="AJ634" s="14"/>
      <c r="AK634" s="14"/>
      <c r="AL634" s="14"/>
      <c r="AM634" s="14"/>
      <c r="AN634" s="14"/>
      <c r="AO634" s="14"/>
      <c r="AP634" s="14"/>
      <c r="AQ634" s="14"/>
      <c r="AR634" s="14"/>
      <c r="AS634" s="14"/>
      <c r="AT634" s="14"/>
      <c r="AU634" s="14"/>
      <c r="AV634" s="14"/>
      <c r="AW634" s="14"/>
      <c r="AX634" s="12"/>
      <c r="AY634" s="12"/>
      <c r="AZ634" s="12"/>
      <c r="BA634" s="12"/>
      <c r="BB634" s="12"/>
      <c r="BC634" s="12"/>
      <c r="BD634" s="12"/>
      <c r="BE634" s="12"/>
      <c r="BF634" s="12"/>
      <c r="BG634" s="12"/>
      <c r="BH634" s="12"/>
      <c r="BI634" s="12"/>
      <c r="BJ634" s="12"/>
      <c r="BK634" s="12"/>
      <c r="BL634" s="12"/>
      <c r="BM634" s="12"/>
      <c r="BN634" s="12"/>
      <c r="BO634" s="12"/>
      <c r="BP634" s="12"/>
      <c r="BQ634" s="12"/>
      <c r="BR634" s="12"/>
      <c r="BS634" s="12"/>
    </row>
    <row r="635" spans="1:71">
      <c r="A635" s="74"/>
      <c r="B635" s="12"/>
      <c r="C635" s="75"/>
      <c r="D635" s="204"/>
      <c r="E635" s="204"/>
      <c r="F635" s="19"/>
      <c r="G635" s="12"/>
      <c r="H635" s="12"/>
      <c r="I635" s="12"/>
      <c r="J635" s="20"/>
      <c r="K635" s="76"/>
      <c r="L635" s="76"/>
      <c r="M635" s="76"/>
      <c r="N635" s="76"/>
      <c r="O635" s="76"/>
      <c r="P635" s="76"/>
      <c r="Q635" s="76"/>
      <c r="R635" s="12"/>
      <c r="S635" s="12"/>
      <c r="T635" s="12"/>
      <c r="U635" s="17"/>
      <c r="V635" s="14"/>
      <c r="W635" s="14"/>
      <c r="X635" s="14"/>
      <c r="Y635" s="14"/>
      <c r="Z635" s="14"/>
      <c r="AA635" s="14"/>
      <c r="AB635" s="14"/>
      <c r="AC635" s="14"/>
      <c r="AD635" s="14"/>
      <c r="AE635" s="14"/>
      <c r="AF635" s="14"/>
      <c r="AG635" s="14"/>
      <c r="AH635" s="14"/>
      <c r="AI635" s="14"/>
      <c r="AJ635" s="14"/>
      <c r="AK635" s="14"/>
      <c r="AL635" s="14"/>
      <c r="AM635" s="14"/>
      <c r="AN635" s="14"/>
      <c r="AO635" s="14"/>
      <c r="AP635" s="14"/>
      <c r="AQ635" s="14"/>
      <c r="AR635" s="14"/>
      <c r="AS635" s="14"/>
      <c r="AT635" s="14"/>
      <c r="AU635" s="14"/>
      <c r="AV635" s="14"/>
      <c r="AW635" s="14"/>
      <c r="AX635" s="12"/>
      <c r="AY635" s="12"/>
      <c r="AZ635" s="12"/>
      <c r="BA635" s="12"/>
      <c r="BB635" s="12"/>
      <c r="BC635" s="12"/>
      <c r="BD635" s="12"/>
      <c r="BE635" s="12"/>
      <c r="BF635" s="12"/>
      <c r="BG635" s="12"/>
      <c r="BH635" s="12"/>
      <c r="BI635" s="12"/>
      <c r="BJ635" s="12"/>
      <c r="BK635" s="12"/>
      <c r="BL635" s="12"/>
      <c r="BM635" s="12"/>
      <c r="BN635" s="12"/>
      <c r="BO635" s="12"/>
      <c r="BP635" s="12"/>
      <c r="BQ635" s="12"/>
      <c r="BR635" s="12"/>
      <c r="BS635" s="12"/>
    </row>
    <row r="636" spans="1:71">
      <c r="A636" s="74"/>
      <c r="B636" s="12"/>
      <c r="C636" s="75"/>
      <c r="D636" s="204"/>
      <c r="E636" s="204"/>
      <c r="F636" s="19"/>
      <c r="G636" s="12"/>
      <c r="H636" s="12"/>
      <c r="I636" s="12"/>
      <c r="J636" s="20"/>
      <c r="K636" s="76"/>
      <c r="L636" s="76"/>
      <c r="M636" s="76"/>
      <c r="N636" s="76"/>
      <c r="O636" s="76"/>
      <c r="P636" s="76"/>
      <c r="Q636" s="76"/>
      <c r="R636" s="12"/>
      <c r="S636" s="12"/>
      <c r="T636" s="12"/>
      <c r="U636" s="17"/>
      <c r="V636" s="14"/>
      <c r="W636" s="14"/>
      <c r="X636" s="14"/>
      <c r="Y636" s="14"/>
      <c r="Z636" s="14"/>
      <c r="AA636" s="14"/>
      <c r="AB636" s="14"/>
      <c r="AC636" s="14"/>
      <c r="AD636" s="14"/>
      <c r="AE636" s="14"/>
      <c r="AF636" s="14"/>
      <c r="AG636" s="14"/>
      <c r="AH636" s="14"/>
      <c r="AI636" s="14"/>
      <c r="AJ636" s="14"/>
      <c r="AK636" s="14"/>
      <c r="AL636" s="14"/>
      <c r="AM636" s="14"/>
      <c r="AN636" s="14"/>
      <c r="AO636" s="14"/>
      <c r="AP636" s="14"/>
      <c r="AQ636" s="14"/>
      <c r="AR636" s="14"/>
      <c r="AS636" s="14"/>
      <c r="AT636" s="14"/>
      <c r="AU636" s="14"/>
      <c r="AV636" s="14"/>
      <c r="AW636" s="14"/>
      <c r="AX636" s="12"/>
      <c r="AY636" s="12"/>
      <c r="AZ636" s="12"/>
      <c r="BA636" s="12"/>
      <c r="BB636" s="12"/>
      <c r="BC636" s="12"/>
      <c r="BD636" s="12"/>
      <c r="BE636" s="12"/>
      <c r="BF636" s="12"/>
      <c r="BG636" s="12"/>
      <c r="BH636" s="12"/>
      <c r="BI636" s="12"/>
      <c r="BJ636" s="12"/>
      <c r="BK636" s="12"/>
      <c r="BL636" s="12"/>
      <c r="BM636" s="12"/>
      <c r="BN636" s="12"/>
      <c r="BO636" s="12"/>
      <c r="BP636" s="12"/>
      <c r="BQ636" s="12"/>
      <c r="BR636" s="12"/>
      <c r="BS636" s="12"/>
    </row>
    <row r="637" spans="1:71">
      <c r="A637" s="74"/>
      <c r="B637" s="12"/>
      <c r="C637" s="75"/>
      <c r="D637" s="204"/>
      <c r="E637" s="204"/>
      <c r="F637" s="19"/>
      <c r="G637" s="12"/>
      <c r="H637" s="12"/>
      <c r="I637" s="12"/>
      <c r="J637" s="20"/>
      <c r="K637" s="76"/>
      <c r="L637" s="76"/>
      <c r="M637" s="76"/>
      <c r="N637" s="76"/>
      <c r="O637" s="76"/>
      <c r="P637" s="76"/>
      <c r="Q637" s="76"/>
      <c r="R637" s="12"/>
      <c r="S637" s="12"/>
      <c r="T637" s="12"/>
      <c r="U637" s="17"/>
      <c r="V637" s="14"/>
      <c r="W637" s="14"/>
      <c r="X637" s="14"/>
      <c r="Y637" s="14"/>
      <c r="Z637" s="14"/>
      <c r="AA637" s="14"/>
      <c r="AB637" s="14"/>
      <c r="AC637" s="14"/>
      <c r="AD637" s="14"/>
      <c r="AE637" s="14"/>
      <c r="AF637" s="14"/>
      <c r="AG637" s="14"/>
      <c r="AH637" s="14"/>
      <c r="AI637" s="14"/>
      <c r="AJ637" s="14"/>
      <c r="AK637" s="14"/>
      <c r="AL637" s="14"/>
      <c r="AM637" s="14"/>
      <c r="AN637" s="14"/>
      <c r="AO637" s="14"/>
      <c r="AP637" s="14"/>
      <c r="AQ637" s="14"/>
      <c r="AR637" s="14"/>
      <c r="AS637" s="14"/>
      <c r="AT637" s="14"/>
      <c r="AU637" s="14"/>
      <c r="AV637" s="14"/>
      <c r="AW637" s="14"/>
      <c r="AX637" s="12"/>
      <c r="AY637" s="12"/>
      <c r="AZ637" s="12"/>
      <c r="BA637" s="12"/>
      <c r="BB637" s="12"/>
      <c r="BC637" s="12"/>
      <c r="BD637" s="12"/>
      <c r="BE637" s="12"/>
      <c r="BF637" s="12"/>
      <c r="BG637" s="12"/>
      <c r="BH637" s="12"/>
      <c r="BI637" s="12"/>
      <c r="BJ637" s="12"/>
      <c r="BK637" s="12"/>
      <c r="BL637" s="12"/>
      <c r="BM637" s="12"/>
      <c r="BN637" s="12"/>
      <c r="BO637" s="12"/>
      <c r="BP637" s="12"/>
      <c r="BQ637" s="12"/>
      <c r="BR637" s="12"/>
      <c r="BS637" s="12"/>
    </row>
    <row r="638" spans="1:71">
      <c r="A638" s="74"/>
      <c r="B638" s="12"/>
      <c r="C638" s="75"/>
      <c r="D638" s="204"/>
      <c r="E638" s="204"/>
      <c r="F638" s="19"/>
      <c r="G638" s="12"/>
      <c r="H638" s="12"/>
      <c r="I638" s="12"/>
      <c r="J638" s="20"/>
      <c r="K638" s="76"/>
      <c r="L638" s="76"/>
      <c r="M638" s="76"/>
      <c r="N638" s="76"/>
      <c r="O638" s="76"/>
      <c r="P638" s="76"/>
      <c r="Q638" s="76"/>
      <c r="R638" s="12"/>
      <c r="S638" s="12"/>
      <c r="T638" s="12"/>
      <c r="U638" s="17"/>
      <c r="V638" s="14"/>
      <c r="W638" s="14"/>
      <c r="X638" s="14"/>
      <c r="Y638" s="14"/>
      <c r="Z638" s="14"/>
      <c r="AA638" s="14"/>
      <c r="AB638" s="14"/>
      <c r="AC638" s="14"/>
      <c r="AD638" s="14"/>
      <c r="AE638" s="14"/>
      <c r="AF638" s="14"/>
      <c r="AG638" s="14"/>
      <c r="AH638" s="14"/>
      <c r="AI638" s="14"/>
      <c r="AJ638" s="14"/>
      <c r="AK638" s="14"/>
      <c r="AL638" s="14"/>
      <c r="AM638" s="14"/>
      <c r="AN638" s="14"/>
      <c r="AO638" s="14"/>
      <c r="AP638" s="14"/>
      <c r="AQ638" s="14"/>
      <c r="AR638" s="14"/>
      <c r="AS638" s="14"/>
      <c r="AT638" s="14"/>
      <c r="AU638" s="14"/>
      <c r="AV638" s="14"/>
      <c r="AW638" s="14"/>
      <c r="AX638" s="12"/>
      <c r="AY638" s="12"/>
      <c r="AZ638" s="12"/>
      <c r="BA638" s="12"/>
      <c r="BB638" s="12"/>
      <c r="BC638" s="12"/>
      <c r="BD638" s="12"/>
      <c r="BE638" s="12"/>
      <c r="BF638" s="12"/>
      <c r="BG638" s="12"/>
      <c r="BH638" s="12"/>
      <c r="BI638" s="12"/>
      <c r="BJ638" s="12"/>
      <c r="BK638" s="12"/>
      <c r="BL638" s="12"/>
      <c r="BM638" s="12"/>
      <c r="BN638" s="12"/>
      <c r="BO638" s="12"/>
      <c r="BP638" s="12"/>
      <c r="BQ638" s="12"/>
      <c r="BR638" s="12"/>
      <c r="BS638" s="12"/>
    </row>
    <row r="639" spans="1:71">
      <c r="A639" s="74"/>
      <c r="B639" s="12"/>
      <c r="C639" s="75"/>
      <c r="D639" s="204"/>
      <c r="E639" s="204"/>
      <c r="F639" s="19"/>
      <c r="G639" s="12"/>
      <c r="H639" s="12"/>
      <c r="I639" s="12"/>
      <c r="J639" s="20"/>
      <c r="K639" s="76"/>
      <c r="L639" s="76"/>
      <c r="M639" s="76"/>
      <c r="N639" s="76"/>
      <c r="O639" s="76"/>
      <c r="P639" s="76"/>
      <c r="Q639" s="76"/>
      <c r="R639" s="12"/>
      <c r="S639" s="12"/>
      <c r="T639" s="12"/>
      <c r="U639" s="17"/>
      <c r="V639" s="14"/>
      <c r="W639" s="14"/>
      <c r="X639" s="14"/>
      <c r="Y639" s="14"/>
      <c r="Z639" s="14"/>
      <c r="AA639" s="14"/>
      <c r="AB639" s="14"/>
      <c r="AC639" s="14"/>
      <c r="AD639" s="14"/>
      <c r="AE639" s="14"/>
      <c r="AF639" s="14"/>
      <c r="AG639" s="14"/>
      <c r="AH639" s="14"/>
      <c r="AI639" s="14"/>
      <c r="AJ639" s="14"/>
      <c r="AK639" s="14"/>
      <c r="AL639" s="14"/>
      <c r="AM639" s="14"/>
      <c r="AN639" s="14"/>
      <c r="AO639" s="14"/>
      <c r="AP639" s="14"/>
      <c r="AQ639" s="14"/>
      <c r="AR639" s="14"/>
      <c r="AS639" s="14"/>
      <c r="AT639" s="14"/>
      <c r="AU639" s="14"/>
      <c r="AV639" s="14"/>
      <c r="AW639" s="14"/>
      <c r="AX639" s="12"/>
      <c r="AY639" s="12"/>
      <c r="AZ639" s="12"/>
      <c r="BA639" s="12"/>
      <c r="BB639" s="12"/>
      <c r="BC639" s="12"/>
      <c r="BD639" s="12"/>
      <c r="BE639" s="12"/>
      <c r="BF639" s="12"/>
      <c r="BG639" s="12"/>
      <c r="BH639" s="12"/>
      <c r="BI639" s="12"/>
      <c r="BJ639" s="12"/>
      <c r="BK639" s="12"/>
      <c r="BL639" s="12"/>
      <c r="BM639" s="12"/>
      <c r="BN639" s="12"/>
      <c r="BO639" s="12"/>
      <c r="BP639" s="12"/>
      <c r="BQ639" s="12"/>
      <c r="BR639" s="12"/>
      <c r="BS639" s="12"/>
    </row>
    <row r="640" spans="1:71">
      <c r="A640" s="74"/>
      <c r="B640" s="12"/>
      <c r="C640" s="75"/>
      <c r="D640" s="204"/>
      <c r="E640" s="204"/>
      <c r="F640" s="19"/>
      <c r="G640" s="12"/>
      <c r="H640" s="12"/>
      <c r="I640" s="12"/>
      <c r="J640" s="20"/>
      <c r="K640" s="76"/>
      <c r="L640" s="76"/>
      <c r="M640" s="76"/>
      <c r="N640" s="76"/>
      <c r="O640" s="76"/>
      <c r="P640" s="76"/>
      <c r="Q640" s="76"/>
      <c r="R640" s="12"/>
      <c r="S640" s="12"/>
      <c r="T640" s="12"/>
      <c r="U640" s="17"/>
      <c r="V640" s="14"/>
      <c r="W640" s="14"/>
      <c r="X640" s="14"/>
      <c r="Y640" s="14"/>
      <c r="Z640" s="14"/>
      <c r="AA640" s="14"/>
      <c r="AB640" s="14"/>
      <c r="AC640" s="14"/>
      <c r="AD640" s="14"/>
      <c r="AE640" s="14"/>
      <c r="AF640" s="14"/>
      <c r="AG640" s="14"/>
      <c r="AH640" s="14"/>
      <c r="AI640" s="14"/>
      <c r="AJ640" s="14"/>
      <c r="AK640" s="14"/>
      <c r="AL640" s="14"/>
      <c r="AM640" s="14"/>
      <c r="AN640" s="14"/>
      <c r="AO640" s="14"/>
      <c r="AP640" s="14"/>
      <c r="AQ640" s="14"/>
      <c r="AR640" s="14"/>
      <c r="AS640" s="14"/>
      <c r="AT640" s="14"/>
      <c r="AU640" s="14"/>
      <c r="AV640" s="14"/>
      <c r="AW640" s="14"/>
      <c r="AX640" s="12"/>
      <c r="AY640" s="12"/>
      <c r="AZ640" s="12"/>
      <c r="BA640" s="12"/>
      <c r="BB640" s="12"/>
      <c r="BC640" s="12"/>
      <c r="BD640" s="12"/>
      <c r="BE640" s="12"/>
      <c r="BF640" s="12"/>
      <c r="BG640" s="12"/>
      <c r="BH640" s="12"/>
      <c r="BI640" s="12"/>
      <c r="BJ640" s="12"/>
      <c r="BK640" s="12"/>
      <c r="BL640" s="12"/>
      <c r="BM640" s="12"/>
      <c r="BN640" s="12"/>
      <c r="BO640" s="12"/>
      <c r="BP640" s="12"/>
      <c r="BQ640" s="12"/>
      <c r="BR640" s="12"/>
      <c r="BS640" s="12"/>
    </row>
    <row r="641" spans="1:71">
      <c r="A641" s="74"/>
      <c r="B641" s="12"/>
      <c r="C641" s="75"/>
      <c r="D641" s="204"/>
      <c r="E641" s="204"/>
      <c r="F641" s="19"/>
      <c r="G641" s="12"/>
      <c r="H641" s="12"/>
      <c r="I641" s="12"/>
      <c r="J641" s="20"/>
      <c r="K641" s="76"/>
      <c r="L641" s="76"/>
      <c r="M641" s="76"/>
      <c r="N641" s="76"/>
      <c r="O641" s="76"/>
      <c r="P641" s="76"/>
      <c r="Q641" s="76"/>
      <c r="R641" s="12"/>
      <c r="S641" s="12"/>
      <c r="T641" s="12"/>
      <c r="U641" s="17"/>
      <c r="V641" s="14"/>
      <c r="W641" s="14"/>
      <c r="X641" s="14"/>
      <c r="Y641" s="14"/>
      <c r="Z641" s="14"/>
      <c r="AA641" s="14"/>
      <c r="AB641" s="14"/>
      <c r="AC641" s="14"/>
      <c r="AD641" s="14"/>
      <c r="AE641" s="14"/>
      <c r="AF641" s="14"/>
      <c r="AG641" s="14"/>
      <c r="AH641" s="14"/>
      <c r="AI641" s="14"/>
      <c r="AJ641" s="14"/>
      <c r="AK641" s="14"/>
      <c r="AL641" s="14"/>
      <c r="AM641" s="14"/>
      <c r="AN641" s="14"/>
      <c r="AO641" s="14"/>
      <c r="AP641" s="14"/>
      <c r="AQ641" s="14"/>
      <c r="AR641" s="14"/>
      <c r="AS641" s="14"/>
      <c r="AT641" s="14"/>
      <c r="AU641" s="14"/>
      <c r="AV641" s="14"/>
      <c r="AW641" s="14"/>
      <c r="AX641" s="12"/>
      <c r="AY641" s="12"/>
      <c r="AZ641" s="12"/>
      <c r="BA641" s="12"/>
      <c r="BB641" s="12"/>
      <c r="BC641" s="12"/>
      <c r="BD641" s="12"/>
      <c r="BE641" s="12"/>
      <c r="BF641" s="12"/>
      <c r="BG641" s="12"/>
      <c r="BH641" s="12"/>
      <c r="BI641" s="12"/>
      <c r="BJ641" s="12"/>
      <c r="BK641" s="12"/>
      <c r="BL641" s="12"/>
      <c r="BM641" s="12"/>
      <c r="BN641" s="12"/>
      <c r="BO641" s="12"/>
      <c r="BP641" s="12"/>
      <c r="BQ641" s="12"/>
      <c r="BR641" s="12"/>
      <c r="BS641" s="12"/>
    </row>
    <row r="642" spans="1:71">
      <c r="A642" s="74"/>
      <c r="B642" s="12"/>
      <c r="C642" s="75"/>
      <c r="D642" s="204"/>
      <c r="E642" s="204"/>
      <c r="F642" s="19"/>
      <c r="G642" s="12"/>
      <c r="H642" s="12"/>
      <c r="I642" s="12"/>
      <c r="J642" s="20"/>
      <c r="K642" s="76"/>
      <c r="L642" s="76"/>
      <c r="M642" s="76"/>
      <c r="N642" s="76"/>
      <c r="O642" s="76"/>
      <c r="P642" s="76"/>
      <c r="Q642" s="76"/>
      <c r="R642" s="12"/>
      <c r="S642" s="12"/>
      <c r="T642" s="12"/>
      <c r="U642" s="17"/>
      <c r="V642" s="14"/>
      <c r="W642" s="14"/>
      <c r="X642" s="14"/>
      <c r="Y642" s="14"/>
      <c r="Z642" s="14"/>
      <c r="AA642" s="14"/>
      <c r="AB642" s="14"/>
      <c r="AC642" s="14"/>
      <c r="AD642" s="14"/>
      <c r="AE642" s="14"/>
      <c r="AF642" s="14"/>
      <c r="AG642" s="14"/>
      <c r="AH642" s="14"/>
      <c r="AI642" s="14"/>
      <c r="AJ642" s="14"/>
      <c r="AK642" s="14"/>
      <c r="AL642" s="14"/>
      <c r="AM642" s="14"/>
      <c r="AN642" s="14"/>
      <c r="AO642" s="14"/>
      <c r="AP642" s="14"/>
      <c r="AQ642" s="14"/>
      <c r="AR642" s="14"/>
      <c r="AS642" s="14"/>
      <c r="AT642" s="14"/>
      <c r="AU642" s="14"/>
      <c r="AV642" s="14"/>
      <c r="AW642" s="14"/>
      <c r="AX642" s="12"/>
      <c r="AY642" s="12"/>
      <c r="AZ642" s="12"/>
      <c r="BA642" s="12"/>
      <c r="BB642" s="12"/>
      <c r="BC642" s="12"/>
      <c r="BD642" s="12"/>
      <c r="BE642" s="12"/>
      <c r="BF642" s="12"/>
      <c r="BG642" s="12"/>
      <c r="BH642" s="12"/>
      <c r="BI642" s="12"/>
      <c r="BJ642" s="12"/>
      <c r="BK642" s="12"/>
      <c r="BL642" s="12"/>
      <c r="BM642" s="12"/>
      <c r="BN642" s="12"/>
      <c r="BO642" s="12"/>
      <c r="BP642" s="12"/>
      <c r="BQ642" s="12"/>
      <c r="BR642" s="12"/>
      <c r="BS642" s="12"/>
    </row>
    <row r="643" spans="1:71">
      <c r="A643" s="74"/>
      <c r="B643" s="12"/>
      <c r="C643" s="75"/>
      <c r="D643" s="204"/>
      <c r="E643" s="204"/>
      <c r="F643" s="19"/>
      <c r="G643" s="12"/>
      <c r="H643" s="12"/>
      <c r="I643" s="12"/>
      <c r="J643" s="20"/>
      <c r="K643" s="76"/>
      <c r="L643" s="76"/>
      <c r="M643" s="76"/>
      <c r="N643" s="76"/>
      <c r="O643" s="76"/>
      <c r="P643" s="76"/>
      <c r="Q643" s="76"/>
      <c r="R643" s="12"/>
      <c r="S643" s="12"/>
      <c r="T643" s="12"/>
      <c r="U643" s="17"/>
      <c r="V643" s="14"/>
      <c r="W643" s="14"/>
      <c r="X643" s="14"/>
      <c r="Y643" s="14"/>
      <c r="Z643" s="14"/>
      <c r="AA643" s="14"/>
      <c r="AB643" s="14"/>
      <c r="AC643" s="14"/>
      <c r="AD643" s="14"/>
      <c r="AE643" s="14"/>
      <c r="AF643" s="14"/>
      <c r="AG643" s="14"/>
      <c r="AH643" s="14"/>
      <c r="AI643" s="14"/>
      <c r="AJ643" s="14"/>
      <c r="AK643" s="14"/>
      <c r="AL643" s="14"/>
      <c r="AM643" s="14"/>
      <c r="AN643" s="14"/>
      <c r="AO643" s="14"/>
      <c r="AP643" s="14"/>
      <c r="AQ643" s="14"/>
      <c r="AR643" s="14"/>
      <c r="AS643" s="14"/>
      <c r="AT643" s="14"/>
      <c r="AU643" s="14"/>
      <c r="AV643" s="14"/>
      <c r="AW643" s="14"/>
      <c r="AX643" s="12"/>
      <c r="AY643" s="12"/>
      <c r="AZ643" s="12"/>
      <c r="BA643" s="12"/>
      <c r="BB643" s="12"/>
      <c r="BC643" s="12"/>
      <c r="BD643" s="12"/>
      <c r="BE643" s="12"/>
      <c r="BF643" s="12"/>
      <c r="BG643" s="12"/>
      <c r="BH643" s="12"/>
      <c r="BI643" s="12"/>
      <c r="BJ643" s="12"/>
      <c r="BK643" s="12"/>
      <c r="BL643" s="12"/>
      <c r="BM643" s="12"/>
      <c r="BN643" s="12"/>
      <c r="BO643" s="12"/>
      <c r="BP643" s="12"/>
      <c r="BQ643" s="12"/>
      <c r="BR643" s="12"/>
      <c r="BS643" s="12"/>
    </row>
    <row r="644" spans="1:71">
      <c r="A644" s="74"/>
      <c r="B644" s="12"/>
      <c r="C644" s="75"/>
      <c r="D644" s="204"/>
      <c r="E644" s="204"/>
      <c r="F644" s="19"/>
      <c r="G644" s="12"/>
      <c r="H644" s="12"/>
      <c r="I644" s="12"/>
      <c r="J644" s="20"/>
      <c r="K644" s="76"/>
      <c r="L644" s="76"/>
      <c r="M644" s="76"/>
      <c r="N644" s="76"/>
      <c r="O644" s="76"/>
      <c r="P644" s="76"/>
      <c r="Q644" s="76"/>
      <c r="R644" s="12"/>
      <c r="S644" s="12"/>
      <c r="T644" s="12"/>
      <c r="U644" s="17"/>
      <c r="V644" s="14"/>
      <c r="W644" s="14"/>
      <c r="X644" s="14"/>
      <c r="Y644" s="14"/>
      <c r="Z644" s="14"/>
      <c r="AA644" s="14"/>
      <c r="AB644" s="14"/>
      <c r="AC644" s="14"/>
      <c r="AD644" s="14"/>
      <c r="AE644" s="14"/>
      <c r="AF644" s="14"/>
      <c r="AG644" s="14"/>
      <c r="AH644" s="14"/>
      <c r="AI644" s="14"/>
      <c r="AJ644" s="14"/>
      <c r="AK644" s="14"/>
      <c r="AL644" s="14"/>
      <c r="AM644" s="14"/>
      <c r="AN644" s="14"/>
      <c r="AO644" s="14"/>
      <c r="AP644" s="14"/>
      <c r="AQ644" s="14"/>
      <c r="AR644" s="14"/>
      <c r="AS644" s="14"/>
      <c r="AT644" s="14"/>
      <c r="AU644" s="14"/>
      <c r="AV644" s="14"/>
      <c r="AW644" s="14"/>
      <c r="AX644" s="12"/>
      <c r="AY644" s="12"/>
      <c r="AZ644" s="12"/>
      <c r="BA644" s="12"/>
      <c r="BB644" s="12"/>
      <c r="BC644" s="12"/>
      <c r="BD644" s="12"/>
      <c r="BE644" s="12"/>
      <c r="BF644" s="12"/>
      <c r="BG644" s="12"/>
      <c r="BH644" s="12"/>
      <c r="BI644" s="12"/>
      <c r="BJ644" s="12"/>
      <c r="BK644" s="12"/>
      <c r="BL644" s="12"/>
      <c r="BM644" s="12"/>
      <c r="BN644" s="12"/>
      <c r="BO644" s="12"/>
      <c r="BP644" s="12"/>
      <c r="BQ644" s="12"/>
      <c r="BR644" s="12"/>
      <c r="BS644" s="12"/>
    </row>
    <row r="645" spans="1:71">
      <c r="A645" s="74"/>
      <c r="B645" s="12"/>
      <c r="C645" s="75"/>
      <c r="D645" s="204"/>
      <c r="E645" s="204"/>
      <c r="F645" s="19"/>
      <c r="G645" s="12"/>
      <c r="H645" s="12"/>
      <c r="I645" s="12"/>
      <c r="J645" s="20"/>
      <c r="K645" s="76"/>
      <c r="L645" s="76"/>
      <c r="M645" s="76"/>
      <c r="N645" s="76"/>
      <c r="O645" s="76"/>
      <c r="P645" s="76"/>
      <c r="Q645" s="76"/>
      <c r="R645" s="12"/>
      <c r="S645" s="12"/>
      <c r="T645" s="12"/>
      <c r="U645" s="17"/>
      <c r="V645" s="14"/>
      <c r="W645" s="14"/>
      <c r="X645" s="14"/>
      <c r="Y645" s="14"/>
      <c r="Z645" s="14"/>
      <c r="AA645" s="14"/>
      <c r="AB645" s="14"/>
      <c r="AC645" s="14"/>
      <c r="AD645" s="14"/>
      <c r="AE645" s="14"/>
      <c r="AF645" s="14"/>
      <c r="AG645" s="14"/>
      <c r="AH645" s="14"/>
      <c r="AI645" s="14"/>
      <c r="AJ645" s="14"/>
      <c r="AK645" s="14"/>
      <c r="AL645" s="14"/>
      <c r="AM645" s="14"/>
      <c r="AN645" s="14"/>
      <c r="AO645" s="14"/>
      <c r="AP645" s="14"/>
      <c r="AQ645" s="14"/>
      <c r="AR645" s="14"/>
      <c r="AS645" s="14"/>
      <c r="AT645" s="14"/>
      <c r="AU645" s="14"/>
      <c r="AV645" s="14"/>
      <c r="AW645" s="14"/>
      <c r="AX645" s="12"/>
      <c r="AY645" s="12"/>
      <c r="AZ645" s="12"/>
      <c r="BA645" s="12"/>
      <c r="BB645" s="12"/>
      <c r="BC645" s="12"/>
      <c r="BD645" s="12"/>
      <c r="BE645" s="12"/>
      <c r="BF645" s="12"/>
      <c r="BG645" s="12"/>
      <c r="BH645" s="12"/>
      <c r="BI645" s="12"/>
      <c r="BJ645" s="12"/>
      <c r="BK645" s="12"/>
      <c r="BL645" s="12"/>
      <c r="BM645" s="12"/>
      <c r="BN645" s="12"/>
      <c r="BO645" s="12"/>
      <c r="BP645" s="12"/>
      <c r="BQ645" s="12"/>
      <c r="BR645" s="12"/>
      <c r="BS645" s="12"/>
    </row>
    <row r="646" spans="1:71">
      <c r="A646" s="74"/>
      <c r="B646" s="12"/>
      <c r="C646" s="75"/>
      <c r="D646" s="204"/>
      <c r="E646" s="204"/>
      <c r="F646" s="19"/>
      <c r="G646" s="12"/>
      <c r="H646" s="12"/>
      <c r="I646" s="12"/>
      <c r="J646" s="20"/>
      <c r="K646" s="76"/>
      <c r="L646" s="76"/>
      <c r="M646" s="76"/>
      <c r="N646" s="76"/>
      <c r="O646" s="76"/>
      <c r="P646" s="76"/>
      <c r="Q646" s="76"/>
      <c r="R646" s="12"/>
      <c r="S646" s="12"/>
      <c r="T646" s="12"/>
      <c r="U646" s="17"/>
      <c r="V646" s="14"/>
      <c r="W646" s="14"/>
      <c r="X646" s="14"/>
      <c r="Y646" s="14"/>
      <c r="Z646" s="14"/>
      <c r="AA646" s="14"/>
      <c r="AB646" s="14"/>
      <c r="AC646" s="14"/>
      <c r="AD646" s="14"/>
      <c r="AE646" s="14"/>
      <c r="AF646" s="14"/>
      <c r="AG646" s="14"/>
      <c r="AH646" s="14"/>
      <c r="AI646" s="14"/>
      <c r="AJ646" s="14"/>
      <c r="AK646" s="14"/>
      <c r="AL646" s="14"/>
      <c r="AM646" s="14"/>
      <c r="AN646" s="14"/>
      <c r="AO646" s="14"/>
      <c r="AP646" s="14"/>
      <c r="AQ646" s="14"/>
      <c r="AR646" s="14"/>
      <c r="AS646" s="14"/>
      <c r="AT646" s="14"/>
      <c r="AU646" s="14"/>
      <c r="AV646" s="14"/>
      <c r="AW646" s="14"/>
      <c r="AX646" s="12"/>
      <c r="AY646" s="12"/>
      <c r="AZ646" s="12"/>
      <c r="BA646" s="12"/>
      <c r="BB646" s="12"/>
      <c r="BC646" s="12"/>
      <c r="BD646" s="12"/>
      <c r="BE646" s="12"/>
      <c r="BF646" s="12"/>
      <c r="BG646" s="12"/>
      <c r="BH646" s="12"/>
      <c r="BI646" s="12"/>
      <c r="BJ646" s="12"/>
      <c r="BK646" s="12"/>
      <c r="BL646" s="12"/>
      <c r="BM646" s="12"/>
      <c r="BN646" s="12"/>
      <c r="BO646" s="12"/>
      <c r="BP646" s="12"/>
      <c r="BQ646" s="12"/>
      <c r="BR646" s="12"/>
      <c r="BS646" s="12"/>
    </row>
    <row r="647" spans="1:71">
      <c r="A647" s="74"/>
      <c r="B647" s="12"/>
      <c r="C647" s="75"/>
      <c r="D647" s="204"/>
      <c r="E647" s="204"/>
      <c r="F647" s="19"/>
      <c r="G647" s="12"/>
      <c r="H647" s="12"/>
      <c r="I647" s="12"/>
      <c r="J647" s="20"/>
      <c r="K647" s="76"/>
      <c r="L647" s="76"/>
      <c r="M647" s="76"/>
      <c r="N647" s="76"/>
      <c r="O647" s="76"/>
      <c r="P647" s="76"/>
      <c r="Q647" s="76"/>
      <c r="R647" s="12"/>
      <c r="S647" s="12"/>
      <c r="T647" s="12"/>
      <c r="U647" s="17"/>
      <c r="V647" s="14"/>
      <c r="W647" s="14"/>
      <c r="X647" s="14"/>
      <c r="Y647" s="14"/>
      <c r="Z647" s="14"/>
      <c r="AA647" s="14"/>
      <c r="AB647" s="14"/>
      <c r="AC647" s="14"/>
      <c r="AD647" s="14"/>
      <c r="AE647" s="14"/>
      <c r="AF647" s="14"/>
      <c r="AG647" s="14"/>
      <c r="AH647" s="14"/>
      <c r="AI647" s="14"/>
      <c r="AJ647" s="14"/>
      <c r="AK647" s="14"/>
      <c r="AL647" s="14"/>
      <c r="AM647" s="14"/>
      <c r="AN647" s="14"/>
      <c r="AO647" s="14"/>
      <c r="AP647" s="14"/>
      <c r="AQ647" s="14"/>
      <c r="AR647" s="14"/>
      <c r="AS647" s="14"/>
      <c r="AT647" s="14"/>
      <c r="AU647" s="14"/>
      <c r="AV647" s="14"/>
      <c r="AW647" s="14"/>
      <c r="AX647" s="12"/>
      <c r="AY647" s="12"/>
      <c r="AZ647" s="12"/>
      <c r="BA647" s="12"/>
      <c r="BB647" s="12"/>
      <c r="BC647" s="12"/>
      <c r="BD647" s="12"/>
      <c r="BE647" s="12"/>
      <c r="BF647" s="12"/>
      <c r="BG647" s="12"/>
      <c r="BH647" s="12"/>
      <c r="BI647" s="12"/>
      <c r="BJ647" s="12"/>
      <c r="BK647" s="12"/>
      <c r="BL647" s="12"/>
      <c r="BM647" s="12"/>
      <c r="BN647" s="12"/>
      <c r="BO647" s="12"/>
      <c r="BP647" s="12"/>
      <c r="BQ647" s="12"/>
      <c r="BR647" s="12"/>
      <c r="BS647" s="12"/>
    </row>
    <row r="648" spans="1:71">
      <c r="A648" s="74"/>
      <c r="B648" s="12"/>
      <c r="C648" s="75"/>
      <c r="D648" s="204"/>
      <c r="E648" s="204"/>
      <c r="F648" s="19"/>
      <c r="G648" s="12"/>
      <c r="H648" s="12"/>
      <c r="I648" s="12"/>
      <c r="J648" s="20"/>
      <c r="K648" s="76"/>
      <c r="L648" s="76"/>
      <c r="M648" s="76"/>
      <c r="N648" s="76"/>
      <c r="O648" s="76"/>
      <c r="P648" s="76"/>
      <c r="Q648" s="76"/>
      <c r="R648" s="12"/>
      <c r="S648" s="12"/>
      <c r="T648" s="12"/>
      <c r="U648" s="17"/>
      <c r="V648" s="14"/>
      <c r="W648" s="14"/>
      <c r="X648" s="14"/>
      <c r="Y648" s="14"/>
      <c r="Z648" s="14"/>
      <c r="AA648" s="14"/>
      <c r="AB648" s="14"/>
      <c r="AC648" s="14"/>
      <c r="AD648" s="14"/>
      <c r="AE648" s="14"/>
      <c r="AF648" s="14"/>
      <c r="AG648" s="14"/>
      <c r="AH648" s="14"/>
      <c r="AI648" s="14"/>
      <c r="AJ648" s="14"/>
      <c r="AK648" s="14"/>
      <c r="AL648" s="14"/>
      <c r="AM648" s="14"/>
      <c r="AN648" s="14"/>
      <c r="AO648" s="14"/>
      <c r="AP648" s="14"/>
      <c r="AQ648" s="14"/>
      <c r="AR648" s="14"/>
      <c r="AS648" s="14"/>
      <c r="AT648" s="14"/>
      <c r="AU648" s="14"/>
      <c r="AV648" s="14"/>
      <c r="AW648" s="14"/>
      <c r="AX648" s="12"/>
      <c r="AY648" s="12"/>
      <c r="AZ648" s="12"/>
      <c r="BA648" s="12"/>
      <c r="BB648" s="12"/>
      <c r="BC648" s="12"/>
      <c r="BD648" s="12"/>
      <c r="BE648" s="12"/>
      <c r="BF648" s="12"/>
      <c r="BG648" s="12"/>
      <c r="BH648" s="12"/>
      <c r="BI648" s="12"/>
      <c r="BJ648" s="12"/>
      <c r="BK648" s="12"/>
      <c r="BL648" s="12"/>
      <c r="BM648" s="12"/>
      <c r="BN648" s="12"/>
      <c r="BO648" s="12"/>
      <c r="BP648" s="12"/>
      <c r="BQ648" s="12"/>
      <c r="BR648" s="12"/>
      <c r="BS648" s="12"/>
    </row>
    <row r="649" spans="1:71">
      <c r="A649" s="74"/>
      <c r="B649" s="12"/>
      <c r="C649" s="75"/>
      <c r="D649" s="204"/>
      <c r="E649" s="204"/>
      <c r="F649" s="19"/>
      <c r="G649" s="12"/>
      <c r="H649" s="12"/>
      <c r="I649" s="12"/>
      <c r="J649" s="20"/>
      <c r="K649" s="76"/>
      <c r="L649" s="76"/>
      <c r="M649" s="76"/>
      <c r="N649" s="76"/>
      <c r="O649" s="76"/>
      <c r="P649" s="76"/>
      <c r="Q649" s="76"/>
      <c r="R649" s="12"/>
      <c r="S649" s="12"/>
      <c r="T649" s="12"/>
      <c r="U649" s="17"/>
      <c r="V649" s="14"/>
      <c r="W649" s="14"/>
      <c r="X649" s="14"/>
      <c r="Y649" s="14"/>
      <c r="Z649" s="14"/>
      <c r="AA649" s="14"/>
      <c r="AB649" s="14"/>
      <c r="AC649" s="14"/>
      <c r="AD649" s="14"/>
      <c r="AE649" s="14"/>
      <c r="AF649" s="14"/>
      <c r="AG649" s="14"/>
      <c r="AH649" s="14"/>
      <c r="AI649" s="14"/>
      <c r="AJ649" s="14"/>
      <c r="AK649" s="14"/>
      <c r="AL649" s="14"/>
      <c r="AM649" s="14"/>
      <c r="AN649" s="14"/>
      <c r="AO649" s="14"/>
      <c r="AP649" s="14"/>
      <c r="AQ649" s="14"/>
      <c r="AR649" s="14"/>
      <c r="AS649" s="14"/>
      <c r="AT649" s="14"/>
      <c r="AU649" s="14"/>
      <c r="AV649" s="14"/>
      <c r="AW649" s="14"/>
      <c r="AX649" s="12"/>
      <c r="AY649" s="12"/>
      <c r="AZ649" s="12"/>
      <c r="BA649" s="12"/>
      <c r="BB649" s="12"/>
      <c r="BC649" s="12"/>
      <c r="BD649" s="12"/>
      <c r="BE649" s="12"/>
      <c r="BF649" s="12"/>
      <c r="BG649" s="12"/>
      <c r="BH649" s="12"/>
      <c r="BI649" s="12"/>
      <c r="BJ649" s="12"/>
      <c r="BK649" s="12"/>
      <c r="BL649" s="12"/>
      <c r="BM649" s="12"/>
      <c r="BN649" s="12"/>
      <c r="BO649" s="12"/>
      <c r="BP649" s="12"/>
      <c r="BQ649" s="12"/>
      <c r="BR649" s="12"/>
      <c r="BS649" s="12"/>
    </row>
    <row r="650" spans="1:71">
      <c r="A650" s="74"/>
      <c r="B650" s="12"/>
      <c r="C650" s="75"/>
      <c r="D650" s="204"/>
      <c r="E650" s="204"/>
      <c r="F650" s="19"/>
      <c r="G650" s="12"/>
      <c r="H650" s="12"/>
      <c r="I650" s="12"/>
      <c r="J650" s="20"/>
      <c r="K650" s="76"/>
      <c r="L650" s="76"/>
      <c r="M650" s="76"/>
      <c r="N650" s="76"/>
      <c r="O650" s="76"/>
      <c r="P650" s="76"/>
      <c r="Q650" s="76"/>
      <c r="R650" s="12"/>
      <c r="S650" s="12"/>
      <c r="T650" s="12"/>
      <c r="U650" s="17"/>
      <c r="V650" s="14"/>
      <c r="W650" s="14"/>
      <c r="X650" s="14"/>
      <c r="Y650" s="14"/>
      <c r="Z650" s="14"/>
      <c r="AA650" s="14"/>
      <c r="AB650" s="14"/>
      <c r="AC650" s="14"/>
      <c r="AD650" s="14"/>
      <c r="AE650" s="14"/>
      <c r="AF650" s="14"/>
      <c r="AG650" s="14"/>
      <c r="AH650" s="14"/>
      <c r="AI650" s="14"/>
      <c r="AJ650" s="14"/>
      <c r="AK650" s="14"/>
      <c r="AL650" s="14"/>
      <c r="AM650" s="14"/>
      <c r="AN650" s="14"/>
      <c r="AO650" s="14"/>
      <c r="AP650" s="14"/>
      <c r="AQ650" s="14"/>
      <c r="AR650" s="14"/>
      <c r="AS650" s="14"/>
      <c r="AT650" s="14"/>
      <c r="AU650" s="14"/>
      <c r="AV650" s="14"/>
      <c r="AW650" s="14"/>
      <c r="AX650" s="12"/>
      <c r="AY650" s="12"/>
      <c r="AZ650" s="12"/>
      <c r="BA650" s="12"/>
      <c r="BB650" s="12"/>
      <c r="BC650" s="12"/>
      <c r="BD650" s="12"/>
      <c r="BE650" s="12"/>
      <c r="BF650" s="12"/>
      <c r="BG650" s="12"/>
      <c r="BH650" s="12"/>
      <c r="BI650" s="12"/>
      <c r="BJ650" s="12"/>
      <c r="BK650" s="12"/>
      <c r="BL650" s="12"/>
      <c r="BM650" s="12"/>
      <c r="BN650" s="12"/>
      <c r="BO650" s="12"/>
      <c r="BP650" s="12"/>
      <c r="BQ650" s="12"/>
      <c r="BR650" s="12"/>
      <c r="BS650" s="12"/>
    </row>
    <row r="651" spans="1:71">
      <c r="A651" s="74"/>
      <c r="B651" s="12"/>
      <c r="C651" s="75"/>
      <c r="D651" s="204"/>
      <c r="E651" s="204"/>
      <c r="F651" s="19"/>
      <c r="G651" s="12"/>
      <c r="H651" s="12"/>
      <c r="I651" s="12"/>
      <c r="J651" s="20"/>
      <c r="K651" s="76"/>
      <c r="L651" s="76"/>
      <c r="M651" s="76"/>
      <c r="N651" s="76"/>
      <c r="O651" s="76"/>
      <c r="P651" s="76"/>
      <c r="Q651" s="76"/>
      <c r="R651" s="12"/>
      <c r="S651" s="12"/>
      <c r="T651" s="12"/>
      <c r="U651" s="17"/>
      <c r="V651" s="14"/>
      <c r="W651" s="14"/>
      <c r="X651" s="14"/>
      <c r="Y651" s="14"/>
      <c r="Z651" s="14"/>
      <c r="AA651" s="14"/>
      <c r="AB651" s="14"/>
      <c r="AC651" s="14"/>
      <c r="AD651" s="14"/>
      <c r="AE651" s="14"/>
      <c r="AF651" s="14"/>
      <c r="AG651" s="14"/>
      <c r="AH651" s="14"/>
      <c r="AI651" s="14"/>
      <c r="AJ651" s="14"/>
      <c r="AK651" s="14"/>
      <c r="AL651" s="14"/>
      <c r="AM651" s="14"/>
      <c r="AN651" s="14"/>
      <c r="AO651" s="14"/>
      <c r="AP651" s="14"/>
      <c r="AQ651" s="14"/>
      <c r="AR651" s="14"/>
      <c r="AS651" s="14"/>
      <c r="AT651" s="14"/>
      <c r="AU651" s="14"/>
      <c r="AV651" s="14"/>
      <c r="AW651" s="14"/>
      <c r="AX651" s="12"/>
      <c r="AY651" s="12"/>
      <c r="AZ651" s="12"/>
      <c r="BA651" s="12"/>
      <c r="BB651" s="12"/>
      <c r="BC651" s="12"/>
      <c r="BD651" s="12"/>
      <c r="BE651" s="12"/>
      <c r="BF651" s="12"/>
      <c r="BG651" s="12"/>
      <c r="BH651" s="12"/>
      <c r="BI651" s="12"/>
      <c r="BJ651" s="12"/>
      <c r="BK651" s="12"/>
      <c r="BL651" s="12"/>
      <c r="BM651" s="12"/>
      <c r="BN651" s="12"/>
      <c r="BO651" s="12"/>
      <c r="BP651" s="12"/>
      <c r="BQ651" s="12"/>
      <c r="BR651" s="12"/>
      <c r="BS651" s="12"/>
    </row>
    <row r="652" spans="1:71">
      <c r="A652" s="74"/>
      <c r="B652" s="12"/>
      <c r="C652" s="75"/>
      <c r="D652" s="204"/>
      <c r="E652" s="204"/>
      <c r="F652" s="19"/>
      <c r="G652" s="12"/>
      <c r="H652" s="12"/>
      <c r="I652" s="12"/>
      <c r="J652" s="20"/>
      <c r="K652" s="76"/>
      <c r="L652" s="76"/>
      <c r="M652" s="76"/>
      <c r="N652" s="76"/>
      <c r="O652" s="76"/>
      <c r="P652" s="76"/>
      <c r="Q652" s="76"/>
      <c r="R652" s="12"/>
      <c r="S652" s="12"/>
      <c r="T652" s="12"/>
      <c r="U652" s="17"/>
      <c r="V652" s="14"/>
      <c r="W652" s="14"/>
      <c r="X652" s="14"/>
      <c r="Y652" s="14"/>
      <c r="Z652" s="14"/>
      <c r="AA652" s="14"/>
      <c r="AB652" s="14"/>
      <c r="AC652" s="14"/>
      <c r="AD652" s="14"/>
      <c r="AE652" s="14"/>
      <c r="AF652" s="14"/>
      <c r="AG652" s="14"/>
      <c r="AH652" s="14"/>
      <c r="AI652" s="14"/>
      <c r="AJ652" s="14"/>
      <c r="AK652" s="14"/>
      <c r="AL652" s="14"/>
      <c r="AM652" s="14"/>
      <c r="AN652" s="14"/>
      <c r="AO652" s="14"/>
      <c r="AP652" s="14"/>
      <c r="AQ652" s="14"/>
      <c r="AR652" s="14"/>
      <c r="AS652" s="14"/>
      <c r="AT652" s="14"/>
      <c r="AU652" s="14"/>
      <c r="AV652" s="14"/>
      <c r="AW652" s="14"/>
      <c r="AX652" s="12"/>
      <c r="AY652" s="12"/>
      <c r="AZ652" s="12"/>
      <c r="BA652" s="12"/>
      <c r="BB652" s="12"/>
      <c r="BC652" s="12"/>
      <c r="BD652" s="12"/>
      <c r="BE652" s="12"/>
      <c r="BF652" s="12"/>
      <c r="BG652" s="12"/>
      <c r="BH652" s="12"/>
      <c r="BI652" s="12"/>
      <c r="BJ652" s="12"/>
      <c r="BK652" s="12"/>
      <c r="BL652" s="12"/>
      <c r="BM652" s="12"/>
      <c r="BN652" s="12"/>
      <c r="BO652" s="12"/>
      <c r="BP652" s="12"/>
      <c r="BQ652" s="12"/>
      <c r="BR652" s="12"/>
      <c r="BS652" s="12"/>
    </row>
    <row r="653" spans="1:71">
      <c r="A653" s="74"/>
      <c r="B653" s="12"/>
      <c r="C653" s="75"/>
      <c r="D653" s="204"/>
      <c r="E653" s="204"/>
      <c r="F653" s="19"/>
      <c r="G653" s="12"/>
      <c r="H653" s="12"/>
      <c r="I653" s="12"/>
      <c r="J653" s="20"/>
      <c r="K653" s="76"/>
      <c r="L653" s="76"/>
      <c r="M653" s="76"/>
      <c r="N653" s="76"/>
      <c r="O653" s="76"/>
      <c r="P653" s="76"/>
      <c r="Q653" s="76"/>
      <c r="R653" s="12"/>
      <c r="S653" s="12"/>
      <c r="T653" s="12"/>
      <c r="U653" s="17"/>
      <c r="V653" s="14"/>
      <c r="W653" s="14"/>
      <c r="X653" s="14"/>
      <c r="Y653" s="14"/>
      <c r="Z653" s="14"/>
      <c r="AA653" s="14"/>
      <c r="AB653" s="14"/>
      <c r="AC653" s="14"/>
      <c r="AD653" s="14"/>
      <c r="AE653" s="14"/>
      <c r="AF653" s="14"/>
      <c r="AG653" s="14"/>
      <c r="AH653" s="14"/>
      <c r="AI653" s="14"/>
      <c r="AJ653" s="14"/>
      <c r="AK653" s="14"/>
      <c r="AL653" s="14"/>
      <c r="AM653" s="14"/>
      <c r="AN653" s="14"/>
      <c r="AO653" s="14"/>
      <c r="AP653" s="14"/>
      <c r="AQ653" s="14"/>
      <c r="AR653" s="14"/>
      <c r="AS653" s="14"/>
      <c r="AT653" s="14"/>
      <c r="AU653" s="14"/>
      <c r="AV653" s="14"/>
      <c r="AW653" s="14"/>
      <c r="AX653" s="12"/>
      <c r="AY653" s="12"/>
      <c r="AZ653" s="12"/>
      <c r="BA653" s="12"/>
      <c r="BB653" s="12"/>
      <c r="BC653" s="12"/>
      <c r="BD653" s="12"/>
      <c r="BE653" s="12"/>
      <c r="BF653" s="12"/>
      <c r="BG653" s="12"/>
      <c r="BH653" s="12"/>
      <c r="BI653" s="12"/>
      <c r="BJ653" s="12"/>
      <c r="BK653" s="12"/>
      <c r="BL653" s="12"/>
      <c r="BM653" s="12"/>
      <c r="BN653" s="12"/>
      <c r="BO653" s="12"/>
      <c r="BP653" s="12"/>
      <c r="BQ653" s="12"/>
      <c r="BR653" s="12"/>
      <c r="BS653" s="12"/>
    </row>
    <row r="654" spans="1:71">
      <c r="A654" s="74"/>
      <c r="B654" s="12"/>
      <c r="C654" s="75"/>
      <c r="D654" s="204"/>
      <c r="E654" s="204"/>
      <c r="F654" s="19"/>
      <c r="G654" s="12"/>
      <c r="H654" s="12"/>
      <c r="I654" s="12"/>
      <c r="J654" s="20"/>
      <c r="K654" s="76"/>
      <c r="L654" s="76"/>
      <c r="M654" s="76"/>
      <c r="N654" s="76"/>
      <c r="O654" s="76"/>
      <c r="P654" s="76"/>
      <c r="Q654" s="76"/>
      <c r="R654" s="12"/>
      <c r="S654" s="12"/>
      <c r="T654" s="12"/>
      <c r="U654" s="17"/>
      <c r="V654" s="14"/>
      <c r="W654" s="14"/>
      <c r="X654" s="14"/>
      <c r="Y654" s="14"/>
      <c r="Z654" s="14"/>
      <c r="AA654" s="14"/>
      <c r="AB654" s="14"/>
      <c r="AC654" s="14"/>
      <c r="AD654" s="14"/>
      <c r="AE654" s="14"/>
      <c r="AF654" s="14"/>
      <c r="AG654" s="14"/>
      <c r="AH654" s="14"/>
      <c r="AI654" s="14"/>
      <c r="AJ654" s="14"/>
      <c r="AK654" s="14"/>
      <c r="AL654" s="14"/>
      <c r="AM654" s="14"/>
      <c r="AN654" s="14"/>
      <c r="AO654" s="14"/>
      <c r="AP654" s="14"/>
      <c r="AQ654" s="14"/>
      <c r="AR654" s="14"/>
      <c r="AS654" s="14"/>
      <c r="AT654" s="14"/>
      <c r="AU654" s="14"/>
      <c r="AV654" s="14"/>
      <c r="AW654" s="14"/>
      <c r="AX654" s="12"/>
      <c r="AY654" s="12"/>
      <c r="AZ654" s="12"/>
      <c r="BA654" s="12"/>
      <c r="BB654" s="12"/>
      <c r="BC654" s="12"/>
      <c r="BD654" s="12"/>
      <c r="BE654" s="12"/>
      <c r="BF654" s="12"/>
      <c r="BG654" s="12"/>
      <c r="BH654" s="12"/>
      <c r="BI654" s="12"/>
      <c r="BJ654" s="12"/>
      <c r="BK654" s="12"/>
      <c r="BL654" s="12"/>
      <c r="BM654" s="12"/>
      <c r="BN654" s="12"/>
      <c r="BO654" s="12"/>
      <c r="BP654" s="12"/>
      <c r="BQ654" s="12"/>
      <c r="BR654" s="12"/>
      <c r="BS654" s="12"/>
    </row>
    <row r="655" spans="1:71">
      <c r="A655" s="74"/>
      <c r="B655" s="12"/>
      <c r="C655" s="75"/>
      <c r="D655" s="204"/>
      <c r="E655" s="204"/>
      <c r="F655" s="19"/>
      <c r="G655" s="12"/>
      <c r="H655" s="12"/>
      <c r="I655" s="12"/>
      <c r="J655" s="20"/>
      <c r="K655" s="76"/>
      <c r="L655" s="76"/>
      <c r="M655" s="76"/>
      <c r="N655" s="76"/>
      <c r="O655" s="76"/>
      <c r="P655" s="76"/>
      <c r="Q655" s="76"/>
      <c r="R655" s="12"/>
      <c r="S655" s="12"/>
      <c r="T655" s="12"/>
      <c r="U655" s="17"/>
      <c r="V655" s="14"/>
      <c r="W655" s="14"/>
      <c r="X655" s="14"/>
      <c r="Y655" s="14"/>
      <c r="Z655" s="14"/>
      <c r="AA655" s="14"/>
      <c r="AB655" s="14"/>
      <c r="AC655" s="14"/>
      <c r="AD655" s="14"/>
      <c r="AE655" s="14"/>
      <c r="AF655" s="14"/>
      <c r="AG655" s="14"/>
      <c r="AH655" s="14"/>
      <c r="AI655" s="14"/>
      <c r="AJ655" s="14"/>
      <c r="AK655" s="14"/>
      <c r="AL655" s="14"/>
      <c r="AM655" s="14"/>
      <c r="AN655" s="14"/>
      <c r="AO655" s="14"/>
      <c r="AP655" s="14"/>
      <c r="AQ655" s="14"/>
      <c r="AR655" s="14"/>
      <c r="AS655" s="14"/>
      <c r="AT655" s="14"/>
      <c r="AU655" s="14"/>
      <c r="AV655" s="14"/>
      <c r="AW655" s="14"/>
      <c r="AX655" s="12"/>
      <c r="AY655" s="12"/>
      <c r="AZ655" s="12"/>
      <c r="BA655" s="12"/>
      <c r="BB655" s="12"/>
      <c r="BC655" s="12"/>
      <c r="BD655" s="12"/>
      <c r="BE655" s="12"/>
      <c r="BF655" s="12"/>
      <c r="BG655" s="12"/>
      <c r="BH655" s="12"/>
      <c r="BI655" s="12"/>
      <c r="BJ655" s="12"/>
      <c r="BK655" s="12"/>
      <c r="BL655" s="12"/>
      <c r="BM655" s="12"/>
      <c r="BN655" s="12"/>
      <c r="BO655" s="12"/>
      <c r="BP655" s="12"/>
      <c r="BQ655" s="12"/>
      <c r="BR655" s="12"/>
      <c r="BS655" s="12"/>
    </row>
    <row r="656" spans="1:71">
      <c r="A656" s="74"/>
      <c r="B656" s="12"/>
      <c r="C656" s="75"/>
      <c r="D656" s="204"/>
      <c r="E656" s="204"/>
      <c r="F656" s="19"/>
      <c r="G656" s="12"/>
      <c r="H656" s="12"/>
      <c r="I656" s="12"/>
      <c r="J656" s="20"/>
      <c r="K656" s="76"/>
      <c r="L656" s="76"/>
      <c r="M656" s="76"/>
      <c r="N656" s="76"/>
      <c r="O656" s="76"/>
      <c r="P656" s="76"/>
      <c r="Q656" s="76"/>
      <c r="R656" s="12"/>
      <c r="S656" s="12"/>
      <c r="T656" s="12"/>
      <c r="U656" s="17"/>
      <c r="V656" s="14"/>
      <c r="W656" s="14"/>
      <c r="X656" s="14"/>
      <c r="Y656" s="14"/>
      <c r="Z656" s="14"/>
      <c r="AA656" s="14"/>
      <c r="AB656" s="14"/>
      <c r="AC656" s="14"/>
      <c r="AD656" s="14"/>
      <c r="AE656" s="14"/>
      <c r="AF656" s="14"/>
      <c r="AG656" s="14"/>
      <c r="AH656" s="14"/>
      <c r="AI656" s="14"/>
      <c r="AJ656" s="14"/>
      <c r="AK656" s="14"/>
      <c r="AL656" s="14"/>
      <c r="AM656" s="14"/>
      <c r="AN656" s="14"/>
      <c r="AO656" s="14"/>
      <c r="AP656" s="14"/>
      <c r="AQ656" s="14"/>
      <c r="AR656" s="14"/>
      <c r="AS656" s="14"/>
      <c r="AT656" s="14"/>
      <c r="AU656" s="14"/>
      <c r="AV656" s="14"/>
      <c r="AW656" s="14"/>
      <c r="AX656" s="12"/>
      <c r="AY656" s="12"/>
      <c r="AZ656" s="12"/>
      <c r="BA656" s="12"/>
      <c r="BB656" s="12"/>
      <c r="BC656" s="12"/>
      <c r="BD656" s="12"/>
      <c r="BE656" s="12"/>
      <c r="BF656" s="12"/>
      <c r="BG656" s="12"/>
      <c r="BH656" s="12"/>
      <c r="BI656" s="12"/>
      <c r="BJ656" s="12"/>
      <c r="BK656" s="12"/>
      <c r="BL656" s="12"/>
      <c r="BM656" s="12"/>
      <c r="BN656" s="12"/>
      <c r="BO656" s="12"/>
      <c r="BP656" s="12"/>
      <c r="BQ656" s="12"/>
      <c r="BR656" s="12"/>
      <c r="BS656" s="12"/>
    </row>
    <row r="657" spans="1:71">
      <c r="A657" s="74"/>
      <c r="B657" s="12"/>
      <c r="C657" s="75"/>
      <c r="D657" s="204"/>
      <c r="E657" s="204"/>
      <c r="F657" s="19"/>
      <c r="G657" s="12"/>
      <c r="H657" s="12"/>
      <c r="I657" s="12"/>
      <c r="J657" s="20"/>
      <c r="K657" s="76"/>
      <c r="L657" s="76"/>
      <c r="M657" s="76"/>
      <c r="N657" s="76"/>
      <c r="O657" s="76"/>
      <c r="P657" s="76"/>
      <c r="Q657" s="76"/>
      <c r="R657" s="12"/>
      <c r="S657" s="12"/>
      <c r="T657" s="12"/>
      <c r="U657" s="17"/>
      <c r="V657" s="14"/>
      <c r="W657" s="14"/>
      <c r="X657" s="14"/>
      <c r="Y657" s="14"/>
      <c r="Z657" s="14"/>
      <c r="AA657" s="14"/>
      <c r="AB657" s="14"/>
      <c r="AC657" s="14"/>
      <c r="AD657" s="14"/>
      <c r="AE657" s="14"/>
      <c r="AF657" s="14"/>
      <c r="AG657" s="14"/>
      <c r="AH657" s="14"/>
      <c r="AI657" s="14"/>
      <c r="AJ657" s="14"/>
      <c r="AK657" s="14"/>
      <c r="AL657" s="14"/>
      <c r="AM657" s="14"/>
      <c r="AN657" s="14"/>
      <c r="AO657" s="14"/>
      <c r="AP657" s="14"/>
      <c r="AQ657" s="14"/>
      <c r="AR657" s="14"/>
      <c r="AS657" s="14"/>
      <c r="AT657" s="14"/>
      <c r="AU657" s="14"/>
      <c r="AV657" s="14"/>
      <c r="AW657" s="14"/>
      <c r="AX657" s="12"/>
      <c r="AY657" s="12"/>
      <c r="AZ657" s="12"/>
      <c r="BA657" s="12"/>
      <c r="BB657" s="12"/>
      <c r="BC657" s="12"/>
      <c r="BD657" s="12"/>
      <c r="BE657" s="12"/>
      <c r="BF657" s="12"/>
      <c r="BG657" s="12"/>
      <c r="BH657" s="12"/>
      <c r="BI657" s="12"/>
      <c r="BJ657" s="12"/>
      <c r="BK657" s="12"/>
      <c r="BL657" s="12"/>
      <c r="BM657" s="12"/>
      <c r="BN657" s="12"/>
      <c r="BO657" s="12"/>
      <c r="BP657" s="12"/>
      <c r="BQ657" s="12"/>
      <c r="BR657" s="12"/>
      <c r="BS657" s="12"/>
    </row>
    <row r="658" spans="1:71">
      <c r="A658" s="74"/>
      <c r="B658" s="12"/>
      <c r="C658" s="75"/>
      <c r="D658" s="204"/>
      <c r="E658" s="204"/>
      <c r="F658" s="19"/>
      <c r="G658" s="12"/>
      <c r="H658" s="12"/>
      <c r="I658" s="12"/>
      <c r="J658" s="20"/>
      <c r="K658" s="76"/>
      <c r="L658" s="76"/>
      <c r="M658" s="76"/>
      <c r="N658" s="76"/>
      <c r="O658" s="76"/>
      <c r="P658" s="76"/>
      <c r="Q658" s="76"/>
      <c r="R658" s="12"/>
      <c r="S658" s="12"/>
      <c r="T658" s="12"/>
      <c r="U658" s="17"/>
      <c r="V658" s="14"/>
      <c r="W658" s="14"/>
      <c r="X658" s="14"/>
      <c r="Y658" s="14"/>
      <c r="Z658" s="14"/>
      <c r="AA658" s="14"/>
      <c r="AB658" s="14"/>
      <c r="AC658" s="14"/>
      <c r="AD658" s="14"/>
      <c r="AE658" s="14"/>
      <c r="AF658" s="14"/>
      <c r="AG658" s="14"/>
      <c r="AH658" s="14"/>
      <c r="AI658" s="14"/>
      <c r="AJ658" s="14"/>
      <c r="AK658" s="14"/>
      <c r="AL658" s="14"/>
      <c r="AM658" s="14"/>
      <c r="AN658" s="14"/>
      <c r="AO658" s="14"/>
      <c r="AP658" s="14"/>
      <c r="AQ658" s="14"/>
      <c r="AR658" s="14"/>
      <c r="AS658" s="14"/>
      <c r="AT658" s="14"/>
      <c r="AU658" s="14"/>
      <c r="AV658" s="14"/>
      <c r="AW658" s="14"/>
      <c r="AX658" s="12"/>
      <c r="AY658" s="12"/>
      <c r="AZ658" s="12"/>
      <c r="BA658" s="12"/>
      <c r="BB658" s="12"/>
      <c r="BC658" s="12"/>
      <c r="BD658" s="12"/>
      <c r="BE658" s="12"/>
      <c r="BF658" s="12"/>
      <c r="BG658" s="12"/>
      <c r="BH658" s="12"/>
      <c r="BI658" s="12"/>
      <c r="BJ658" s="12"/>
      <c r="BK658" s="12"/>
      <c r="BL658" s="12"/>
      <c r="BM658" s="12"/>
      <c r="BN658" s="12"/>
      <c r="BO658" s="12"/>
      <c r="BP658" s="12"/>
      <c r="BQ658" s="12"/>
      <c r="BR658" s="12"/>
      <c r="BS658" s="12"/>
    </row>
    <row r="659" spans="1:71">
      <c r="A659" s="74"/>
      <c r="B659" s="12"/>
      <c r="C659" s="75"/>
      <c r="D659" s="204"/>
      <c r="E659" s="204"/>
      <c r="F659" s="19"/>
      <c r="G659" s="12"/>
      <c r="H659" s="12"/>
      <c r="I659" s="12"/>
      <c r="J659" s="20"/>
      <c r="K659" s="76"/>
      <c r="L659" s="76"/>
      <c r="M659" s="76"/>
      <c r="N659" s="76"/>
      <c r="O659" s="76"/>
      <c r="P659" s="76"/>
      <c r="Q659" s="76"/>
      <c r="R659" s="12"/>
      <c r="S659" s="12"/>
      <c r="T659" s="12"/>
      <c r="U659" s="17"/>
      <c r="V659" s="14"/>
      <c r="W659" s="14"/>
      <c r="X659" s="14"/>
      <c r="Y659" s="14"/>
      <c r="Z659" s="14"/>
      <c r="AA659" s="14"/>
      <c r="AB659" s="14"/>
      <c r="AC659" s="14"/>
      <c r="AD659" s="14"/>
      <c r="AE659" s="14"/>
      <c r="AF659" s="14"/>
      <c r="AG659" s="14"/>
      <c r="AH659" s="14"/>
      <c r="AI659" s="14"/>
      <c r="AJ659" s="14"/>
      <c r="AK659" s="14"/>
      <c r="AL659" s="14"/>
      <c r="AM659" s="14"/>
      <c r="AN659" s="14"/>
      <c r="AO659" s="14"/>
      <c r="AP659" s="14"/>
      <c r="AQ659" s="14"/>
      <c r="AR659" s="14"/>
      <c r="AS659" s="14"/>
      <c r="AT659" s="14"/>
      <c r="AU659" s="14"/>
      <c r="AV659" s="14"/>
      <c r="AW659" s="14"/>
      <c r="AX659" s="12"/>
      <c r="AY659" s="12"/>
      <c r="AZ659" s="12"/>
      <c r="BA659" s="12"/>
      <c r="BB659" s="12"/>
      <c r="BC659" s="12"/>
      <c r="BD659" s="12"/>
      <c r="BE659" s="12"/>
      <c r="BF659" s="12"/>
      <c r="BG659" s="12"/>
      <c r="BH659" s="12"/>
      <c r="BI659" s="12"/>
      <c r="BJ659" s="12"/>
      <c r="BK659" s="12"/>
      <c r="BL659" s="12"/>
      <c r="BM659" s="12"/>
      <c r="BN659" s="12"/>
      <c r="BO659" s="12"/>
      <c r="BP659" s="12"/>
      <c r="BQ659" s="12"/>
      <c r="BR659" s="12"/>
      <c r="BS659" s="12"/>
    </row>
    <row r="660" spans="1:71">
      <c r="A660" s="74"/>
      <c r="B660" s="12"/>
      <c r="C660" s="75"/>
      <c r="D660" s="204"/>
      <c r="E660" s="204"/>
      <c r="F660" s="19"/>
      <c r="G660" s="12"/>
      <c r="H660" s="12"/>
      <c r="I660" s="12"/>
      <c r="J660" s="20"/>
      <c r="K660" s="76"/>
      <c r="L660" s="76"/>
      <c r="M660" s="76"/>
      <c r="N660" s="76"/>
      <c r="O660" s="76"/>
      <c r="P660" s="76"/>
      <c r="Q660" s="76"/>
      <c r="R660" s="12"/>
      <c r="S660" s="12"/>
      <c r="T660" s="12"/>
      <c r="U660" s="17"/>
      <c r="V660" s="14"/>
      <c r="W660" s="14"/>
      <c r="X660" s="14"/>
      <c r="Y660" s="14"/>
      <c r="Z660" s="14"/>
      <c r="AA660" s="14"/>
      <c r="AB660" s="14"/>
      <c r="AC660" s="14"/>
      <c r="AD660" s="14"/>
      <c r="AE660" s="14"/>
      <c r="AF660" s="14"/>
      <c r="AG660" s="14"/>
      <c r="AH660" s="14"/>
      <c r="AI660" s="14"/>
      <c r="AJ660" s="14"/>
      <c r="AK660" s="14"/>
      <c r="AL660" s="14"/>
      <c r="AM660" s="14"/>
      <c r="AN660" s="14"/>
      <c r="AO660" s="14"/>
      <c r="AP660" s="14"/>
      <c r="AQ660" s="14"/>
      <c r="AR660" s="14"/>
      <c r="AS660" s="14"/>
      <c r="AT660" s="14"/>
      <c r="AU660" s="14"/>
      <c r="AV660" s="14"/>
      <c r="AW660" s="14"/>
      <c r="AX660" s="12"/>
      <c r="AY660" s="12"/>
      <c r="AZ660" s="12"/>
      <c r="BA660" s="12"/>
      <c r="BB660" s="12"/>
      <c r="BC660" s="12"/>
      <c r="BD660" s="12"/>
      <c r="BE660" s="12"/>
      <c r="BF660" s="12"/>
      <c r="BG660" s="12"/>
      <c r="BH660" s="12"/>
      <c r="BI660" s="12"/>
      <c r="BJ660" s="12"/>
      <c r="BK660" s="12"/>
      <c r="BL660" s="12"/>
      <c r="BM660" s="12"/>
      <c r="BN660" s="12"/>
      <c r="BO660" s="12"/>
      <c r="BP660" s="12"/>
      <c r="BQ660" s="12"/>
      <c r="BR660" s="12"/>
      <c r="BS660" s="12"/>
    </row>
    <row r="661" spans="1:71">
      <c r="A661" s="74"/>
      <c r="B661" s="12"/>
      <c r="C661" s="75"/>
      <c r="D661" s="204"/>
      <c r="E661" s="204"/>
      <c r="F661" s="19"/>
      <c r="G661" s="12"/>
      <c r="H661" s="12"/>
      <c r="I661" s="12"/>
      <c r="J661" s="20"/>
      <c r="K661" s="76"/>
      <c r="L661" s="76"/>
      <c r="M661" s="76"/>
      <c r="N661" s="76"/>
      <c r="O661" s="76"/>
      <c r="P661" s="76"/>
      <c r="Q661" s="76"/>
      <c r="R661" s="12"/>
      <c r="S661" s="12"/>
      <c r="T661" s="12"/>
      <c r="U661" s="17"/>
      <c r="V661" s="14"/>
      <c r="W661" s="14"/>
      <c r="X661" s="14"/>
      <c r="Y661" s="14"/>
      <c r="Z661" s="14"/>
      <c r="AA661" s="14"/>
      <c r="AB661" s="14"/>
      <c r="AC661" s="14"/>
      <c r="AD661" s="14"/>
      <c r="AE661" s="14"/>
      <c r="AF661" s="14"/>
      <c r="AG661" s="14"/>
      <c r="AH661" s="14"/>
      <c r="AI661" s="14"/>
      <c r="AJ661" s="14"/>
      <c r="AK661" s="14"/>
      <c r="AL661" s="14"/>
      <c r="AM661" s="14"/>
      <c r="AN661" s="14"/>
      <c r="AO661" s="14"/>
      <c r="AP661" s="14"/>
      <c r="AQ661" s="14"/>
      <c r="AR661" s="14"/>
      <c r="AS661" s="14"/>
      <c r="AT661" s="14"/>
      <c r="AU661" s="14"/>
      <c r="AV661" s="14"/>
      <c r="AW661" s="14"/>
      <c r="AX661" s="12"/>
      <c r="AY661" s="12"/>
      <c r="AZ661" s="12"/>
      <c r="BA661" s="12"/>
      <c r="BB661" s="12"/>
      <c r="BC661" s="12"/>
      <c r="BD661" s="12"/>
      <c r="BE661" s="12"/>
      <c r="BF661" s="12"/>
      <c r="BG661" s="12"/>
      <c r="BH661" s="12"/>
      <c r="BI661" s="12"/>
      <c r="BJ661" s="12"/>
      <c r="BK661" s="12"/>
      <c r="BL661" s="12"/>
      <c r="BM661" s="12"/>
      <c r="BN661" s="12"/>
      <c r="BO661" s="12"/>
      <c r="BP661" s="12"/>
      <c r="BQ661" s="12"/>
      <c r="BR661" s="12"/>
      <c r="BS661" s="12"/>
    </row>
    <row r="662" spans="1:71">
      <c r="A662" s="74"/>
      <c r="B662" s="12"/>
      <c r="C662" s="75"/>
      <c r="D662" s="204"/>
      <c r="E662" s="204"/>
      <c r="F662" s="19"/>
      <c r="G662" s="12"/>
      <c r="H662" s="12"/>
      <c r="I662" s="12"/>
      <c r="J662" s="20"/>
      <c r="K662" s="76"/>
      <c r="L662" s="76"/>
      <c r="M662" s="76"/>
      <c r="N662" s="76"/>
      <c r="O662" s="76"/>
      <c r="P662" s="76"/>
      <c r="Q662" s="76"/>
      <c r="R662" s="12"/>
      <c r="S662" s="12"/>
      <c r="T662" s="12"/>
      <c r="U662" s="17"/>
      <c r="V662" s="14"/>
      <c r="W662" s="14"/>
      <c r="X662" s="14"/>
      <c r="Y662" s="14"/>
      <c r="Z662" s="14"/>
      <c r="AA662" s="14"/>
      <c r="AB662" s="14"/>
      <c r="AC662" s="14"/>
      <c r="AD662" s="14"/>
      <c r="AE662" s="14"/>
      <c r="AF662" s="14"/>
      <c r="AG662" s="14"/>
      <c r="AH662" s="14"/>
      <c r="AI662" s="14"/>
      <c r="AJ662" s="14"/>
      <c r="AK662" s="14"/>
      <c r="AL662" s="14"/>
      <c r="AM662" s="14"/>
      <c r="AN662" s="14"/>
      <c r="AO662" s="14"/>
      <c r="AP662" s="14"/>
      <c r="AQ662" s="14"/>
      <c r="AR662" s="14"/>
      <c r="AS662" s="14"/>
      <c r="AT662" s="14"/>
      <c r="AU662" s="14"/>
      <c r="AV662" s="14"/>
      <c r="AW662" s="14"/>
      <c r="AX662" s="12"/>
      <c r="AY662" s="12"/>
      <c r="AZ662" s="12"/>
      <c r="BA662" s="12"/>
      <c r="BB662" s="12"/>
      <c r="BC662" s="12"/>
      <c r="BD662" s="12"/>
      <c r="BE662" s="12"/>
      <c r="BF662" s="12"/>
      <c r="BG662" s="12"/>
      <c r="BH662" s="12"/>
      <c r="BI662" s="12"/>
      <c r="BJ662" s="12"/>
      <c r="BK662" s="12"/>
      <c r="BL662" s="12"/>
      <c r="BM662" s="12"/>
      <c r="BN662" s="12"/>
      <c r="BO662" s="12"/>
      <c r="BP662" s="12"/>
      <c r="BQ662" s="12"/>
      <c r="BR662" s="12"/>
      <c r="BS662" s="12"/>
    </row>
    <row r="663" spans="1:71">
      <c r="A663" s="74"/>
      <c r="B663" s="12"/>
      <c r="C663" s="75"/>
      <c r="D663" s="204"/>
      <c r="E663" s="204"/>
      <c r="F663" s="19"/>
      <c r="G663" s="12"/>
      <c r="H663" s="12"/>
      <c r="I663" s="12"/>
      <c r="J663" s="20"/>
      <c r="K663" s="76"/>
      <c r="L663" s="76"/>
      <c r="M663" s="76"/>
      <c r="N663" s="76"/>
      <c r="O663" s="76"/>
      <c r="P663" s="76"/>
      <c r="Q663" s="76"/>
      <c r="R663" s="12"/>
      <c r="S663" s="12"/>
      <c r="T663" s="12"/>
      <c r="U663" s="17"/>
      <c r="V663" s="14"/>
      <c r="W663" s="14"/>
      <c r="X663" s="14"/>
      <c r="Y663" s="14"/>
      <c r="Z663" s="14"/>
      <c r="AA663" s="14"/>
      <c r="AB663" s="14"/>
      <c r="AC663" s="14"/>
      <c r="AD663" s="14"/>
      <c r="AE663" s="14"/>
      <c r="AF663" s="14"/>
      <c r="AG663" s="14"/>
      <c r="AH663" s="14"/>
      <c r="AI663" s="14"/>
      <c r="AJ663" s="14"/>
      <c r="AK663" s="14"/>
      <c r="AL663" s="14"/>
      <c r="AM663" s="14"/>
      <c r="AN663" s="14"/>
      <c r="AO663" s="14"/>
      <c r="AP663" s="14"/>
      <c r="AQ663" s="14"/>
      <c r="AR663" s="14"/>
      <c r="AS663" s="14"/>
      <c r="AT663" s="14"/>
      <c r="AU663" s="14"/>
      <c r="AV663" s="14"/>
      <c r="AW663" s="14"/>
      <c r="AX663" s="12"/>
      <c r="AY663" s="12"/>
      <c r="AZ663" s="12"/>
      <c r="BA663" s="12"/>
      <c r="BB663" s="12"/>
      <c r="BC663" s="12"/>
      <c r="BD663" s="12"/>
      <c r="BE663" s="12"/>
      <c r="BF663" s="12"/>
      <c r="BG663" s="12"/>
      <c r="BH663" s="12"/>
      <c r="BI663" s="12"/>
      <c r="BJ663" s="12"/>
      <c r="BK663" s="12"/>
      <c r="BL663" s="12"/>
      <c r="BM663" s="12"/>
      <c r="BN663" s="12"/>
      <c r="BO663" s="12"/>
      <c r="BP663" s="12"/>
      <c r="BQ663" s="12"/>
      <c r="BR663" s="12"/>
      <c r="BS663" s="12"/>
    </row>
  </sheetData>
  <dataConsolidate/>
  <customSheetViews>
    <customSheetView guid="{A6591927-B6A0-4F29-ACFB-86D4B856E06A}" scale="50" showPageBreaks="1" fitToPage="1" printArea="1" hiddenRows="1" hiddenColumns="1" state="hidden" view="pageBreakPreview" topLeftCell="A12">
      <pane ySplit="4" topLeftCell="A16" activePane="bottomLeft" state="frozen"/>
      <selection pane="bottomLeft" activeCell="CC571" sqref="CC571"/>
      <rowBreaks count="1" manualBreakCount="1">
        <brk id="526" max="77" man="1"/>
      </rowBreaks>
      <pageMargins left="0.25" right="0.25" top="0.75" bottom="0.75" header="0.3" footer="0.3"/>
      <pageSetup paperSize="9" scale="29" fitToHeight="0" orientation="landscape" r:id="rId1"/>
    </customSheetView>
    <customSheetView guid="{0943F56E-2267-4333-AC70-CA4FAC995AA9}" scale="50" showPageBreaks="1" fitToPage="1" printArea="1" hiddenRows="1" hiddenColumns="1" state="hidden" view="pageBreakPreview" topLeftCell="A12">
      <pane ySplit="4" topLeftCell="A16" activePane="bottomLeft" state="frozen"/>
      <selection pane="bottomLeft" activeCell="CC571" sqref="CC571"/>
      <rowBreaks count="1" manualBreakCount="1">
        <brk id="526" max="77" man="1"/>
      </rowBreaks>
      <pageMargins left="0.25" right="0.25" top="0.75" bottom="0.75" header="0.3" footer="0.3"/>
      <pageSetup paperSize="9" scale="29" fitToHeight="0" orientation="landscape" r:id="rId2"/>
    </customSheetView>
    <customSheetView guid="{D9E74CF5-B41B-4B47-9E59-F86450B63E7A}" scale="50" showPageBreaks="1" fitToPage="1" printArea="1" hiddenRows="1" hiddenColumns="1" state="hidden" view="pageBreakPreview" topLeftCell="A12">
      <pane ySplit="4" topLeftCell="A16" activePane="bottomLeft" state="frozen"/>
      <selection pane="bottomLeft" activeCell="CC571" sqref="CC571"/>
      <rowBreaks count="1" manualBreakCount="1">
        <brk id="526" max="77" man="1"/>
      </rowBreaks>
      <pageMargins left="0.25" right="0.25" top="0.75" bottom="0.75" header="0.3" footer="0.3"/>
      <pageSetup paperSize="9" scale="29" fitToHeight="0" orientation="landscape" r:id="rId3"/>
    </customSheetView>
    <customSheetView guid="{CB05DF4C-FEDB-43E3-82AB-A00D464DEBAB}" scale="50" showPageBreaks="1" fitToPage="1" printArea="1" hiddenRows="1" hiddenColumns="1" state="hidden" view="pageBreakPreview" topLeftCell="A12">
      <pane ySplit="4" topLeftCell="A16" activePane="bottomLeft" state="frozen"/>
      <selection pane="bottomLeft" activeCell="CC571" sqref="CC571"/>
      <rowBreaks count="1" manualBreakCount="1">
        <brk id="526" max="77" man="1"/>
      </rowBreaks>
      <pageMargins left="0.25" right="0.25" top="0.75" bottom="0.75" header="0.3" footer="0.3"/>
      <pageSetup paperSize="9" scale="29" fitToHeight="0" orientation="landscape" r:id="rId4"/>
    </customSheetView>
    <customSheetView guid="{F387C196-EB8F-4F17-8A3D-CFA67F3B2FD1}" scale="50" showPageBreaks="1" fitToPage="1" printArea="1" hiddenRows="1" hiddenColumns="1" state="hidden" view="pageBreakPreview" topLeftCell="A12">
      <pane ySplit="4" topLeftCell="A16" activePane="bottomLeft" state="frozen"/>
      <selection pane="bottomLeft" activeCell="CC571" sqref="CC571"/>
      <rowBreaks count="1" manualBreakCount="1">
        <brk id="526" max="77" man="1"/>
      </rowBreaks>
      <pageMargins left="0.25" right="0.25" top="0.75" bottom="0.75" header="0.3" footer="0.3"/>
      <pageSetup paperSize="9" scale="29" fitToHeight="0" orientation="landscape" r:id="rId5"/>
    </customSheetView>
  </customSheetViews>
  <mergeCells count="54">
    <mergeCell ref="CA10:DM10"/>
    <mergeCell ref="A12:A14"/>
    <mergeCell ref="B12:B14"/>
    <mergeCell ref="C12:C14"/>
    <mergeCell ref="D12:D14"/>
    <mergeCell ref="E12:E14"/>
    <mergeCell ref="F12:I13"/>
    <mergeCell ref="J12:J14"/>
    <mergeCell ref="K12:K14"/>
    <mergeCell ref="L12:N13"/>
    <mergeCell ref="DH12:DJ13"/>
    <mergeCell ref="DK12:DM13"/>
    <mergeCell ref="W13:W14"/>
    <mergeCell ref="X13:Z13"/>
    <mergeCell ref="AA13:AA14"/>
    <mergeCell ref="AB13:AD13"/>
    <mergeCell ref="W12:AP12"/>
    <mergeCell ref="AQ12:BY12"/>
    <mergeCell ref="BZ12:BZ14"/>
    <mergeCell ref="AY13:BD13"/>
    <mergeCell ref="BE13:BE14"/>
    <mergeCell ref="BF13:BK13"/>
    <mergeCell ref="BL13:BL14"/>
    <mergeCell ref="BM13:BR13"/>
    <mergeCell ref="BS13:BS14"/>
    <mergeCell ref="BT13:BY13"/>
    <mergeCell ref="AE13:AE14"/>
    <mergeCell ref="CY12:DA13"/>
    <mergeCell ref="DB12:DD13"/>
    <mergeCell ref="DE12:DG13"/>
    <mergeCell ref="CA12:CC13"/>
    <mergeCell ref="CD12:CF13"/>
    <mergeCell ref="CS12:CU13"/>
    <mergeCell ref="CV12:CX13"/>
    <mergeCell ref="CG12:CI13"/>
    <mergeCell ref="CJ12:CL13"/>
    <mergeCell ref="CM12:CO13"/>
    <mergeCell ref="CP12:CR13"/>
    <mergeCell ref="G571:K571"/>
    <mergeCell ref="AN13:AP13"/>
    <mergeCell ref="AQ13:AQ14"/>
    <mergeCell ref="AR13:AW13"/>
    <mergeCell ref="AX13:AX14"/>
    <mergeCell ref="V12:V14"/>
    <mergeCell ref="AF13:AH13"/>
    <mergeCell ref="AI13:AI14"/>
    <mergeCell ref="AJ13:AL13"/>
    <mergeCell ref="AM13:AM14"/>
    <mergeCell ref="O12:P13"/>
    <mergeCell ref="Q12:Q14"/>
    <mergeCell ref="R12:R14"/>
    <mergeCell ref="S12:S14"/>
    <mergeCell ref="T12:T14"/>
    <mergeCell ref="U12:U14"/>
  </mergeCells>
  <conditionalFormatting sqref="M567">
    <cfRule type="cellIs" dxfId="1" priority="2" stopIfTrue="1" operator="notEqual">
      <formula>N567+O567</formula>
    </cfRule>
  </conditionalFormatting>
  <conditionalFormatting sqref="M568">
    <cfRule type="cellIs" dxfId="0" priority="1" stopIfTrue="1" operator="notEqual">
      <formula>N568+O568</formula>
    </cfRule>
  </conditionalFormatting>
  <dataValidations count="19">
    <dataValidation type="list" allowBlank="1" showInputMessage="1" showErrorMessage="1" sqref="D431:D449 D453:D458 D460:D465 D468:D471">
      <formula1>"МиХО,СМиТ,"</formula1>
    </dataValidation>
    <dataValidation type="list" allowBlank="1" showInputMessage="1" showErrorMessage="1" sqref="K419:K426 K409:K416 K389:K396 K399:K406">
      <formula1>ТП</formula1>
    </dataValidation>
    <dataValidation allowBlank="1" showInputMessage="1" showErrorMessage="1" sqref="K450 K466 K472 K492 K515:K516 K158 K200 K262 K324 K386 K428"/>
    <dataValidation type="list" allowBlank="1" showInputMessage="1" showErrorMessage="1" sqref="K315:K322 K305:K312 K295:K302 K285:K292 K275:K282 K265:K272 K377:K384 K327:K334 K367:K374 K357:K364 K347:K354 K337:K344">
      <formula1>ПС</formula1>
    </dataValidation>
    <dataValidation type="list" allowBlank="1" showInputMessage="1" showErrorMessage="1" sqref="B190:B198 B180:B188 B170:B178 B160:B168 B202:B210 B242:B250 B212:B220 B232:B240 B222:B230 B252:B260">
      <formula1>"6-10 кВ.,0,4 кВ.,"</formula1>
    </dataValidation>
    <dataValidation type="list" allowBlank="1" showInputMessage="1" showErrorMessage="1" sqref="K191:K198 K181:K188 K171:K178 K161:K168 K203:K210 K253:K260 K243:K250 K213:K220 K233:K240 K223:K230">
      <formula1>ВЛ_6_10_кВ.</formula1>
    </dataValidation>
    <dataValidation type="list" allowBlank="1" showInputMessage="1" showErrorMessage="1" sqref="K499:K500 K506:K507 K513:K514 K479 K485 K491">
      <formula1>$L$3:$L$20</formula1>
    </dataValidation>
    <dataValidation type="date" allowBlank="1" showInputMessage="1" showErrorMessage="1" sqref="O37:P44 O97:P104 O87:P94 O47:P54 O57:P64 O77:P84 O67:P74 O149:P156 O139:P146 O109:P116 O129:P136 O119:P126 O191:P198 O181:P188 O171:P178 O161:P168 O203:P210 O253:P260 O243:P250 O213:P220 O233:P240 O223:P230 O315:P322 O305:P312 O295:P302 O285:P292 O275:P282 O265:P272 O377:P384 O327:P334 O367:P374 O357:P364 O347:P354 O337:P344 O419:P426 O409:P416 O389:P396 O431:P449 O453:P458 O460:P465 O468:P471 O475:P478 O487:P490 O481:P484 O495:P498 O509:P512 O502:P505 O399:P406">
      <formula1>44197</formula1>
      <formula2>44561</formula2>
    </dataValidation>
    <dataValidation type="list" allowBlank="1" showInputMessage="1" showErrorMessage="1" sqref="N37:N44 N97:N104 N87:N94 N47:N54 N57:N64 N77:N84 N67:N74 N149:N156 N139:N146 N109:N116 N129:N136 N119:N126 N191:N198 N181:N188 N171:N178 N161:N168 N203:N210 N253:N260 N243:N250 N213:N220 N233:N240 N223:N230 N315:N322 N305:N312 N295:N302 N285:N292 N275:N282 N265:N272 N377:N384 N327:N334 N367:N374 N357:N364 N347:N354 N337:N344 N419:N426 N409:N416 N389:N396 N431:N449 N453:N458 N460:N465 N468:N471 N475:N478 N487:N490 N481:N484 N495:N498 N509:N512 N502:N505 N399:N406">
      <formula1>"- ,ХС,ПС,"</formula1>
    </dataValidation>
    <dataValidation type="list" allowBlank="1" showInputMessage="1" showErrorMessage="1" sqref="K407 K87:K95 K37:K45 K47:K55 K77:K85 K57:K65 K67:K75 K97:K105 K139:K147 K129:K137 K109:K117 K119:K127 K149:K157 K189 K179 K169 K261 K251 K211 K241 K221 K231 K323 K313 K303 K293 K283 K273 K385 K375 K365 K355 K335 K345 K427 K417 K397 K199">
      <formula1>ВЛ_110_35_кВ.</formula1>
    </dataValidation>
    <dataValidation type="list" allowBlank="1" showInputMessage="1" showErrorMessage="1" sqref="M37:M44 M97:M104 M87:M94 M47:M54 M57:M64 M77:M84 M67:M74 M149:M156 M139:M146 M109:M116 M129:M136 M119:M126 M191:M198 M181:M188 M171:M178 M161:M168 M203:M210 M253:M260 M243:M250 M213:M220 M233:M240 M223:M230 M315:M322 M305:M312 M295:M302 M285:M292 M275:M282 M265:M272 M377:M384 M327:M334 M367:M374 M357:M364 M347:M354 M337:M344 M419:M426 M409:M416 M389:M396 M431:M449 M453:M458 M460:M465 M468:M471 M475:M478 M487:M490 M481:M484 M495:M498 M509:M512 M502:M505 M399:M406">
      <formula1>"- ,Т,С,"</formula1>
    </dataValidation>
    <dataValidation type="list" allowBlank="1" showInputMessage="1" showErrorMessage="1" sqref="L37:L44 L97:L104 L87:L94 L47:L54 L57:L64 L77:L84 L67:L74 L149:L156 L139:L146 L109:L116 L129:L136 L119:L126 L191:L198 L181:L188 L171:L178 L161:L168 L203:L210 L253:L260 L243:L250 L213:L220 L233:L240 L223:L230 L315:L322 L305:L312 L295:L302 L285:L292 L275:L282 L265:L272 L377:L384 L327:L334 L367:L374 L357:L364 L347:L354 L337:L344 L419:L426 L409:L416 L389:L396 L431:L449 L453:L458 L460:L465 L468:L471 L475:L478 L487:L490 L481:L484 L495:L498 L509:L512 L502:L505 L399:L406">
      <formula1>"- ,ТР, КР, СР"</formula1>
    </dataValidation>
    <dataValidation type="list" errorStyle="warning" allowBlank="1" showInputMessage="1" showErrorMessage="1" sqref="F37:F44 F97:F104 F87:F94 F47:F54 F57:F64 F77:F84 F67:F74 F149:F156 F139:F146 F109:F116 F129:F136 F119:F126 F191:F198 F181:F188 F171:F178 F161:F168 F203:F210 F253:F260 F243:F250 F213:F220 F233:F240 F223:F230 F315:F322 F305:F312 F295:F302 F285:F292 F275:F282 F265:F272 F377:F384 F327:F334 F367:F374 F357:F364 F347:F354 F337:F344 F419:F426 F409:F416 F389:F396 F431:F449 F453:F458 F460:F465 F468:F471 F475:F478 F487:F490 F481:F484 F495:F498 F509:F512 F502:F505 F399:F406">
      <formula1>"- ,Предписание, По состоянию, ЦП,МГ,Аварии,Треб.зав.,"</formula1>
    </dataValidation>
    <dataValidation type="list" allowBlank="1" showInputMessage="1" showErrorMessage="1" sqref="B377:B385 B315:B323 B305:B313 B295:B303 B285:B293 B275:B283 B265:B273 B367:B375 B357:B365 B347:B355 B327:B335 B337:B345 B419:B427 B409:B417 B502:B505 B431:B449 B453:B458 B460:B465 B468:B471 B475:B478 B487:B490 B481:B484 B495:B498 B509:B512 B389:B397 B399:B407">
      <formula1>"110 кВ.,35кВ.,6-10 кВ.,"</formula1>
    </dataValidation>
    <dataValidation type="list" allowBlank="1" showInputMessage="1" showErrorMessage="1" sqref="B459 B452 B474 B486 B480 B494 B508 B501 B515">
      <formula1>"6-10 кВ.,0,4 кВ.,"</formula1>
    </dataValidation>
    <dataValidation type="list" allowBlank="1" showInputMessage="1" showErrorMessage="1" sqref="D160:D200 D506:D508 D36:D106 D264:D323 D202:D261 D108:D158 D326:D385 D474 D479:D480 D485:D486 D491:D492 D494 D513:D514 D499:D501 D388:D428">
      <formula1>"уВС, ГП, Нерюнгринский участок, Центральный участок, Северный участок, Томмотский Участок"</formula1>
    </dataValidation>
    <dataValidation type="list" allowBlank="1" showInputMessage="1" showErrorMessage="1" sqref="C431:C450 C160:C200 C494:C515 C36:C106 C264:C323 C202:C261 C468:C471 C474:C492 C108:C158 C326:C385 C452:C466 C388:C428">
      <formula1>"АРЭС, НРЭС, ТРЭС"</formula1>
    </dataValidation>
    <dataValidation type="list" allowBlank="1" showInputMessage="1" showErrorMessage="1" sqref="B466 B450 B428 B388 B36:B106 B108:B158 B241 B199:B200 B189 B179 B169 B211 B261 B314 B221 B251 B231 B304 B294 B284 B274 B264 B376 B326 B366 B356 B346 B336 B418 B408 B491:B492 B479 B485 B513:B514 B499:B500 B506:B507 B398">
      <formula1>"110 кВ.,35 кВ.,"</formula1>
    </dataValidation>
    <dataValidation type="list" allowBlank="1" showInputMessage="1" showErrorMessage="1" sqref="F450 F105:F106 F95 F45 F55 F85 F65 F75 F157:F158 F147 F137 F117 F127 F199:F200 F189 F179 F169 F261 F251 F211 F241 F221 F231 F323 F313 F303 F293 F283 F273 F385 F375 F365 F355 F335 F345 F427 F417 F515 F397 F407">
      <formula1>"- ,Предписание, По состоянию,ПОН,МГ,Аварии,Треб.зав.,Уач. э/э,ППСЛ,"</formula1>
    </dataValidation>
  </dataValidations>
  <pageMargins left="0.25" right="0.25" top="0.75" bottom="0.75" header="0.3" footer="0.3"/>
  <pageSetup paperSize="9" scale="29" fitToHeight="0" orientation="landscape" r:id="rId6"/>
  <rowBreaks count="1" manualBreakCount="1">
    <brk id="526" max="77" man="1"/>
  </rowBreaks>
  <legacy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B2:H885"/>
  <sheetViews>
    <sheetView zoomScale="85" zoomScaleNormal="85" workbookViewId="0">
      <selection activeCell="I24" sqref="I24"/>
    </sheetView>
  </sheetViews>
  <sheetFormatPr defaultColWidth="9.140625" defaultRowHeight="15"/>
  <cols>
    <col min="1" max="1" width="9.140625" style="1"/>
    <col min="2" max="2" width="45.140625" style="2" customWidth="1"/>
    <col min="3" max="3" width="9.140625" style="1"/>
    <col min="4" max="4" width="45" style="2" customWidth="1"/>
    <col min="5" max="5" width="9.140625" style="1"/>
    <col min="6" max="6" width="36.42578125" style="269" customWidth="1"/>
    <col min="7" max="7" width="9.140625" style="1"/>
    <col min="8" max="8" width="61" style="1" customWidth="1"/>
    <col min="9" max="16384" width="9.140625" style="1"/>
  </cols>
  <sheetData>
    <row r="2" spans="2:8">
      <c r="D2" s="3"/>
      <c r="F2" s="265"/>
    </row>
    <row r="3" spans="2:8">
      <c r="B3" s="382" t="s">
        <v>275</v>
      </c>
      <c r="D3" s="386" t="s">
        <v>271</v>
      </c>
      <c r="F3" s="382" t="s">
        <v>272</v>
      </c>
      <c r="H3" s="382" t="s">
        <v>273</v>
      </c>
    </row>
    <row r="4" spans="2:8" ht="15" customHeight="1">
      <c r="B4" s="383" t="s">
        <v>99</v>
      </c>
      <c r="D4" s="387" t="s">
        <v>60</v>
      </c>
      <c r="F4" s="393" t="s">
        <v>28</v>
      </c>
      <c r="H4" s="383" t="s">
        <v>59</v>
      </c>
    </row>
    <row r="5" spans="2:8" ht="15" customHeight="1">
      <c r="B5" s="384" t="s">
        <v>135</v>
      </c>
      <c r="D5" s="388" t="s">
        <v>63</v>
      </c>
      <c r="F5" s="394" t="s">
        <v>53</v>
      </c>
      <c r="H5" s="384" t="s">
        <v>61</v>
      </c>
    </row>
    <row r="6" spans="2:8" ht="15" customHeight="1">
      <c r="B6" s="383" t="s">
        <v>136</v>
      </c>
      <c r="D6" s="389" t="s">
        <v>66</v>
      </c>
      <c r="F6" s="393" t="s">
        <v>48</v>
      </c>
      <c r="H6" s="383" t="s">
        <v>64</v>
      </c>
    </row>
    <row r="7" spans="2:8" ht="15" customHeight="1">
      <c r="B7" s="384" t="s">
        <v>101</v>
      </c>
      <c r="D7" s="388" t="s">
        <v>68</v>
      </c>
      <c r="F7" s="394" t="s">
        <v>29</v>
      </c>
      <c r="H7" s="384" t="s">
        <v>67</v>
      </c>
    </row>
    <row r="8" spans="2:8" ht="15" customHeight="1">
      <c r="B8" s="383" t="s">
        <v>49</v>
      </c>
      <c r="D8" s="389" t="s">
        <v>71</v>
      </c>
      <c r="F8" s="393" t="s">
        <v>55</v>
      </c>
      <c r="H8" s="383" t="s">
        <v>69</v>
      </c>
    </row>
    <row r="9" spans="2:8" ht="15" customHeight="1">
      <c r="B9" s="384" t="s">
        <v>48</v>
      </c>
      <c r="D9" s="388" t="s">
        <v>74</v>
      </c>
      <c r="F9" s="394" t="s">
        <v>105</v>
      </c>
      <c r="H9" s="384" t="s">
        <v>72</v>
      </c>
    </row>
    <row r="10" spans="2:8" ht="30">
      <c r="B10" s="385" t="s">
        <v>79</v>
      </c>
      <c r="D10" s="389" t="s">
        <v>77</v>
      </c>
      <c r="F10" s="393" t="s">
        <v>103</v>
      </c>
      <c r="H10" s="383" t="s">
        <v>51</v>
      </c>
    </row>
    <row r="11" spans="2:8">
      <c r="B11" s="384" t="s">
        <v>370</v>
      </c>
      <c r="D11" s="388" t="s">
        <v>80</v>
      </c>
      <c r="F11" s="394" t="s">
        <v>87</v>
      </c>
      <c r="H11" s="384" t="s">
        <v>78</v>
      </c>
    </row>
    <row r="12" spans="2:8">
      <c r="B12" s="383" t="s">
        <v>274</v>
      </c>
      <c r="D12" s="389" t="s">
        <v>83</v>
      </c>
      <c r="F12" s="393" t="s">
        <v>30</v>
      </c>
      <c r="H12" s="383" t="s">
        <v>1100</v>
      </c>
    </row>
    <row r="13" spans="2:8">
      <c r="B13" s="384" t="s">
        <v>62</v>
      </c>
      <c r="D13" s="388" t="s">
        <v>86</v>
      </c>
      <c r="F13" s="394" t="s">
        <v>62</v>
      </c>
      <c r="H13" s="384" t="s">
        <v>51</v>
      </c>
    </row>
    <row r="14" spans="2:8">
      <c r="B14" s="383" t="s">
        <v>140</v>
      </c>
      <c r="D14" s="389" t="s">
        <v>89</v>
      </c>
      <c r="F14" s="393" t="s">
        <v>65</v>
      </c>
      <c r="H14" s="383" t="s">
        <v>52</v>
      </c>
    </row>
    <row r="15" spans="2:8">
      <c r="B15" s="379" t="s">
        <v>85</v>
      </c>
      <c r="D15" s="388" t="s">
        <v>90</v>
      </c>
      <c r="F15" s="394" t="s">
        <v>121</v>
      </c>
      <c r="H15" s="379" t="s">
        <v>138</v>
      </c>
    </row>
    <row r="16" spans="2:8" ht="30">
      <c r="B16" s="416" t="s">
        <v>371</v>
      </c>
      <c r="D16" s="389" t="s">
        <v>91</v>
      </c>
      <c r="F16" s="395" t="s">
        <v>54</v>
      </c>
    </row>
    <row r="17" spans="2:6">
      <c r="B17" s="416" t="s">
        <v>372</v>
      </c>
      <c r="D17" s="388" t="s">
        <v>93</v>
      </c>
      <c r="F17" s="394" t="s">
        <v>46</v>
      </c>
    </row>
    <row r="18" spans="2:6">
      <c r="B18" s="1" t="s">
        <v>130</v>
      </c>
      <c r="D18" s="389" t="s">
        <v>95</v>
      </c>
      <c r="F18" s="393" t="s">
        <v>131</v>
      </c>
    </row>
    <row r="19" spans="2:6">
      <c r="B19" s="416" t="s">
        <v>698</v>
      </c>
      <c r="D19" s="388" t="s">
        <v>97</v>
      </c>
      <c r="F19" s="380" t="s">
        <v>84</v>
      </c>
    </row>
    <row r="20" spans="2:6">
      <c r="B20" s="1" t="s">
        <v>113</v>
      </c>
      <c r="D20" s="388"/>
      <c r="F20" s="394"/>
    </row>
    <row r="21" spans="2:6">
      <c r="B21" s="1" t="s">
        <v>111</v>
      </c>
      <c r="D21" s="389" t="s">
        <v>98</v>
      </c>
      <c r="F21" s="383" t="s">
        <v>274</v>
      </c>
    </row>
    <row r="22" spans="2:6">
      <c r="B22" s="416"/>
      <c r="D22" s="389"/>
      <c r="F22" s="433"/>
    </row>
    <row r="23" spans="2:6">
      <c r="B23" s="416"/>
      <c r="D23" s="389"/>
      <c r="F23" s="433"/>
    </row>
    <row r="24" spans="2:6">
      <c r="B24" s="416"/>
      <c r="D24" s="389"/>
      <c r="F24" s="433"/>
    </row>
    <row r="25" spans="2:6" ht="30">
      <c r="B25" s="268"/>
      <c r="D25" s="388" t="s">
        <v>50</v>
      </c>
      <c r="F25" s="433" t="s">
        <v>886</v>
      </c>
    </row>
    <row r="26" spans="2:6" ht="30">
      <c r="B26" s="1" t="s">
        <v>109</v>
      </c>
      <c r="D26" s="389" t="s">
        <v>100</v>
      </c>
      <c r="F26" s="433"/>
    </row>
    <row r="27" spans="2:6">
      <c r="B27" s="1" t="s">
        <v>130</v>
      </c>
      <c r="D27" s="388" t="s">
        <v>102</v>
      </c>
      <c r="F27" s="433"/>
    </row>
    <row r="28" spans="2:6">
      <c r="B28" s="1" t="s">
        <v>137</v>
      </c>
      <c r="D28" s="389" t="s">
        <v>104</v>
      </c>
      <c r="F28" s="1" t="s">
        <v>81</v>
      </c>
    </row>
    <row r="29" spans="2:6">
      <c r="B29" s="1"/>
      <c r="D29" s="388" t="s">
        <v>106</v>
      </c>
      <c r="F29" s="1" t="s">
        <v>92</v>
      </c>
    </row>
    <row r="30" spans="2:6">
      <c r="B30" s="1"/>
      <c r="D30" s="389" t="s">
        <v>106</v>
      </c>
      <c r="F30" s="1" t="s">
        <v>94</v>
      </c>
    </row>
    <row r="31" spans="2:6">
      <c r="B31" s="1" t="s">
        <v>107</v>
      </c>
      <c r="D31" s="388" t="s">
        <v>108</v>
      </c>
      <c r="F31" s="1" t="s">
        <v>96</v>
      </c>
    </row>
    <row r="32" spans="2:6">
      <c r="B32" s="1" t="s">
        <v>75</v>
      </c>
      <c r="D32" s="389" t="s">
        <v>110</v>
      </c>
      <c r="F32" s="1" t="s">
        <v>47</v>
      </c>
    </row>
    <row r="33" spans="2:6">
      <c r="B33" s="1" t="s">
        <v>29</v>
      </c>
      <c r="D33" s="388" t="s">
        <v>112</v>
      </c>
      <c r="F33" s="1" t="s">
        <v>119</v>
      </c>
    </row>
    <row r="34" spans="2:6">
      <c r="B34" s="1" t="s">
        <v>55</v>
      </c>
      <c r="D34" s="389" t="s">
        <v>114</v>
      </c>
    </row>
    <row r="35" spans="2:6">
      <c r="B35" s="1" t="s">
        <v>88</v>
      </c>
      <c r="D35" s="388" t="s">
        <v>115</v>
      </c>
    </row>
    <row r="36" spans="2:6">
      <c r="B36" s="1" t="s">
        <v>82</v>
      </c>
      <c r="D36" s="389" t="s">
        <v>116</v>
      </c>
    </row>
    <row r="37" spans="2:6">
      <c r="B37" s="1" t="s">
        <v>73</v>
      </c>
      <c r="D37" s="390" t="s">
        <v>117</v>
      </c>
      <c r="F37" s="3"/>
    </row>
    <row r="38" spans="2:6">
      <c r="B38" s="1" t="s">
        <v>76</v>
      </c>
      <c r="D38" s="391" t="s">
        <v>118</v>
      </c>
    </row>
    <row r="39" spans="2:6">
      <c r="B39" s="1" t="s">
        <v>70</v>
      </c>
      <c r="D39" s="390" t="s">
        <v>120</v>
      </c>
    </row>
    <row r="40" spans="2:6">
      <c r="D40" s="389" t="s">
        <v>122</v>
      </c>
    </row>
    <row r="41" spans="2:6">
      <c r="D41" s="388" t="s">
        <v>123</v>
      </c>
    </row>
    <row r="42" spans="2:6">
      <c r="D42" s="389" t="s">
        <v>124</v>
      </c>
      <c r="F42" s="3"/>
    </row>
    <row r="43" spans="2:6">
      <c r="D43" s="381" t="s">
        <v>125</v>
      </c>
      <c r="F43" s="3"/>
    </row>
    <row r="44" spans="2:6">
      <c r="D44" s="389" t="s">
        <v>126</v>
      </c>
      <c r="F44" s="3"/>
    </row>
    <row r="45" spans="2:6" ht="30">
      <c r="D45" s="388" t="s">
        <v>127</v>
      </c>
      <c r="F45" s="3"/>
    </row>
    <row r="46" spans="2:6">
      <c r="D46" s="389" t="s">
        <v>128</v>
      </c>
      <c r="F46" s="3"/>
    </row>
    <row r="47" spans="2:6">
      <c r="B47" s="3"/>
      <c r="D47" s="388" t="s">
        <v>132</v>
      </c>
    </row>
    <row r="48" spans="2:6">
      <c r="B48" s="3"/>
      <c r="D48" s="389" t="s">
        <v>133</v>
      </c>
    </row>
    <row r="49" spans="2:6">
      <c r="B49" s="3"/>
      <c r="D49" s="392" t="s">
        <v>134</v>
      </c>
      <c r="F49" s="3"/>
    </row>
    <row r="50" spans="2:6">
      <c r="B50" s="3"/>
      <c r="D50" s="3" t="s">
        <v>588</v>
      </c>
      <c r="F50" s="3"/>
    </row>
    <row r="51" spans="2:6">
      <c r="B51" s="3"/>
      <c r="D51" s="3" t="s">
        <v>1103</v>
      </c>
      <c r="F51" s="3"/>
    </row>
    <row r="52" spans="2:6">
      <c r="B52" s="3"/>
      <c r="D52" s="3"/>
      <c r="F52" s="3"/>
    </row>
    <row r="53" spans="2:6">
      <c r="B53" s="3"/>
      <c r="D53" s="3"/>
      <c r="F53" s="3"/>
    </row>
    <row r="54" spans="2:6">
      <c r="B54" s="3"/>
      <c r="D54" s="3"/>
      <c r="F54" s="3"/>
    </row>
    <row r="55" spans="2:6">
      <c r="B55" s="3"/>
      <c r="D55" s="3"/>
      <c r="F55" s="3"/>
    </row>
    <row r="56" spans="2:6">
      <c r="B56" s="3"/>
      <c r="D56" s="3"/>
      <c r="F56" s="3"/>
    </row>
    <row r="57" spans="2:6">
      <c r="B57" s="3"/>
      <c r="D57" s="3"/>
      <c r="F57" s="3"/>
    </row>
    <row r="58" spans="2:6">
      <c r="B58" s="3"/>
      <c r="D58" s="3"/>
      <c r="F58" s="3"/>
    </row>
    <row r="59" spans="2:6">
      <c r="B59" s="3"/>
      <c r="D59" s="3"/>
      <c r="F59" s="3"/>
    </row>
    <row r="60" spans="2:6">
      <c r="B60" s="3"/>
      <c r="D60" s="3"/>
      <c r="F60" s="3"/>
    </row>
    <row r="61" spans="2:6">
      <c r="B61" s="3"/>
      <c r="D61" s="3"/>
      <c r="F61" s="3"/>
    </row>
    <row r="62" spans="2:6">
      <c r="B62" s="3"/>
      <c r="D62" s="3"/>
      <c r="F62" s="3"/>
    </row>
    <row r="63" spans="2:6">
      <c r="B63" s="3"/>
      <c r="D63" s="3"/>
      <c r="F63" s="3"/>
    </row>
    <row r="64" spans="2:6">
      <c r="B64" s="3"/>
      <c r="D64" s="3"/>
      <c r="F64" s="3"/>
    </row>
    <row r="65" spans="2:6">
      <c r="B65" s="3"/>
      <c r="D65" s="3"/>
      <c r="F65" s="3"/>
    </row>
    <row r="66" spans="2:6">
      <c r="B66" s="3"/>
      <c r="D66" s="3"/>
      <c r="F66" s="3"/>
    </row>
    <row r="67" spans="2:6">
      <c r="B67" s="3"/>
      <c r="D67" s="3"/>
      <c r="F67" s="3"/>
    </row>
    <row r="68" spans="2:6">
      <c r="B68" s="3"/>
      <c r="D68" s="3"/>
      <c r="F68" s="3"/>
    </row>
    <row r="69" spans="2:6">
      <c r="B69" s="3"/>
      <c r="D69" s="3"/>
      <c r="F69" s="3"/>
    </row>
    <row r="70" spans="2:6">
      <c r="B70" s="3"/>
      <c r="D70" s="3"/>
      <c r="F70" s="3"/>
    </row>
    <row r="71" spans="2:6">
      <c r="B71" s="3"/>
      <c r="D71" s="3"/>
      <c r="F71" s="3"/>
    </row>
    <row r="72" spans="2:6">
      <c r="B72" s="3"/>
      <c r="D72" s="3"/>
      <c r="F72" s="3"/>
    </row>
    <row r="73" spans="2:6">
      <c r="B73" s="3"/>
      <c r="D73" s="3"/>
      <c r="F73" s="3"/>
    </row>
    <row r="74" spans="2:6">
      <c r="B74" s="3"/>
      <c r="D74" s="3"/>
      <c r="F74" s="3"/>
    </row>
    <row r="75" spans="2:6">
      <c r="B75" s="3"/>
      <c r="D75" s="3"/>
      <c r="F75" s="3"/>
    </row>
    <row r="76" spans="2:6">
      <c r="B76" s="3"/>
      <c r="D76" s="3"/>
      <c r="F76" s="3"/>
    </row>
    <row r="77" spans="2:6">
      <c r="B77" s="3"/>
      <c r="D77" s="3"/>
      <c r="F77" s="3"/>
    </row>
    <row r="78" spans="2:6">
      <c r="B78" s="3"/>
      <c r="D78" s="3"/>
      <c r="F78" s="3"/>
    </row>
    <row r="79" spans="2:6">
      <c r="B79" s="3"/>
      <c r="D79" s="3"/>
      <c r="F79" s="3"/>
    </row>
    <row r="80" spans="2:6">
      <c r="B80" s="3"/>
      <c r="D80" s="3"/>
      <c r="F80" s="3"/>
    </row>
    <row r="81" spans="2:6">
      <c r="B81" s="3"/>
      <c r="D81" s="3"/>
      <c r="F81" s="3"/>
    </row>
    <row r="82" spans="2:6">
      <c r="B82" s="3"/>
      <c r="D82" s="3"/>
      <c r="F82" s="3"/>
    </row>
    <row r="83" spans="2:6">
      <c r="B83" s="3"/>
      <c r="D83" s="3"/>
      <c r="F83" s="3"/>
    </row>
    <row r="84" spans="2:6">
      <c r="B84" s="3"/>
      <c r="D84" s="3"/>
      <c r="F84" s="3"/>
    </row>
    <row r="85" spans="2:6">
      <c r="B85" s="3"/>
      <c r="D85" s="3"/>
      <c r="F85" s="3"/>
    </row>
    <row r="86" spans="2:6">
      <c r="B86" s="3"/>
      <c r="D86" s="3"/>
      <c r="F86" s="3"/>
    </row>
    <row r="87" spans="2:6">
      <c r="B87" s="3"/>
      <c r="D87" s="3"/>
      <c r="F87" s="3"/>
    </row>
    <row r="88" spans="2:6">
      <c r="B88" s="3"/>
      <c r="D88" s="3"/>
      <c r="F88" s="3"/>
    </row>
    <row r="89" spans="2:6">
      <c r="B89" s="3"/>
      <c r="D89" s="3"/>
      <c r="F89" s="3"/>
    </row>
    <row r="90" spans="2:6">
      <c r="B90" s="3"/>
      <c r="D90" s="3"/>
      <c r="F90" s="3"/>
    </row>
    <row r="91" spans="2:6">
      <c r="B91" s="3"/>
      <c r="D91" s="3"/>
      <c r="F91" s="3"/>
    </row>
    <row r="92" spans="2:6">
      <c r="B92" s="3"/>
      <c r="D92" s="3"/>
      <c r="F92" s="3"/>
    </row>
    <row r="93" spans="2:6">
      <c r="B93" s="3"/>
      <c r="D93" s="3"/>
      <c r="F93" s="3"/>
    </row>
    <row r="94" spans="2:6">
      <c r="B94" s="3"/>
      <c r="D94" s="3"/>
      <c r="F94" s="3"/>
    </row>
    <row r="95" spans="2:6">
      <c r="B95" s="3"/>
      <c r="D95" s="3"/>
      <c r="F95" s="3"/>
    </row>
    <row r="96" spans="2:6">
      <c r="B96" s="3"/>
      <c r="D96" s="3"/>
      <c r="F96" s="3"/>
    </row>
    <row r="97" spans="2:6">
      <c r="B97" s="3"/>
      <c r="D97" s="3"/>
      <c r="F97" s="3"/>
    </row>
    <row r="98" spans="2:6">
      <c r="B98" s="3"/>
      <c r="D98" s="3"/>
      <c r="F98" s="3"/>
    </row>
    <row r="99" spans="2:6">
      <c r="B99" s="3"/>
      <c r="D99" s="3"/>
      <c r="F99" s="3"/>
    </row>
    <row r="100" spans="2:6">
      <c r="B100" s="3"/>
      <c r="D100" s="3"/>
      <c r="F100" s="3"/>
    </row>
    <row r="101" spans="2:6">
      <c r="B101" s="3"/>
      <c r="D101" s="3"/>
      <c r="F101" s="3"/>
    </row>
    <row r="102" spans="2:6">
      <c r="B102" s="3"/>
      <c r="D102" s="3"/>
      <c r="F102" s="3"/>
    </row>
    <row r="103" spans="2:6">
      <c r="B103" s="3"/>
      <c r="D103" s="3"/>
      <c r="F103" s="3"/>
    </row>
    <row r="104" spans="2:6">
      <c r="B104" s="3"/>
      <c r="D104" s="3"/>
      <c r="F104" s="3"/>
    </row>
    <row r="105" spans="2:6">
      <c r="B105" s="3"/>
      <c r="D105" s="3"/>
      <c r="F105" s="3"/>
    </row>
    <row r="106" spans="2:6">
      <c r="B106" s="3"/>
      <c r="D106" s="3"/>
      <c r="F106" s="3"/>
    </row>
    <row r="107" spans="2:6">
      <c r="B107" s="3"/>
      <c r="D107" s="3"/>
      <c r="F107" s="3"/>
    </row>
    <row r="108" spans="2:6">
      <c r="B108" s="3"/>
      <c r="D108" s="3"/>
      <c r="F108" s="3"/>
    </row>
    <row r="109" spans="2:6">
      <c r="B109" s="3"/>
      <c r="D109" s="3"/>
      <c r="F109" s="3"/>
    </row>
    <row r="110" spans="2:6">
      <c r="B110" s="3"/>
      <c r="D110" s="3"/>
      <c r="F110" s="3"/>
    </row>
    <row r="111" spans="2:6">
      <c r="B111" s="3"/>
      <c r="D111" s="3"/>
      <c r="F111" s="3"/>
    </row>
    <row r="112" spans="2:6">
      <c r="B112" s="3"/>
      <c r="D112" s="3"/>
      <c r="F112" s="3"/>
    </row>
    <row r="113" spans="2:6">
      <c r="B113" s="3"/>
      <c r="D113" s="3"/>
      <c r="F113" s="3"/>
    </row>
    <row r="114" spans="2:6">
      <c r="B114" s="3"/>
      <c r="D114" s="3"/>
      <c r="F114" s="3"/>
    </row>
    <row r="115" spans="2:6">
      <c r="B115" s="3"/>
      <c r="D115" s="3"/>
      <c r="F115" s="3"/>
    </row>
    <row r="116" spans="2:6">
      <c r="B116" s="3"/>
      <c r="D116" s="3"/>
      <c r="F116" s="3"/>
    </row>
    <row r="117" spans="2:6">
      <c r="B117" s="3"/>
      <c r="D117" s="3"/>
      <c r="F117" s="3"/>
    </row>
    <row r="118" spans="2:6">
      <c r="B118" s="3"/>
      <c r="D118" s="3"/>
      <c r="F118" s="3"/>
    </row>
    <row r="119" spans="2:6">
      <c r="B119" s="3"/>
      <c r="D119" s="3"/>
      <c r="F119" s="3"/>
    </row>
    <row r="120" spans="2:6">
      <c r="B120" s="3"/>
      <c r="D120" s="3"/>
      <c r="F120" s="3"/>
    </row>
    <row r="121" spans="2:6">
      <c r="B121" s="3"/>
      <c r="D121" s="3"/>
      <c r="F121" s="3"/>
    </row>
    <row r="122" spans="2:6">
      <c r="B122" s="3"/>
      <c r="D122" s="3"/>
      <c r="F122" s="3"/>
    </row>
    <row r="123" spans="2:6">
      <c r="B123" s="3"/>
      <c r="D123" s="3"/>
      <c r="F123" s="3"/>
    </row>
    <row r="124" spans="2:6">
      <c r="B124" s="3"/>
      <c r="D124" s="3"/>
      <c r="F124" s="3"/>
    </row>
    <row r="125" spans="2:6">
      <c r="B125" s="3"/>
      <c r="D125" s="3"/>
      <c r="F125" s="3"/>
    </row>
    <row r="126" spans="2:6">
      <c r="B126" s="3"/>
      <c r="D126" s="3"/>
      <c r="F126" s="3"/>
    </row>
    <row r="127" spans="2:6">
      <c r="B127" s="3"/>
      <c r="D127" s="3"/>
      <c r="F127" s="3"/>
    </row>
    <row r="128" spans="2:6">
      <c r="B128" s="3"/>
      <c r="D128" s="3"/>
      <c r="F128" s="3"/>
    </row>
    <row r="129" spans="2:6">
      <c r="B129" s="3"/>
      <c r="D129" s="3"/>
      <c r="F129" s="3"/>
    </row>
    <row r="130" spans="2:6">
      <c r="B130" s="3"/>
      <c r="D130" s="3"/>
      <c r="F130" s="3"/>
    </row>
    <row r="131" spans="2:6">
      <c r="B131" s="3"/>
      <c r="D131" s="3"/>
      <c r="F131" s="3"/>
    </row>
    <row r="132" spans="2:6">
      <c r="B132" s="3"/>
      <c r="D132" s="3"/>
      <c r="F132" s="3"/>
    </row>
    <row r="133" spans="2:6">
      <c r="B133" s="3"/>
      <c r="D133" s="3"/>
      <c r="F133" s="3"/>
    </row>
    <row r="134" spans="2:6">
      <c r="B134" s="3"/>
      <c r="D134" s="3"/>
      <c r="F134" s="3"/>
    </row>
    <row r="135" spans="2:6">
      <c r="B135" s="3"/>
      <c r="D135" s="3"/>
      <c r="F135" s="3"/>
    </row>
    <row r="136" spans="2:6">
      <c r="B136" s="3"/>
      <c r="D136" s="3"/>
      <c r="F136" s="3"/>
    </row>
    <row r="137" spans="2:6">
      <c r="B137" s="3"/>
      <c r="D137" s="3"/>
      <c r="F137" s="3"/>
    </row>
    <row r="138" spans="2:6">
      <c r="B138" s="3"/>
      <c r="D138" s="3"/>
      <c r="F138" s="3"/>
    </row>
    <row r="139" spans="2:6">
      <c r="B139" s="3"/>
      <c r="D139" s="3"/>
      <c r="F139" s="3"/>
    </row>
    <row r="140" spans="2:6">
      <c r="B140" s="3"/>
      <c r="D140" s="3"/>
      <c r="F140" s="3"/>
    </row>
    <row r="141" spans="2:6">
      <c r="B141" s="3"/>
      <c r="D141" s="3"/>
      <c r="F141" s="3"/>
    </row>
    <row r="142" spans="2:6">
      <c r="B142" s="3"/>
      <c r="D142" s="3"/>
      <c r="F142" s="3"/>
    </row>
    <row r="143" spans="2:6">
      <c r="B143" s="3"/>
      <c r="D143" s="3"/>
      <c r="F143" s="3"/>
    </row>
    <row r="144" spans="2:6">
      <c r="B144" s="3"/>
      <c r="D144" s="3"/>
      <c r="F144" s="3"/>
    </row>
    <row r="145" spans="2:6">
      <c r="B145" s="3"/>
      <c r="D145" s="3"/>
      <c r="F145" s="3"/>
    </row>
    <row r="146" spans="2:6">
      <c r="B146" s="3"/>
      <c r="D146" s="3"/>
      <c r="F146" s="3"/>
    </row>
    <row r="147" spans="2:6">
      <c r="B147" s="3"/>
      <c r="D147" s="3"/>
      <c r="F147" s="3"/>
    </row>
    <row r="148" spans="2:6">
      <c r="B148" s="3"/>
      <c r="D148" s="3"/>
      <c r="F148" s="3"/>
    </row>
    <row r="149" spans="2:6">
      <c r="B149" s="3"/>
      <c r="D149" s="3"/>
      <c r="F149" s="3"/>
    </row>
    <row r="150" spans="2:6">
      <c r="B150" s="3"/>
      <c r="D150" s="3"/>
      <c r="F150" s="3"/>
    </row>
    <row r="151" spans="2:6">
      <c r="B151" s="3"/>
      <c r="D151" s="3"/>
      <c r="F151" s="3"/>
    </row>
    <row r="152" spans="2:6">
      <c r="B152" s="3"/>
      <c r="D152" s="3"/>
      <c r="F152" s="3"/>
    </row>
    <row r="153" spans="2:6">
      <c r="B153" s="3"/>
      <c r="D153" s="3"/>
      <c r="F153" s="3"/>
    </row>
    <row r="154" spans="2:6">
      <c r="B154" s="3"/>
      <c r="D154" s="3"/>
      <c r="F154" s="3"/>
    </row>
    <row r="155" spans="2:6">
      <c r="B155" s="3"/>
      <c r="D155" s="3"/>
      <c r="F155" s="3"/>
    </row>
    <row r="156" spans="2:6">
      <c r="B156" s="3"/>
      <c r="D156" s="3"/>
      <c r="F156" s="3"/>
    </row>
    <row r="157" spans="2:6">
      <c r="B157" s="3"/>
      <c r="D157" s="3"/>
      <c r="F157" s="3"/>
    </row>
    <row r="158" spans="2:6">
      <c r="B158" s="3"/>
      <c r="D158" s="3"/>
      <c r="F158" s="3"/>
    </row>
    <row r="159" spans="2:6">
      <c r="B159" s="3"/>
      <c r="D159" s="3"/>
      <c r="F159" s="3"/>
    </row>
    <row r="160" spans="2:6">
      <c r="B160" s="3"/>
      <c r="D160" s="3"/>
      <c r="F160" s="3"/>
    </row>
    <row r="161" spans="2:6">
      <c r="B161" s="3"/>
      <c r="D161" s="3"/>
      <c r="F161" s="3"/>
    </row>
    <row r="162" spans="2:6">
      <c r="B162" s="3"/>
      <c r="D162" s="3"/>
      <c r="F162" s="3"/>
    </row>
    <row r="163" spans="2:6">
      <c r="B163" s="3"/>
      <c r="D163" s="3"/>
      <c r="F163" s="3"/>
    </row>
    <row r="164" spans="2:6">
      <c r="B164" s="3"/>
      <c r="D164" s="3"/>
      <c r="F164" s="3"/>
    </row>
    <row r="165" spans="2:6">
      <c r="B165" s="3"/>
      <c r="D165" s="3"/>
      <c r="F165" s="3"/>
    </row>
    <row r="166" spans="2:6">
      <c r="B166" s="3"/>
      <c r="D166" s="3"/>
      <c r="F166" s="3"/>
    </row>
    <row r="167" spans="2:6">
      <c r="B167" s="3"/>
      <c r="D167" s="3"/>
      <c r="F167" s="3"/>
    </row>
    <row r="168" spans="2:6">
      <c r="B168" s="3"/>
      <c r="D168" s="3"/>
      <c r="F168" s="3"/>
    </row>
    <row r="169" spans="2:6">
      <c r="B169" s="3"/>
      <c r="D169" s="3"/>
      <c r="F169" s="3"/>
    </row>
    <row r="170" spans="2:6">
      <c r="B170" s="3"/>
      <c r="D170" s="3"/>
      <c r="F170" s="3"/>
    </row>
    <row r="171" spans="2:6">
      <c r="B171" s="3"/>
      <c r="D171" s="3"/>
      <c r="F171" s="3"/>
    </row>
    <row r="172" spans="2:6">
      <c r="B172" s="3"/>
      <c r="D172" s="3"/>
      <c r="F172" s="3"/>
    </row>
    <row r="173" spans="2:6">
      <c r="B173" s="3"/>
      <c r="D173" s="3"/>
      <c r="F173" s="3"/>
    </row>
    <row r="174" spans="2:6">
      <c r="B174" s="3"/>
      <c r="D174" s="3"/>
      <c r="F174" s="3"/>
    </row>
    <row r="175" spans="2:6">
      <c r="B175" s="3"/>
      <c r="D175" s="3"/>
      <c r="F175" s="3"/>
    </row>
    <row r="176" spans="2:6">
      <c r="B176" s="3"/>
      <c r="D176" s="3"/>
      <c r="F176" s="3"/>
    </row>
    <row r="177" spans="2:6">
      <c r="B177" s="3"/>
      <c r="D177" s="3"/>
      <c r="F177" s="3"/>
    </row>
    <row r="178" spans="2:6">
      <c r="B178" s="3"/>
      <c r="D178" s="3"/>
      <c r="F178" s="3"/>
    </row>
    <row r="179" spans="2:6">
      <c r="B179" s="3"/>
      <c r="D179" s="3"/>
      <c r="F179" s="3"/>
    </row>
    <row r="180" spans="2:6">
      <c r="B180" s="3"/>
      <c r="D180" s="3"/>
      <c r="F180" s="3"/>
    </row>
    <row r="181" spans="2:6">
      <c r="B181" s="3"/>
      <c r="D181" s="3"/>
      <c r="F181" s="3"/>
    </row>
    <row r="182" spans="2:6">
      <c r="B182" s="3"/>
      <c r="D182" s="3"/>
      <c r="F182" s="3"/>
    </row>
    <row r="183" spans="2:6">
      <c r="B183" s="3"/>
      <c r="D183" s="3"/>
      <c r="F183" s="3"/>
    </row>
    <row r="184" spans="2:6">
      <c r="B184" s="3"/>
      <c r="D184" s="3"/>
      <c r="F184" s="3"/>
    </row>
    <row r="185" spans="2:6">
      <c r="B185" s="3"/>
      <c r="D185" s="3"/>
      <c r="F185" s="3"/>
    </row>
    <row r="186" spans="2:6">
      <c r="B186" s="3"/>
      <c r="D186" s="3"/>
      <c r="F186" s="3"/>
    </row>
    <row r="187" spans="2:6">
      <c r="B187" s="3"/>
      <c r="D187" s="3"/>
      <c r="F187" s="3"/>
    </row>
    <row r="188" spans="2:6">
      <c r="B188" s="3"/>
      <c r="D188" s="3"/>
      <c r="F188" s="3"/>
    </row>
    <row r="189" spans="2:6">
      <c r="B189" s="3"/>
      <c r="D189" s="3"/>
      <c r="F189" s="3"/>
    </row>
    <row r="190" spans="2:6">
      <c r="B190" s="3"/>
      <c r="D190" s="3"/>
      <c r="F190" s="3"/>
    </row>
    <row r="191" spans="2:6">
      <c r="B191" s="3"/>
      <c r="D191" s="3"/>
      <c r="F191" s="3"/>
    </row>
    <row r="192" spans="2:6">
      <c r="B192" s="3"/>
      <c r="D192" s="3"/>
      <c r="F192" s="3"/>
    </row>
    <row r="193" spans="2:6">
      <c r="B193" s="3"/>
      <c r="D193" s="3"/>
      <c r="F193" s="3"/>
    </row>
    <row r="194" spans="2:6">
      <c r="B194" s="3"/>
      <c r="D194" s="3"/>
      <c r="F194" s="3"/>
    </row>
    <row r="195" spans="2:6">
      <c r="B195" s="3"/>
      <c r="D195" s="3"/>
      <c r="F195" s="3"/>
    </row>
    <row r="196" spans="2:6">
      <c r="B196" s="3"/>
      <c r="D196" s="3"/>
      <c r="F196" s="3"/>
    </row>
    <row r="197" spans="2:6">
      <c r="B197" s="3"/>
      <c r="D197" s="3"/>
      <c r="F197" s="3"/>
    </row>
    <row r="198" spans="2:6">
      <c r="B198" s="3"/>
      <c r="D198" s="3"/>
      <c r="F198" s="3"/>
    </row>
    <row r="199" spans="2:6">
      <c r="B199" s="3"/>
      <c r="D199" s="3"/>
      <c r="F199" s="3"/>
    </row>
    <row r="200" spans="2:6">
      <c r="B200" s="3"/>
      <c r="D200" s="3"/>
      <c r="F200" s="3"/>
    </row>
    <row r="201" spans="2:6">
      <c r="B201" s="3"/>
      <c r="D201" s="3"/>
      <c r="F201" s="3"/>
    </row>
    <row r="202" spans="2:6">
      <c r="B202" s="3"/>
      <c r="D202" s="3"/>
      <c r="F202" s="3"/>
    </row>
    <row r="203" spans="2:6">
      <c r="B203" s="3"/>
      <c r="D203" s="3"/>
      <c r="F203" s="3"/>
    </row>
    <row r="204" spans="2:6">
      <c r="B204" s="3"/>
      <c r="D204" s="3"/>
      <c r="F204" s="3"/>
    </row>
    <row r="205" spans="2:6">
      <c r="B205" s="3"/>
      <c r="D205" s="3"/>
      <c r="F205" s="3"/>
    </row>
    <row r="206" spans="2:6">
      <c r="B206" s="3"/>
      <c r="D206" s="3"/>
      <c r="F206" s="3"/>
    </row>
    <row r="207" spans="2:6">
      <c r="B207" s="3"/>
      <c r="D207" s="3"/>
      <c r="F207" s="3"/>
    </row>
    <row r="208" spans="2:6">
      <c r="B208" s="3"/>
      <c r="D208" s="3"/>
      <c r="F208" s="3"/>
    </row>
    <row r="209" spans="2:6">
      <c r="B209" s="3"/>
      <c r="D209" s="3"/>
      <c r="F209" s="3"/>
    </row>
    <row r="210" spans="2:6">
      <c r="B210" s="3"/>
      <c r="D210" s="3"/>
      <c r="F210" s="3"/>
    </row>
    <row r="211" spans="2:6">
      <c r="B211" s="3"/>
      <c r="D211" s="3"/>
      <c r="F211" s="3"/>
    </row>
    <row r="212" spans="2:6">
      <c r="B212" s="3"/>
      <c r="D212" s="3"/>
      <c r="F212" s="3"/>
    </row>
    <row r="213" spans="2:6">
      <c r="B213" s="3"/>
      <c r="D213" s="3"/>
      <c r="F213" s="3"/>
    </row>
    <row r="214" spans="2:6">
      <c r="B214" s="3"/>
      <c r="D214" s="3"/>
      <c r="F214" s="3"/>
    </row>
    <row r="215" spans="2:6">
      <c r="B215" s="3"/>
      <c r="D215" s="3"/>
      <c r="F215" s="3"/>
    </row>
    <row r="216" spans="2:6">
      <c r="B216" s="3"/>
      <c r="D216" s="3"/>
      <c r="F216" s="3"/>
    </row>
    <row r="217" spans="2:6">
      <c r="B217" s="3"/>
      <c r="D217" s="3"/>
      <c r="F217" s="3"/>
    </row>
    <row r="218" spans="2:6">
      <c r="B218" s="3"/>
      <c r="D218" s="3"/>
      <c r="F218" s="3"/>
    </row>
    <row r="219" spans="2:6">
      <c r="B219" s="3"/>
      <c r="D219" s="3"/>
      <c r="F219" s="3"/>
    </row>
    <row r="220" spans="2:6">
      <c r="B220" s="3"/>
      <c r="D220" s="3"/>
      <c r="F220" s="3"/>
    </row>
    <row r="221" spans="2:6">
      <c r="B221" s="3"/>
      <c r="D221" s="3"/>
      <c r="F221" s="3"/>
    </row>
    <row r="222" spans="2:6">
      <c r="B222" s="3"/>
      <c r="D222" s="3"/>
      <c r="F222" s="3"/>
    </row>
    <row r="223" spans="2:6">
      <c r="B223" s="3"/>
      <c r="D223" s="3"/>
      <c r="F223" s="3"/>
    </row>
    <row r="224" spans="2:6">
      <c r="B224" s="3"/>
      <c r="D224" s="3"/>
      <c r="F224" s="3"/>
    </row>
    <row r="225" spans="2:6">
      <c r="B225" s="3"/>
      <c r="D225" s="3"/>
      <c r="F225" s="3"/>
    </row>
    <row r="226" spans="2:6">
      <c r="B226" s="3"/>
      <c r="D226" s="3"/>
      <c r="F226" s="3"/>
    </row>
    <row r="227" spans="2:6">
      <c r="B227" s="3"/>
      <c r="D227" s="3"/>
      <c r="F227" s="3"/>
    </row>
    <row r="228" spans="2:6">
      <c r="B228" s="3"/>
      <c r="D228" s="3"/>
      <c r="F228" s="3"/>
    </row>
    <row r="229" spans="2:6">
      <c r="B229" s="3"/>
      <c r="D229" s="3"/>
      <c r="F229" s="3"/>
    </row>
    <row r="230" spans="2:6">
      <c r="B230" s="3"/>
      <c r="D230" s="3"/>
      <c r="F230" s="3"/>
    </row>
    <row r="231" spans="2:6">
      <c r="B231" s="3"/>
      <c r="D231" s="3"/>
      <c r="F231" s="3"/>
    </row>
    <row r="232" spans="2:6">
      <c r="B232" s="3"/>
      <c r="D232" s="3"/>
      <c r="F232" s="3"/>
    </row>
    <row r="233" spans="2:6">
      <c r="B233" s="3"/>
      <c r="D233" s="3"/>
      <c r="F233" s="3"/>
    </row>
    <row r="234" spans="2:6">
      <c r="B234" s="3"/>
      <c r="D234" s="3"/>
      <c r="F234" s="3"/>
    </row>
    <row r="235" spans="2:6">
      <c r="B235" s="3"/>
      <c r="D235" s="3"/>
      <c r="F235" s="3"/>
    </row>
    <row r="236" spans="2:6">
      <c r="B236" s="3"/>
      <c r="D236" s="3"/>
      <c r="F236" s="3"/>
    </row>
    <row r="237" spans="2:6">
      <c r="B237" s="3"/>
      <c r="D237" s="3"/>
      <c r="F237" s="3"/>
    </row>
    <row r="238" spans="2:6">
      <c r="B238" s="3"/>
      <c r="D238" s="3"/>
      <c r="F238" s="3"/>
    </row>
    <row r="239" spans="2:6">
      <c r="B239" s="3"/>
      <c r="D239" s="3"/>
      <c r="F239" s="3"/>
    </row>
    <row r="240" spans="2:6">
      <c r="B240" s="3"/>
      <c r="D240" s="3"/>
      <c r="F240" s="3"/>
    </row>
    <row r="241" spans="2:6">
      <c r="B241" s="3"/>
      <c r="D241" s="3"/>
      <c r="F241" s="3"/>
    </row>
    <row r="242" spans="2:6">
      <c r="B242" s="3"/>
      <c r="D242" s="3"/>
      <c r="F242" s="3"/>
    </row>
    <row r="243" spans="2:6">
      <c r="B243" s="3"/>
      <c r="D243" s="3"/>
      <c r="F243" s="3"/>
    </row>
    <row r="244" spans="2:6">
      <c r="B244" s="3"/>
      <c r="D244" s="3"/>
      <c r="F244" s="3"/>
    </row>
    <row r="245" spans="2:6">
      <c r="B245" s="3"/>
      <c r="D245" s="3"/>
      <c r="F245" s="3"/>
    </row>
    <row r="246" spans="2:6">
      <c r="B246" s="3"/>
      <c r="D246" s="3"/>
      <c r="F246" s="3"/>
    </row>
    <row r="247" spans="2:6">
      <c r="B247" s="3"/>
      <c r="D247" s="3"/>
      <c r="F247" s="3"/>
    </row>
    <row r="248" spans="2:6">
      <c r="B248" s="3"/>
      <c r="D248" s="3"/>
      <c r="F248" s="3"/>
    </row>
    <row r="249" spans="2:6">
      <c r="B249" s="3"/>
      <c r="D249" s="3"/>
      <c r="F249" s="3"/>
    </row>
    <row r="250" spans="2:6">
      <c r="B250" s="3"/>
      <c r="D250" s="3"/>
      <c r="F250" s="3"/>
    </row>
    <row r="251" spans="2:6">
      <c r="B251" s="3"/>
      <c r="D251" s="3"/>
      <c r="F251" s="3"/>
    </row>
    <row r="252" spans="2:6">
      <c r="B252" s="3"/>
      <c r="D252" s="3"/>
      <c r="F252" s="3"/>
    </row>
    <row r="253" spans="2:6">
      <c r="B253" s="3"/>
      <c r="D253" s="3"/>
      <c r="F253" s="3"/>
    </row>
    <row r="254" spans="2:6">
      <c r="B254" s="3"/>
      <c r="D254" s="3"/>
      <c r="F254" s="3"/>
    </row>
    <row r="255" spans="2:6">
      <c r="B255" s="3"/>
      <c r="D255" s="3"/>
      <c r="F255" s="3"/>
    </row>
    <row r="256" spans="2:6">
      <c r="B256" s="3"/>
      <c r="D256" s="3"/>
      <c r="F256" s="3"/>
    </row>
    <row r="257" spans="2:6">
      <c r="B257" s="3"/>
      <c r="D257" s="3"/>
      <c r="F257" s="3"/>
    </row>
    <row r="258" spans="2:6">
      <c r="B258" s="3"/>
      <c r="D258" s="3"/>
      <c r="F258" s="3"/>
    </row>
    <row r="259" spans="2:6">
      <c r="B259" s="3"/>
      <c r="D259" s="3"/>
      <c r="F259" s="3"/>
    </row>
    <row r="260" spans="2:6">
      <c r="B260" s="3"/>
      <c r="D260" s="3"/>
      <c r="F260" s="3"/>
    </row>
    <row r="261" spans="2:6">
      <c r="B261" s="3"/>
      <c r="D261" s="3"/>
      <c r="F261" s="3"/>
    </row>
    <row r="262" spans="2:6">
      <c r="B262" s="3"/>
      <c r="D262" s="3"/>
      <c r="F262" s="3"/>
    </row>
    <row r="263" spans="2:6">
      <c r="B263" s="3"/>
      <c r="D263" s="3"/>
      <c r="F263" s="3"/>
    </row>
    <row r="264" spans="2:6">
      <c r="B264" s="3"/>
      <c r="D264" s="3"/>
      <c r="F264" s="3"/>
    </row>
    <row r="265" spans="2:6">
      <c r="B265" s="3"/>
      <c r="D265" s="3"/>
      <c r="F265" s="3"/>
    </row>
    <row r="266" spans="2:6">
      <c r="B266" s="3"/>
      <c r="D266" s="3"/>
      <c r="F266" s="3"/>
    </row>
    <row r="267" spans="2:6">
      <c r="B267" s="3"/>
      <c r="D267" s="3"/>
      <c r="F267" s="3"/>
    </row>
    <row r="268" spans="2:6">
      <c r="B268" s="3"/>
      <c r="D268" s="3"/>
      <c r="F268" s="3"/>
    </row>
    <row r="269" spans="2:6">
      <c r="B269" s="3"/>
      <c r="D269" s="3"/>
      <c r="F269" s="3"/>
    </row>
    <row r="270" spans="2:6">
      <c r="B270" s="3"/>
      <c r="D270" s="3"/>
      <c r="F270" s="3"/>
    </row>
    <row r="271" spans="2:6">
      <c r="B271" s="3"/>
      <c r="D271" s="3"/>
      <c r="F271" s="3"/>
    </row>
    <row r="272" spans="2:6">
      <c r="B272" s="3"/>
      <c r="D272" s="3"/>
      <c r="F272" s="3"/>
    </row>
    <row r="273" spans="2:6">
      <c r="B273" s="3"/>
      <c r="D273" s="3"/>
      <c r="F273" s="3"/>
    </row>
    <row r="274" spans="2:6">
      <c r="B274" s="3"/>
      <c r="D274" s="3"/>
      <c r="F274" s="3"/>
    </row>
    <row r="275" spans="2:6">
      <c r="B275" s="3"/>
      <c r="D275" s="3"/>
      <c r="F275" s="3"/>
    </row>
    <row r="276" spans="2:6">
      <c r="B276" s="3"/>
      <c r="D276" s="3"/>
      <c r="F276" s="3"/>
    </row>
    <row r="277" spans="2:6">
      <c r="B277" s="3"/>
      <c r="D277" s="3"/>
      <c r="F277" s="3"/>
    </row>
    <row r="278" spans="2:6">
      <c r="B278" s="3"/>
      <c r="D278" s="3"/>
      <c r="F278" s="3"/>
    </row>
    <row r="279" spans="2:6">
      <c r="B279" s="3"/>
      <c r="D279" s="3"/>
      <c r="F279" s="3"/>
    </row>
    <row r="280" spans="2:6">
      <c r="B280" s="3"/>
      <c r="D280" s="3"/>
      <c r="F280" s="3"/>
    </row>
    <row r="281" spans="2:6">
      <c r="B281" s="3"/>
      <c r="D281" s="3"/>
      <c r="F281" s="3"/>
    </row>
    <row r="282" spans="2:6">
      <c r="B282" s="3"/>
      <c r="D282" s="3"/>
      <c r="F282" s="3"/>
    </row>
    <row r="283" spans="2:6">
      <c r="B283" s="3"/>
      <c r="D283" s="3"/>
      <c r="F283" s="3"/>
    </row>
    <row r="284" spans="2:6">
      <c r="B284" s="3"/>
      <c r="D284" s="3"/>
      <c r="F284" s="3"/>
    </row>
    <row r="285" spans="2:6">
      <c r="B285" s="3"/>
      <c r="D285" s="3"/>
      <c r="F285" s="3"/>
    </row>
    <row r="286" spans="2:6">
      <c r="B286" s="3"/>
      <c r="D286" s="3"/>
      <c r="F286" s="3"/>
    </row>
    <row r="287" spans="2:6">
      <c r="B287" s="3"/>
      <c r="D287" s="3"/>
      <c r="F287" s="3"/>
    </row>
    <row r="288" spans="2:6">
      <c r="B288" s="3"/>
      <c r="D288" s="3"/>
      <c r="F288" s="3"/>
    </row>
    <row r="289" spans="2:6">
      <c r="B289" s="3"/>
      <c r="D289" s="3"/>
      <c r="F289" s="3"/>
    </row>
    <row r="290" spans="2:6">
      <c r="B290" s="3"/>
      <c r="D290" s="3"/>
      <c r="F290" s="3"/>
    </row>
    <row r="291" spans="2:6">
      <c r="B291" s="3"/>
      <c r="D291" s="3"/>
      <c r="F291" s="3"/>
    </row>
    <row r="292" spans="2:6">
      <c r="B292" s="3"/>
      <c r="D292" s="3"/>
      <c r="F292" s="3"/>
    </row>
    <row r="293" spans="2:6">
      <c r="B293" s="3"/>
      <c r="D293" s="3"/>
      <c r="F293" s="3"/>
    </row>
    <row r="294" spans="2:6">
      <c r="B294" s="3"/>
      <c r="D294" s="3"/>
      <c r="F294" s="3"/>
    </row>
    <row r="295" spans="2:6">
      <c r="B295" s="3"/>
      <c r="D295" s="3"/>
      <c r="F295" s="3"/>
    </row>
    <row r="296" spans="2:6">
      <c r="B296" s="3"/>
      <c r="D296" s="3"/>
      <c r="F296" s="3"/>
    </row>
    <row r="297" spans="2:6">
      <c r="B297" s="3"/>
      <c r="D297" s="3"/>
      <c r="F297" s="3"/>
    </row>
    <row r="298" spans="2:6">
      <c r="B298" s="3"/>
      <c r="D298" s="3"/>
      <c r="F298" s="3"/>
    </row>
    <row r="299" spans="2:6">
      <c r="B299" s="3"/>
      <c r="D299" s="3"/>
      <c r="F299" s="3"/>
    </row>
    <row r="300" spans="2:6">
      <c r="B300" s="3"/>
      <c r="D300" s="3"/>
      <c r="F300" s="3"/>
    </row>
    <row r="301" spans="2:6">
      <c r="B301" s="3"/>
      <c r="D301" s="3"/>
      <c r="F301" s="3"/>
    </row>
    <row r="302" spans="2:6">
      <c r="B302" s="3"/>
      <c r="D302" s="3"/>
      <c r="F302" s="3"/>
    </row>
    <row r="303" spans="2:6">
      <c r="B303" s="3"/>
      <c r="D303" s="3"/>
      <c r="F303" s="3"/>
    </row>
    <row r="304" spans="2:6">
      <c r="B304" s="3"/>
      <c r="D304" s="3"/>
      <c r="F304" s="3"/>
    </row>
    <row r="305" spans="2:6">
      <c r="B305" s="3"/>
      <c r="D305" s="3"/>
      <c r="F305" s="3"/>
    </row>
    <row r="306" spans="2:6">
      <c r="B306" s="3"/>
      <c r="D306" s="3"/>
      <c r="F306" s="3"/>
    </row>
    <row r="307" spans="2:6">
      <c r="B307" s="3"/>
      <c r="D307" s="3"/>
      <c r="F307" s="3"/>
    </row>
    <row r="308" spans="2:6">
      <c r="B308" s="3"/>
      <c r="D308" s="3"/>
      <c r="F308" s="3"/>
    </row>
    <row r="309" spans="2:6">
      <c r="B309" s="3"/>
      <c r="D309" s="3"/>
      <c r="F309" s="3"/>
    </row>
    <row r="310" spans="2:6">
      <c r="B310" s="3"/>
      <c r="D310" s="3"/>
      <c r="F310" s="3"/>
    </row>
    <row r="311" spans="2:6">
      <c r="B311" s="3"/>
      <c r="D311" s="3"/>
      <c r="F311" s="3"/>
    </row>
    <row r="312" spans="2:6">
      <c r="B312" s="3"/>
      <c r="D312" s="3"/>
      <c r="F312" s="3"/>
    </row>
    <row r="313" spans="2:6">
      <c r="B313" s="3"/>
      <c r="D313" s="3"/>
      <c r="F313" s="3"/>
    </row>
    <row r="314" spans="2:6">
      <c r="B314" s="3"/>
      <c r="D314" s="3"/>
      <c r="F314" s="3"/>
    </row>
    <row r="315" spans="2:6">
      <c r="B315" s="3"/>
      <c r="D315" s="3"/>
      <c r="F315" s="3"/>
    </row>
    <row r="316" spans="2:6">
      <c r="B316" s="3"/>
      <c r="D316" s="3"/>
      <c r="F316" s="3"/>
    </row>
    <row r="317" spans="2:6">
      <c r="B317" s="3"/>
      <c r="D317" s="3"/>
      <c r="F317" s="3"/>
    </row>
    <row r="318" spans="2:6">
      <c r="B318" s="3"/>
      <c r="D318" s="3"/>
      <c r="F318" s="3"/>
    </row>
    <row r="319" spans="2:6">
      <c r="B319" s="3"/>
      <c r="D319" s="3"/>
      <c r="F319" s="3"/>
    </row>
    <row r="320" spans="2:6">
      <c r="B320" s="3"/>
      <c r="D320" s="3"/>
      <c r="F320" s="3"/>
    </row>
    <row r="321" spans="2:6">
      <c r="B321" s="3"/>
      <c r="D321" s="3"/>
      <c r="F321" s="3"/>
    </row>
    <row r="322" spans="2:6">
      <c r="B322" s="3"/>
      <c r="D322" s="3"/>
      <c r="F322" s="3"/>
    </row>
    <row r="323" spans="2:6">
      <c r="B323" s="3"/>
      <c r="D323" s="3"/>
      <c r="F323" s="3"/>
    </row>
    <row r="324" spans="2:6">
      <c r="B324" s="3"/>
      <c r="D324" s="3"/>
      <c r="F324" s="3"/>
    </row>
    <row r="325" spans="2:6">
      <c r="B325" s="3"/>
      <c r="D325" s="3"/>
      <c r="F325" s="3"/>
    </row>
    <row r="326" spans="2:6">
      <c r="B326" s="3"/>
      <c r="D326" s="3"/>
      <c r="F326" s="3"/>
    </row>
    <row r="327" spans="2:6">
      <c r="B327" s="3"/>
      <c r="D327" s="3"/>
      <c r="F327" s="3"/>
    </row>
    <row r="328" spans="2:6">
      <c r="B328" s="3"/>
      <c r="D328" s="3"/>
      <c r="F328" s="3"/>
    </row>
    <row r="329" spans="2:6">
      <c r="B329" s="3"/>
      <c r="D329" s="3"/>
      <c r="F329" s="3"/>
    </row>
    <row r="330" spans="2:6">
      <c r="B330" s="3"/>
      <c r="D330" s="3"/>
      <c r="F330" s="3"/>
    </row>
    <row r="331" spans="2:6">
      <c r="B331" s="3"/>
      <c r="D331" s="3"/>
      <c r="F331" s="3"/>
    </row>
    <row r="332" spans="2:6">
      <c r="B332" s="3"/>
      <c r="D332" s="3"/>
      <c r="F332" s="3"/>
    </row>
    <row r="333" spans="2:6">
      <c r="B333" s="3"/>
      <c r="D333" s="3"/>
      <c r="F333" s="3"/>
    </row>
    <row r="334" spans="2:6">
      <c r="B334" s="3"/>
      <c r="D334" s="3"/>
      <c r="F334" s="3"/>
    </row>
    <row r="335" spans="2:6">
      <c r="B335" s="3"/>
      <c r="D335" s="3"/>
      <c r="F335" s="3"/>
    </row>
    <row r="336" spans="2:6">
      <c r="B336" s="3"/>
      <c r="D336" s="3"/>
      <c r="F336" s="3"/>
    </row>
    <row r="337" spans="2:6">
      <c r="B337" s="3"/>
      <c r="D337" s="3"/>
      <c r="F337" s="3"/>
    </row>
    <row r="338" spans="2:6">
      <c r="B338" s="3"/>
      <c r="D338" s="3"/>
      <c r="F338" s="3"/>
    </row>
    <row r="339" spans="2:6">
      <c r="B339" s="3"/>
      <c r="D339" s="3"/>
      <c r="F339" s="3"/>
    </row>
    <row r="340" spans="2:6">
      <c r="B340" s="3"/>
      <c r="D340" s="3"/>
      <c r="F340" s="3"/>
    </row>
    <row r="341" spans="2:6">
      <c r="B341" s="3"/>
      <c r="D341" s="3"/>
      <c r="F341" s="3"/>
    </row>
    <row r="342" spans="2:6">
      <c r="B342" s="3"/>
      <c r="D342" s="3"/>
      <c r="F342" s="3"/>
    </row>
    <row r="343" spans="2:6">
      <c r="B343" s="3"/>
      <c r="D343" s="3"/>
      <c r="F343" s="3"/>
    </row>
    <row r="344" spans="2:6">
      <c r="B344" s="3"/>
      <c r="D344" s="3"/>
      <c r="F344" s="3"/>
    </row>
    <row r="345" spans="2:6">
      <c r="B345" s="3"/>
      <c r="D345" s="3"/>
      <c r="F345" s="3"/>
    </row>
    <row r="346" spans="2:6">
      <c r="B346" s="3"/>
      <c r="D346" s="3"/>
      <c r="F346" s="3"/>
    </row>
    <row r="347" spans="2:6">
      <c r="B347" s="3"/>
      <c r="D347" s="3"/>
      <c r="F347" s="3"/>
    </row>
    <row r="348" spans="2:6">
      <c r="B348" s="3"/>
      <c r="D348" s="3"/>
      <c r="F348" s="3"/>
    </row>
    <row r="349" spans="2:6">
      <c r="B349" s="3"/>
      <c r="D349" s="3"/>
      <c r="F349" s="3"/>
    </row>
    <row r="350" spans="2:6">
      <c r="B350" s="3"/>
      <c r="D350" s="3"/>
      <c r="F350" s="3"/>
    </row>
    <row r="351" spans="2:6">
      <c r="B351" s="3"/>
      <c r="D351" s="3"/>
      <c r="F351" s="3"/>
    </row>
    <row r="352" spans="2:6">
      <c r="B352" s="3"/>
      <c r="D352" s="3"/>
      <c r="F352" s="3"/>
    </row>
    <row r="353" spans="2:6">
      <c r="B353" s="3"/>
      <c r="D353" s="3"/>
      <c r="F353" s="3"/>
    </row>
    <row r="354" spans="2:6">
      <c r="B354" s="3"/>
      <c r="D354" s="3"/>
      <c r="F354" s="3"/>
    </row>
    <row r="355" spans="2:6">
      <c r="B355" s="3"/>
      <c r="D355" s="3"/>
      <c r="F355" s="3"/>
    </row>
    <row r="356" spans="2:6">
      <c r="B356" s="3"/>
      <c r="D356" s="3"/>
      <c r="F356" s="3"/>
    </row>
    <row r="357" spans="2:6">
      <c r="B357" s="3"/>
      <c r="D357" s="3"/>
      <c r="F357" s="3"/>
    </row>
    <row r="358" spans="2:6">
      <c r="B358" s="3"/>
      <c r="D358" s="3"/>
      <c r="F358" s="3"/>
    </row>
    <row r="359" spans="2:6">
      <c r="B359" s="3"/>
      <c r="D359" s="3"/>
      <c r="F359" s="3"/>
    </row>
    <row r="360" spans="2:6">
      <c r="B360" s="3"/>
      <c r="D360" s="3"/>
      <c r="F360" s="3"/>
    </row>
    <row r="361" spans="2:6">
      <c r="B361" s="3"/>
      <c r="D361" s="3"/>
      <c r="F361" s="3"/>
    </row>
    <row r="362" spans="2:6">
      <c r="B362" s="3"/>
      <c r="D362" s="3"/>
      <c r="F362" s="3"/>
    </row>
    <row r="363" spans="2:6">
      <c r="B363" s="3"/>
      <c r="D363" s="3"/>
      <c r="F363" s="3"/>
    </row>
    <row r="364" spans="2:6">
      <c r="B364" s="3"/>
      <c r="D364" s="3"/>
      <c r="F364" s="3"/>
    </row>
    <row r="365" spans="2:6">
      <c r="B365" s="3"/>
      <c r="D365" s="3"/>
      <c r="F365" s="3"/>
    </row>
    <row r="366" spans="2:6">
      <c r="B366" s="3"/>
      <c r="D366" s="3"/>
      <c r="F366" s="3"/>
    </row>
    <row r="367" spans="2:6">
      <c r="B367" s="3"/>
      <c r="D367" s="3"/>
      <c r="F367" s="3"/>
    </row>
    <row r="368" spans="2:6">
      <c r="B368" s="3"/>
      <c r="D368" s="3"/>
      <c r="F368" s="3"/>
    </row>
    <row r="369" spans="2:6">
      <c r="B369" s="3"/>
      <c r="D369" s="3"/>
      <c r="F369" s="3"/>
    </row>
    <row r="370" spans="2:6">
      <c r="B370" s="3"/>
      <c r="D370" s="3"/>
      <c r="F370" s="3"/>
    </row>
    <row r="371" spans="2:6">
      <c r="B371" s="3"/>
      <c r="D371" s="3"/>
      <c r="F371" s="3"/>
    </row>
    <row r="372" spans="2:6">
      <c r="B372" s="3"/>
      <c r="D372" s="3"/>
      <c r="F372" s="3"/>
    </row>
    <row r="373" spans="2:6">
      <c r="B373" s="3"/>
      <c r="D373" s="3"/>
      <c r="F373" s="3"/>
    </row>
    <row r="374" spans="2:6">
      <c r="B374" s="3"/>
      <c r="D374" s="3"/>
      <c r="F374" s="3"/>
    </row>
    <row r="375" spans="2:6">
      <c r="B375" s="3"/>
      <c r="D375" s="3"/>
      <c r="F375" s="3"/>
    </row>
    <row r="376" spans="2:6">
      <c r="B376" s="3"/>
      <c r="D376" s="3"/>
      <c r="F376" s="3"/>
    </row>
    <row r="377" spans="2:6">
      <c r="B377" s="3"/>
      <c r="D377" s="3"/>
      <c r="F377" s="3"/>
    </row>
    <row r="378" spans="2:6">
      <c r="B378" s="3"/>
      <c r="D378" s="3"/>
      <c r="F378" s="3"/>
    </row>
    <row r="379" spans="2:6">
      <c r="B379" s="3"/>
      <c r="D379" s="3"/>
      <c r="F379" s="3"/>
    </row>
    <row r="380" spans="2:6">
      <c r="B380" s="3"/>
      <c r="D380" s="3"/>
      <c r="F380" s="3"/>
    </row>
    <row r="381" spans="2:6">
      <c r="B381" s="3"/>
      <c r="D381" s="3"/>
      <c r="F381" s="3"/>
    </row>
    <row r="382" spans="2:6">
      <c r="B382" s="3"/>
      <c r="D382" s="3"/>
      <c r="F382" s="3"/>
    </row>
    <row r="383" spans="2:6">
      <c r="B383" s="3"/>
      <c r="D383" s="3"/>
      <c r="F383" s="3"/>
    </row>
    <row r="384" spans="2:6">
      <c r="B384" s="3"/>
      <c r="D384" s="3"/>
      <c r="F384" s="3"/>
    </row>
    <row r="385" spans="2:6">
      <c r="B385" s="3"/>
      <c r="D385" s="3"/>
      <c r="F385" s="3"/>
    </row>
    <row r="386" spans="2:6">
      <c r="B386" s="3"/>
      <c r="D386" s="3"/>
      <c r="F386" s="3"/>
    </row>
    <row r="387" spans="2:6">
      <c r="B387" s="3"/>
      <c r="D387" s="3"/>
      <c r="F387" s="3"/>
    </row>
    <row r="388" spans="2:6">
      <c r="B388" s="3"/>
      <c r="D388" s="3"/>
      <c r="F388" s="3"/>
    </row>
    <row r="389" spans="2:6">
      <c r="B389" s="3"/>
      <c r="D389" s="3"/>
      <c r="F389" s="3"/>
    </row>
    <row r="390" spans="2:6">
      <c r="B390" s="3"/>
      <c r="D390" s="3"/>
      <c r="F390" s="3"/>
    </row>
    <row r="391" spans="2:6">
      <c r="B391" s="3"/>
      <c r="D391" s="3"/>
      <c r="F391" s="3"/>
    </row>
    <row r="392" spans="2:6">
      <c r="B392" s="3"/>
      <c r="D392" s="3"/>
      <c r="F392" s="3"/>
    </row>
    <row r="393" spans="2:6">
      <c r="B393" s="3"/>
      <c r="D393" s="3"/>
      <c r="F393" s="3"/>
    </row>
    <row r="394" spans="2:6">
      <c r="B394" s="3"/>
      <c r="D394" s="3"/>
      <c r="F394" s="3"/>
    </row>
    <row r="395" spans="2:6">
      <c r="B395" s="3"/>
      <c r="D395" s="3"/>
      <c r="F395" s="3"/>
    </row>
    <row r="396" spans="2:6">
      <c r="B396" s="3"/>
      <c r="D396" s="3"/>
      <c r="F396" s="3"/>
    </row>
    <row r="397" spans="2:6">
      <c r="B397" s="3"/>
      <c r="D397" s="3"/>
      <c r="F397" s="3"/>
    </row>
    <row r="398" spans="2:6">
      <c r="B398" s="3"/>
      <c r="D398" s="3"/>
      <c r="F398" s="3"/>
    </row>
    <row r="399" spans="2:6">
      <c r="B399" s="3"/>
      <c r="D399" s="3"/>
      <c r="F399" s="3"/>
    </row>
    <row r="400" spans="2:6">
      <c r="B400" s="3"/>
      <c r="D400" s="3"/>
      <c r="F400" s="3"/>
    </row>
    <row r="401" spans="2:6">
      <c r="B401" s="3"/>
      <c r="D401" s="3"/>
      <c r="F401" s="3"/>
    </row>
    <row r="402" spans="2:6">
      <c r="B402" s="3"/>
      <c r="D402" s="3"/>
      <c r="F402" s="3"/>
    </row>
    <row r="403" spans="2:6">
      <c r="B403" s="3"/>
      <c r="D403" s="3"/>
      <c r="F403" s="3"/>
    </row>
    <row r="404" spans="2:6">
      <c r="B404" s="3"/>
      <c r="D404" s="3"/>
      <c r="F404" s="3"/>
    </row>
    <row r="405" spans="2:6">
      <c r="B405" s="3"/>
      <c r="D405" s="3"/>
      <c r="F405" s="3"/>
    </row>
    <row r="406" spans="2:6">
      <c r="B406" s="3"/>
      <c r="D406" s="3"/>
      <c r="F406" s="3"/>
    </row>
    <row r="407" spans="2:6">
      <c r="B407" s="3"/>
      <c r="D407" s="3"/>
      <c r="F407" s="3"/>
    </row>
    <row r="408" spans="2:6">
      <c r="B408" s="3"/>
      <c r="D408" s="3"/>
      <c r="F408" s="3"/>
    </row>
    <row r="409" spans="2:6">
      <c r="B409" s="3"/>
      <c r="D409" s="3"/>
      <c r="F409" s="3"/>
    </row>
    <row r="410" spans="2:6">
      <c r="B410" s="3"/>
      <c r="D410" s="3"/>
      <c r="F410" s="3"/>
    </row>
    <row r="411" spans="2:6">
      <c r="B411" s="3"/>
      <c r="D411" s="3"/>
      <c r="F411" s="3"/>
    </row>
    <row r="412" spans="2:6">
      <c r="B412" s="3"/>
      <c r="D412" s="3"/>
      <c r="F412" s="3"/>
    </row>
    <row r="413" spans="2:6">
      <c r="B413" s="3"/>
      <c r="D413" s="3"/>
      <c r="F413" s="3"/>
    </row>
    <row r="414" spans="2:6">
      <c r="B414" s="3"/>
      <c r="D414" s="3"/>
      <c r="F414" s="3"/>
    </row>
    <row r="415" spans="2:6">
      <c r="B415" s="3"/>
      <c r="D415" s="3"/>
      <c r="F415" s="3"/>
    </row>
    <row r="416" spans="2:6">
      <c r="B416" s="3"/>
      <c r="D416" s="3"/>
      <c r="F416" s="3"/>
    </row>
    <row r="417" spans="2:6">
      <c r="B417" s="3"/>
      <c r="D417" s="3"/>
      <c r="F417" s="3"/>
    </row>
    <row r="418" spans="2:6">
      <c r="B418" s="3"/>
      <c r="D418" s="3"/>
      <c r="F418" s="3"/>
    </row>
    <row r="419" spans="2:6">
      <c r="B419" s="3"/>
      <c r="D419" s="3"/>
      <c r="F419" s="3"/>
    </row>
    <row r="420" spans="2:6">
      <c r="B420" s="3"/>
      <c r="D420" s="3"/>
      <c r="F420" s="3"/>
    </row>
    <row r="421" spans="2:6">
      <c r="B421" s="3"/>
      <c r="D421" s="3"/>
      <c r="F421" s="3"/>
    </row>
    <row r="422" spans="2:6">
      <c r="B422" s="3"/>
      <c r="D422" s="3"/>
      <c r="F422" s="3"/>
    </row>
    <row r="423" spans="2:6">
      <c r="B423" s="3"/>
      <c r="D423" s="3"/>
      <c r="F423" s="3"/>
    </row>
    <row r="424" spans="2:6">
      <c r="B424" s="3"/>
      <c r="D424" s="3"/>
      <c r="F424" s="3"/>
    </row>
    <row r="425" spans="2:6">
      <c r="B425" s="3"/>
      <c r="D425" s="3"/>
      <c r="F425" s="3"/>
    </row>
    <row r="426" spans="2:6">
      <c r="B426" s="3"/>
      <c r="D426" s="3"/>
      <c r="F426" s="3"/>
    </row>
    <row r="427" spans="2:6">
      <c r="B427" s="3"/>
      <c r="D427" s="3"/>
      <c r="F427" s="3"/>
    </row>
    <row r="428" spans="2:6">
      <c r="B428" s="3"/>
      <c r="D428" s="3"/>
      <c r="F428" s="3"/>
    </row>
    <row r="429" spans="2:6">
      <c r="B429" s="3"/>
      <c r="D429" s="3"/>
      <c r="F429" s="3"/>
    </row>
    <row r="430" spans="2:6">
      <c r="B430" s="3"/>
      <c r="D430" s="3"/>
      <c r="F430" s="3"/>
    </row>
    <row r="431" spans="2:6">
      <c r="B431" s="3"/>
      <c r="D431" s="3"/>
      <c r="F431" s="3"/>
    </row>
    <row r="432" spans="2:6">
      <c r="B432" s="3"/>
      <c r="D432" s="3"/>
      <c r="F432" s="3"/>
    </row>
    <row r="433" spans="2:6">
      <c r="B433" s="3"/>
      <c r="D433" s="3"/>
      <c r="F433" s="3"/>
    </row>
    <row r="434" spans="2:6">
      <c r="B434" s="3"/>
      <c r="D434" s="3"/>
      <c r="F434" s="3"/>
    </row>
    <row r="435" spans="2:6">
      <c r="B435" s="3"/>
      <c r="D435" s="3"/>
      <c r="F435" s="3"/>
    </row>
    <row r="436" spans="2:6">
      <c r="B436" s="3"/>
      <c r="D436" s="3"/>
      <c r="F436" s="3"/>
    </row>
    <row r="437" spans="2:6">
      <c r="B437" s="3"/>
      <c r="D437" s="3"/>
      <c r="F437" s="3"/>
    </row>
    <row r="438" spans="2:6">
      <c r="B438" s="3"/>
      <c r="D438" s="3"/>
      <c r="F438" s="3"/>
    </row>
    <row r="439" spans="2:6">
      <c r="B439" s="3"/>
      <c r="D439" s="3"/>
      <c r="F439" s="3"/>
    </row>
    <row r="440" spans="2:6">
      <c r="B440" s="3"/>
      <c r="D440" s="3"/>
      <c r="F440" s="3"/>
    </row>
    <row r="441" spans="2:6">
      <c r="B441" s="3"/>
      <c r="D441" s="3"/>
      <c r="F441" s="3"/>
    </row>
    <row r="442" spans="2:6">
      <c r="B442" s="3"/>
      <c r="D442" s="3"/>
      <c r="F442" s="3"/>
    </row>
    <row r="443" spans="2:6">
      <c r="B443" s="3"/>
      <c r="D443" s="3"/>
      <c r="F443" s="3"/>
    </row>
    <row r="444" spans="2:6">
      <c r="B444" s="3"/>
      <c r="D444" s="3"/>
      <c r="F444" s="3"/>
    </row>
    <row r="445" spans="2:6">
      <c r="B445" s="3"/>
      <c r="D445" s="3"/>
      <c r="F445" s="3"/>
    </row>
    <row r="446" spans="2:6">
      <c r="B446" s="3"/>
      <c r="D446" s="3"/>
      <c r="F446" s="3"/>
    </row>
    <row r="447" spans="2:6">
      <c r="B447" s="3"/>
      <c r="D447" s="3"/>
      <c r="F447" s="3"/>
    </row>
    <row r="448" spans="2:6">
      <c r="B448" s="3"/>
      <c r="D448" s="3"/>
      <c r="F448" s="3"/>
    </row>
    <row r="449" spans="2:6">
      <c r="B449" s="3"/>
      <c r="D449" s="3"/>
      <c r="F449" s="3"/>
    </row>
    <row r="450" spans="2:6">
      <c r="B450" s="3"/>
      <c r="D450" s="3"/>
      <c r="F450" s="3"/>
    </row>
    <row r="451" spans="2:6">
      <c r="B451" s="3"/>
      <c r="D451" s="3"/>
      <c r="F451" s="3"/>
    </row>
    <row r="452" spans="2:6">
      <c r="B452" s="3"/>
      <c r="D452" s="3"/>
      <c r="F452" s="3"/>
    </row>
    <row r="453" spans="2:6">
      <c r="B453" s="3"/>
      <c r="D453" s="3"/>
      <c r="F453" s="3"/>
    </row>
    <row r="454" spans="2:6">
      <c r="B454" s="3"/>
      <c r="D454" s="3"/>
      <c r="F454" s="3"/>
    </row>
    <row r="455" spans="2:6">
      <c r="B455" s="3"/>
      <c r="D455" s="3"/>
      <c r="F455" s="3"/>
    </row>
    <row r="456" spans="2:6">
      <c r="B456" s="3"/>
      <c r="D456" s="3"/>
      <c r="F456" s="3"/>
    </row>
    <row r="457" spans="2:6">
      <c r="B457" s="3"/>
      <c r="D457" s="3"/>
      <c r="F457" s="3"/>
    </row>
    <row r="458" spans="2:6">
      <c r="B458" s="3"/>
      <c r="D458" s="3"/>
      <c r="F458" s="3"/>
    </row>
    <row r="459" spans="2:6">
      <c r="B459" s="3"/>
      <c r="D459" s="3"/>
      <c r="F459" s="3"/>
    </row>
    <row r="460" spans="2:6">
      <c r="B460" s="3"/>
      <c r="D460" s="3"/>
      <c r="F460" s="3"/>
    </row>
    <row r="461" spans="2:6">
      <c r="B461" s="3"/>
      <c r="D461" s="3"/>
      <c r="F461" s="3"/>
    </row>
    <row r="462" spans="2:6">
      <c r="B462" s="3"/>
      <c r="D462" s="3"/>
      <c r="F462" s="3"/>
    </row>
    <row r="463" spans="2:6">
      <c r="B463" s="3"/>
      <c r="D463" s="3"/>
      <c r="F463" s="3"/>
    </row>
    <row r="464" spans="2:6">
      <c r="B464" s="3"/>
      <c r="D464" s="3"/>
      <c r="F464" s="3"/>
    </row>
    <row r="465" spans="2:6">
      <c r="B465" s="3"/>
      <c r="D465" s="3"/>
      <c r="F465" s="3"/>
    </row>
    <row r="466" spans="2:6">
      <c r="B466" s="3"/>
      <c r="D466" s="3"/>
      <c r="F466" s="3"/>
    </row>
    <row r="467" spans="2:6">
      <c r="B467" s="3"/>
      <c r="D467" s="3"/>
      <c r="F467" s="3"/>
    </row>
    <row r="468" spans="2:6">
      <c r="B468" s="3"/>
      <c r="D468" s="3"/>
      <c r="F468" s="3"/>
    </row>
    <row r="469" spans="2:6">
      <c r="B469" s="3"/>
      <c r="D469" s="3"/>
      <c r="F469" s="3"/>
    </row>
    <row r="470" spans="2:6">
      <c r="B470" s="3"/>
      <c r="D470" s="3"/>
      <c r="F470" s="3"/>
    </row>
    <row r="471" spans="2:6">
      <c r="B471" s="3"/>
      <c r="D471" s="3"/>
      <c r="F471" s="3"/>
    </row>
    <row r="472" spans="2:6">
      <c r="B472" s="3"/>
      <c r="D472" s="3"/>
      <c r="F472" s="3"/>
    </row>
    <row r="473" spans="2:6">
      <c r="B473" s="3"/>
      <c r="D473" s="3"/>
      <c r="F473" s="3"/>
    </row>
    <row r="474" spans="2:6">
      <c r="B474" s="3"/>
      <c r="D474" s="3"/>
      <c r="F474" s="3"/>
    </row>
    <row r="475" spans="2:6">
      <c r="B475" s="3"/>
      <c r="D475" s="3"/>
      <c r="F475" s="3"/>
    </row>
    <row r="476" spans="2:6">
      <c r="B476" s="3"/>
      <c r="D476" s="3"/>
      <c r="F476" s="3"/>
    </row>
    <row r="477" spans="2:6">
      <c r="B477" s="3"/>
      <c r="D477" s="3"/>
      <c r="F477" s="3"/>
    </row>
    <row r="478" spans="2:6">
      <c r="B478" s="3"/>
      <c r="D478" s="3"/>
      <c r="F478" s="3"/>
    </row>
    <row r="479" spans="2:6">
      <c r="B479" s="3"/>
      <c r="D479" s="3"/>
      <c r="F479" s="3"/>
    </row>
    <row r="480" spans="2:6">
      <c r="B480" s="3"/>
      <c r="D480" s="3"/>
      <c r="F480" s="3"/>
    </row>
    <row r="481" spans="2:6">
      <c r="B481" s="3"/>
      <c r="D481" s="3"/>
      <c r="F481" s="3"/>
    </row>
    <row r="482" spans="2:6">
      <c r="B482" s="3"/>
      <c r="D482" s="3"/>
      <c r="F482" s="3"/>
    </row>
    <row r="483" spans="2:6">
      <c r="B483" s="3"/>
      <c r="D483" s="3"/>
      <c r="F483" s="3"/>
    </row>
    <row r="484" spans="2:6">
      <c r="B484" s="3"/>
      <c r="D484" s="3"/>
      <c r="F484" s="3"/>
    </row>
    <row r="485" spans="2:6">
      <c r="B485" s="3"/>
      <c r="D485" s="3"/>
      <c r="F485" s="3"/>
    </row>
    <row r="486" spans="2:6">
      <c r="B486" s="3"/>
      <c r="D486" s="3"/>
      <c r="F486" s="3"/>
    </row>
    <row r="487" spans="2:6">
      <c r="B487" s="3"/>
      <c r="D487" s="3"/>
      <c r="F487" s="3"/>
    </row>
    <row r="488" spans="2:6">
      <c r="B488" s="3"/>
      <c r="D488" s="3"/>
      <c r="F488" s="3"/>
    </row>
    <row r="489" spans="2:6">
      <c r="B489" s="3"/>
      <c r="D489" s="3"/>
      <c r="F489" s="3"/>
    </row>
    <row r="490" spans="2:6">
      <c r="B490" s="3"/>
      <c r="D490" s="3"/>
      <c r="F490" s="3"/>
    </row>
    <row r="491" spans="2:6">
      <c r="B491" s="3"/>
      <c r="D491" s="3"/>
      <c r="F491" s="3"/>
    </row>
    <row r="492" spans="2:6">
      <c r="B492" s="3"/>
      <c r="D492" s="3"/>
      <c r="F492" s="3"/>
    </row>
    <row r="493" spans="2:6">
      <c r="B493" s="3"/>
      <c r="D493" s="3"/>
      <c r="F493" s="3"/>
    </row>
    <row r="494" spans="2:6">
      <c r="B494" s="3"/>
      <c r="D494" s="3"/>
      <c r="F494" s="3"/>
    </row>
    <row r="495" spans="2:6">
      <c r="B495" s="3"/>
      <c r="D495" s="3"/>
      <c r="F495" s="3"/>
    </row>
    <row r="496" spans="2:6">
      <c r="B496" s="3"/>
      <c r="D496" s="3"/>
      <c r="F496" s="3"/>
    </row>
    <row r="497" spans="2:6">
      <c r="B497" s="3"/>
      <c r="D497" s="3"/>
      <c r="F497" s="3"/>
    </row>
    <row r="498" spans="2:6">
      <c r="B498" s="3"/>
      <c r="D498" s="3"/>
      <c r="F498" s="3"/>
    </row>
    <row r="499" spans="2:6">
      <c r="B499" s="3"/>
      <c r="D499" s="3"/>
      <c r="F499" s="3"/>
    </row>
    <row r="500" spans="2:6">
      <c r="B500" s="3"/>
      <c r="D500" s="3"/>
      <c r="F500" s="3"/>
    </row>
    <row r="501" spans="2:6">
      <c r="B501" s="3"/>
      <c r="D501" s="3"/>
      <c r="F501" s="3"/>
    </row>
    <row r="502" spans="2:6">
      <c r="B502" s="3"/>
      <c r="D502" s="3"/>
      <c r="F502" s="3"/>
    </row>
    <row r="503" spans="2:6">
      <c r="B503" s="3"/>
      <c r="D503" s="3"/>
      <c r="F503" s="3"/>
    </row>
    <row r="504" spans="2:6">
      <c r="B504" s="3"/>
      <c r="D504" s="3"/>
      <c r="F504" s="3"/>
    </row>
    <row r="505" spans="2:6">
      <c r="B505" s="3"/>
      <c r="D505" s="3"/>
      <c r="F505" s="3"/>
    </row>
    <row r="506" spans="2:6">
      <c r="B506" s="3"/>
      <c r="D506" s="3"/>
      <c r="F506" s="3"/>
    </row>
    <row r="507" spans="2:6">
      <c r="B507" s="3"/>
      <c r="D507" s="3"/>
      <c r="F507" s="3"/>
    </row>
    <row r="508" spans="2:6">
      <c r="B508" s="3"/>
      <c r="D508" s="3"/>
      <c r="F508" s="3"/>
    </row>
    <row r="509" spans="2:6">
      <c r="B509" s="3"/>
      <c r="D509" s="3"/>
      <c r="F509" s="3"/>
    </row>
    <row r="510" spans="2:6">
      <c r="B510" s="3"/>
      <c r="D510" s="3"/>
      <c r="F510" s="3"/>
    </row>
    <row r="511" spans="2:6">
      <c r="B511" s="3"/>
      <c r="D511" s="3"/>
      <c r="F511" s="3"/>
    </row>
    <row r="512" spans="2:6">
      <c r="B512" s="3"/>
      <c r="D512" s="3"/>
      <c r="F512" s="3"/>
    </row>
    <row r="513" spans="2:6">
      <c r="B513" s="3"/>
      <c r="D513" s="3"/>
      <c r="F513" s="3"/>
    </row>
    <row r="514" spans="2:6">
      <c r="B514" s="3"/>
      <c r="D514" s="3"/>
      <c r="F514" s="3"/>
    </row>
    <row r="515" spans="2:6">
      <c r="B515" s="3"/>
      <c r="D515" s="3"/>
      <c r="F515" s="3"/>
    </row>
    <row r="516" spans="2:6">
      <c r="B516" s="3"/>
      <c r="D516" s="3"/>
      <c r="F516" s="3"/>
    </row>
    <row r="517" spans="2:6">
      <c r="B517" s="3"/>
      <c r="D517" s="3"/>
      <c r="F517" s="3"/>
    </row>
    <row r="518" spans="2:6">
      <c r="B518" s="3"/>
      <c r="D518" s="3"/>
      <c r="F518" s="3"/>
    </row>
    <row r="519" spans="2:6">
      <c r="B519" s="3"/>
      <c r="D519" s="3"/>
      <c r="F519" s="3"/>
    </row>
    <row r="520" spans="2:6">
      <c r="B520" s="3"/>
      <c r="D520" s="3"/>
      <c r="F520" s="3"/>
    </row>
    <row r="521" spans="2:6">
      <c r="B521" s="3"/>
      <c r="D521" s="3"/>
      <c r="F521" s="3"/>
    </row>
    <row r="522" spans="2:6">
      <c r="B522" s="3"/>
      <c r="D522" s="3"/>
      <c r="F522" s="3"/>
    </row>
    <row r="523" spans="2:6">
      <c r="B523" s="3"/>
      <c r="D523" s="3"/>
      <c r="F523" s="3"/>
    </row>
    <row r="524" spans="2:6">
      <c r="B524" s="3"/>
      <c r="D524" s="3"/>
      <c r="F524" s="3"/>
    </row>
    <row r="525" spans="2:6">
      <c r="B525" s="3"/>
      <c r="D525" s="3"/>
      <c r="F525" s="3"/>
    </row>
    <row r="526" spans="2:6">
      <c r="B526" s="3"/>
      <c r="D526" s="3"/>
      <c r="F526" s="3"/>
    </row>
    <row r="527" spans="2:6">
      <c r="B527" s="3"/>
      <c r="D527" s="3"/>
      <c r="F527" s="3"/>
    </row>
    <row r="528" spans="2:6">
      <c r="B528" s="3"/>
      <c r="D528" s="3"/>
      <c r="F528" s="3"/>
    </row>
    <row r="529" spans="2:6">
      <c r="B529" s="3"/>
      <c r="D529" s="3"/>
      <c r="F529" s="3"/>
    </row>
    <row r="530" spans="2:6">
      <c r="B530" s="3"/>
      <c r="D530" s="3"/>
      <c r="F530" s="3"/>
    </row>
    <row r="531" spans="2:6">
      <c r="B531" s="3"/>
      <c r="D531" s="3"/>
      <c r="F531" s="3"/>
    </row>
    <row r="532" spans="2:6">
      <c r="B532" s="3"/>
      <c r="D532" s="3"/>
      <c r="F532" s="3"/>
    </row>
    <row r="533" spans="2:6">
      <c r="B533" s="3"/>
      <c r="D533" s="3"/>
      <c r="F533" s="3"/>
    </row>
    <row r="534" spans="2:6">
      <c r="B534" s="3"/>
      <c r="D534" s="3"/>
      <c r="F534" s="3"/>
    </row>
    <row r="535" spans="2:6">
      <c r="B535" s="3"/>
      <c r="D535" s="3"/>
      <c r="F535" s="3"/>
    </row>
    <row r="536" spans="2:6">
      <c r="B536" s="3"/>
      <c r="D536" s="3"/>
      <c r="F536" s="3"/>
    </row>
    <row r="537" spans="2:6">
      <c r="B537" s="3"/>
      <c r="D537" s="3"/>
      <c r="F537" s="3"/>
    </row>
    <row r="538" spans="2:6">
      <c r="B538" s="3"/>
      <c r="D538" s="3"/>
      <c r="F538" s="3"/>
    </row>
    <row r="539" spans="2:6">
      <c r="B539" s="3"/>
      <c r="D539" s="3"/>
      <c r="F539" s="3"/>
    </row>
    <row r="540" spans="2:6">
      <c r="B540" s="3"/>
      <c r="D540" s="3"/>
      <c r="F540" s="3"/>
    </row>
    <row r="541" spans="2:6">
      <c r="B541" s="3"/>
      <c r="D541" s="3"/>
      <c r="F541" s="3"/>
    </row>
    <row r="542" spans="2:6">
      <c r="B542" s="3"/>
      <c r="D542" s="3"/>
      <c r="F542" s="3"/>
    </row>
    <row r="543" spans="2:6">
      <c r="B543" s="3"/>
      <c r="D543" s="3"/>
      <c r="F543" s="3"/>
    </row>
    <row r="544" spans="2:6">
      <c r="B544" s="3"/>
      <c r="D544" s="3"/>
      <c r="F544" s="3"/>
    </row>
    <row r="545" spans="2:6">
      <c r="B545" s="3"/>
      <c r="D545" s="3"/>
      <c r="F545" s="3"/>
    </row>
    <row r="546" spans="2:6">
      <c r="B546" s="3"/>
      <c r="D546" s="3"/>
      <c r="F546" s="3"/>
    </row>
    <row r="547" spans="2:6">
      <c r="B547" s="3"/>
      <c r="D547" s="3"/>
      <c r="F547" s="3"/>
    </row>
    <row r="548" spans="2:6">
      <c r="B548" s="3"/>
      <c r="D548" s="3"/>
      <c r="F548" s="3"/>
    </row>
    <row r="549" spans="2:6">
      <c r="B549" s="3"/>
      <c r="D549" s="3"/>
      <c r="F549" s="3"/>
    </row>
    <row r="550" spans="2:6">
      <c r="B550" s="3"/>
      <c r="D550" s="3"/>
      <c r="F550" s="3"/>
    </row>
    <row r="551" spans="2:6">
      <c r="B551" s="3"/>
      <c r="D551" s="3"/>
      <c r="F551" s="3"/>
    </row>
    <row r="552" spans="2:6">
      <c r="B552" s="3"/>
      <c r="D552" s="3"/>
      <c r="F552" s="3"/>
    </row>
    <row r="553" spans="2:6">
      <c r="B553" s="3"/>
      <c r="D553" s="3"/>
      <c r="F553" s="3"/>
    </row>
    <row r="554" spans="2:6">
      <c r="B554" s="3"/>
      <c r="D554" s="3"/>
      <c r="F554" s="3"/>
    </row>
    <row r="555" spans="2:6">
      <c r="B555" s="3"/>
      <c r="D555" s="3"/>
      <c r="F555" s="3"/>
    </row>
    <row r="556" spans="2:6">
      <c r="B556" s="3"/>
      <c r="D556" s="3"/>
      <c r="F556" s="3"/>
    </row>
    <row r="557" spans="2:6">
      <c r="B557" s="3"/>
      <c r="D557" s="3"/>
      <c r="F557" s="3"/>
    </row>
    <row r="558" spans="2:6">
      <c r="B558" s="3"/>
      <c r="D558" s="3"/>
      <c r="F558" s="3"/>
    </row>
    <row r="559" spans="2:6">
      <c r="B559" s="3"/>
      <c r="D559" s="3"/>
      <c r="F559" s="3"/>
    </row>
    <row r="560" spans="2:6">
      <c r="B560" s="3"/>
      <c r="D560" s="3"/>
      <c r="F560" s="3"/>
    </row>
    <row r="561" spans="2:6">
      <c r="B561" s="3"/>
      <c r="D561" s="3"/>
      <c r="F561" s="3"/>
    </row>
    <row r="562" spans="2:6">
      <c r="B562" s="3"/>
      <c r="D562" s="3"/>
      <c r="F562" s="3"/>
    </row>
    <row r="563" spans="2:6">
      <c r="B563" s="3"/>
      <c r="D563" s="3"/>
      <c r="F563" s="3"/>
    </row>
    <row r="564" spans="2:6">
      <c r="B564" s="3"/>
      <c r="D564" s="3"/>
      <c r="F564" s="3"/>
    </row>
    <row r="565" spans="2:6">
      <c r="B565" s="3"/>
      <c r="D565" s="3"/>
      <c r="F565" s="3"/>
    </row>
    <row r="566" spans="2:6">
      <c r="B566" s="3"/>
      <c r="D566" s="3"/>
      <c r="F566" s="3"/>
    </row>
    <row r="567" spans="2:6">
      <c r="B567" s="3"/>
      <c r="D567" s="3"/>
      <c r="F567" s="3"/>
    </row>
    <row r="568" spans="2:6">
      <c r="B568" s="3"/>
      <c r="D568" s="3"/>
      <c r="F568" s="3"/>
    </row>
    <row r="569" spans="2:6">
      <c r="B569" s="3"/>
      <c r="D569" s="3"/>
      <c r="F569" s="3"/>
    </row>
    <row r="570" spans="2:6">
      <c r="B570" s="3"/>
      <c r="D570" s="3"/>
      <c r="F570" s="3"/>
    </row>
    <row r="571" spans="2:6">
      <c r="B571" s="3"/>
      <c r="D571" s="3"/>
      <c r="F571" s="3"/>
    </row>
    <row r="572" spans="2:6">
      <c r="B572" s="3"/>
      <c r="D572" s="3"/>
      <c r="F572" s="3"/>
    </row>
    <row r="573" spans="2:6">
      <c r="B573" s="3"/>
      <c r="D573" s="3"/>
      <c r="F573" s="3"/>
    </row>
    <row r="574" spans="2:6">
      <c r="B574" s="3"/>
      <c r="D574" s="3"/>
      <c r="F574" s="3"/>
    </row>
    <row r="575" spans="2:6">
      <c r="B575" s="3"/>
      <c r="D575" s="3"/>
      <c r="F575" s="3"/>
    </row>
    <row r="576" spans="2:6">
      <c r="B576" s="3"/>
      <c r="D576" s="3"/>
      <c r="F576" s="3"/>
    </row>
    <row r="577" spans="2:6">
      <c r="B577" s="3"/>
      <c r="D577" s="3"/>
      <c r="F577" s="3"/>
    </row>
    <row r="578" spans="2:6">
      <c r="B578" s="3"/>
      <c r="D578" s="3"/>
      <c r="F578" s="3"/>
    </row>
    <row r="579" spans="2:6">
      <c r="B579" s="3"/>
      <c r="D579" s="3"/>
      <c r="F579" s="3"/>
    </row>
    <row r="580" spans="2:6">
      <c r="B580" s="3"/>
      <c r="D580" s="3"/>
      <c r="F580" s="3"/>
    </row>
    <row r="581" spans="2:6">
      <c r="B581" s="3"/>
      <c r="D581" s="3"/>
      <c r="F581" s="3"/>
    </row>
    <row r="582" spans="2:6">
      <c r="B582" s="3"/>
      <c r="D582" s="3"/>
      <c r="F582" s="3"/>
    </row>
    <row r="583" spans="2:6">
      <c r="B583" s="3"/>
      <c r="D583" s="3"/>
      <c r="F583" s="3"/>
    </row>
    <row r="584" spans="2:6">
      <c r="B584" s="3"/>
      <c r="D584" s="3"/>
      <c r="F584" s="3"/>
    </row>
    <row r="585" spans="2:6">
      <c r="B585" s="3"/>
      <c r="D585" s="3"/>
      <c r="F585" s="3"/>
    </row>
    <row r="586" spans="2:6">
      <c r="B586" s="3"/>
      <c r="D586" s="3"/>
      <c r="F586" s="3"/>
    </row>
    <row r="587" spans="2:6">
      <c r="B587" s="3"/>
      <c r="D587" s="3"/>
      <c r="F587" s="3"/>
    </row>
    <row r="588" spans="2:6">
      <c r="B588" s="3"/>
      <c r="D588" s="3"/>
      <c r="F588" s="3"/>
    </row>
    <row r="589" spans="2:6">
      <c r="B589" s="3"/>
      <c r="D589" s="3"/>
      <c r="F589" s="3"/>
    </row>
    <row r="590" spans="2:6">
      <c r="B590" s="3"/>
      <c r="D590" s="3"/>
      <c r="F590" s="3"/>
    </row>
    <row r="591" spans="2:6">
      <c r="B591" s="3"/>
      <c r="D591" s="3"/>
      <c r="F591" s="3"/>
    </row>
    <row r="592" spans="2:6">
      <c r="B592" s="3"/>
      <c r="D592" s="3"/>
      <c r="F592" s="3"/>
    </row>
    <row r="593" spans="2:6">
      <c r="B593" s="3"/>
      <c r="D593" s="3"/>
      <c r="F593" s="3"/>
    </row>
    <row r="594" spans="2:6">
      <c r="B594" s="3"/>
      <c r="D594" s="3"/>
      <c r="F594" s="3"/>
    </row>
    <row r="595" spans="2:6">
      <c r="B595" s="3"/>
      <c r="D595" s="3"/>
      <c r="F595" s="3"/>
    </row>
    <row r="596" spans="2:6">
      <c r="B596" s="3"/>
      <c r="D596" s="3"/>
      <c r="F596" s="3"/>
    </row>
    <row r="597" spans="2:6">
      <c r="B597" s="3"/>
      <c r="D597" s="3"/>
      <c r="F597" s="3"/>
    </row>
    <row r="598" spans="2:6">
      <c r="B598" s="3"/>
      <c r="D598" s="3"/>
      <c r="F598" s="3"/>
    </row>
    <row r="599" spans="2:6">
      <c r="B599" s="3"/>
      <c r="D599" s="3"/>
      <c r="F599" s="3"/>
    </row>
    <row r="600" spans="2:6">
      <c r="B600" s="3"/>
      <c r="D600" s="3"/>
      <c r="F600" s="3"/>
    </row>
    <row r="601" spans="2:6">
      <c r="B601" s="3"/>
      <c r="D601" s="3"/>
      <c r="F601" s="3"/>
    </row>
    <row r="602" spans="2:6">
      <c r="B602" s="3"/>
      <c r="D602" s="3"/>
      <c r="F602" s="3"/>
    </row>
    <row r="603" spans="2:6">
      <c r="B603" s="3"/>
      <c r="D603" s="3"/>
      <c r="F603" s="3"/>
    </row>
    <row r="604" spans="2:6">
      <c r="B604" s="3"/>
      <c r="D604" s="3"/>
      <c r="F604" s="3"/>
    </row>
    <row r="605" spans="2:6">
      <c r="B605" s="3"/>
      <c r="D605" s="3"/>
      <c r="F605" s="3"/>
    </row>
    <row r="606" spans="2:6">
      <c r="B606" s="3"/>
      <c r="D606" s="3"/>
      <c r="F606" s="3"/>
    </row>
    <row r="607" spans="2:6">
      <c r="B607" s="3"/>
      <c r="D607" s="3"/>
      <c r="F607" s="3"/>
    </row>
    <row r="608" spans="2:6">
      <c r="B608" s="3"/>
      <c r="D608" s="3"/>
      <c r="F608" s="3"/>
    </row>
    <row r="609" spans="2:6">
      <c r="B609" s="3"/>
      <c r="D609" s="3"/>
      <c r="F609" s="3"/>
    </row>
    <row r="610" spans="2:6">
      <c r="B610" s="3"/>
      <c r="D610" s="3"/>
      <c r="F610" s="3"/>
    </row>
    <row r="611" spans="2:6">
      <c r="B611" s="3"/>
      <c r="D611" s="3"/>
      <c r="F611" s="3"/>
    </row>
    <row r="612" spans="2:6">
      <c r="B612" s="3"/>
      <c r="D612" s="3"/>
      <c r="F612" s="3"/>
    </row>
    <row r="613" spans="2:6">
      <c r="B613" s="3"/>
      <c r="D613" s="3"/>
      <c r="F613" s="3"/>
    </row>
    <row r="614" spans="2:6">
      <c r="B614" s="3"/>
      <c r="D614" s="3"/>
      <c r="F614" s="3"/>
    </row>
    <row r="615" spans="2:6">
      <c r="B615" s="3"/>
      <c r="D615" s="3"/>
      <c r="F615" s="3"/>
    </row>
    <row r="616" spans="2:6">
      <c r="B616" s="3"/>
      <c r="D616" s="3"/>
      <c r="F616" s="3"/>
    </row>
    <row r="617" spans="2:6">
      <c r="B617" s="3"/>
      <c r="D617" s="3"/>
      <c r="F617" s="3"/>
    </row>
    <row r="618" spans="2:6">
      <c r="B618" s="3"/>
      <c r="D618" s="3"/>
      <c r="F618" s="3"/>
    </row>
    <row r="619" spans="2:6">
      <c r="B619" s="3"/>
      <c r="D619" s="3"/>
      <c r="F619" s="3"/>
    </row>
    <row r="620" spans="2:6">
      <c r="B620" s="3"/>
      <c r="D620" s="3"/>
      <c r="F620" s="3"/>
    </row>
    <row r="621" spans="2:6">
      <c r="B621" s="3"/>
      <c r="D621" s="3"/>
      <c r="F621" s="3"/>
    </row>
    <row r="622" spans="2:6">
      <c r="B622" s="3"/>
      <c r="D622" s="3"/>
      <c r="F622" s="3"/>
    </row>
    <row r="623" spans="2:6">
      <c r="B623" s="3"/>
      <c r="D623" s="3"/>
      <c r="F623" s="3"/>
    </row>
    <row r="624" spans="2:6">
      <c r="B624" s="3"/>
      <c r="D624" s="3"/>
      <c r="F624" s="3"/>
    </row>
    <row r="625" spans="2:6">
      <c r="B625" s="3"/>
      <c r="D625" s="3"/>
      <c r="F625" s="3"/>
    </row>
    <row r="626" spans="2:6">
      <c r="B626" s="3"/>
      <c r="D626" s="3"/>
      <c r="F626" s="3"/>
    </row>
    <row r="627" spans="2:6">
      <c r="B627" s="3"/>
      <c r="D627" s="3"/>
      <c r="F627" s="3"/>
    </row>
    <row r="628" spans="2:6">
      <c r="B628" s="3"/>
      <c r="D628" s="3"/>
      <c r="F628" s="3"/>
    </row>
    <row r="629" spans="2:6">
      <c r="B629" s="3"/>
      <c r="D629" s="3"/>
      <c r="F629" s="3"/>
    </row>
    <row r="630" spans="2:6">
      <c r="B630" s="3"/>
      <c r="D630" s="3"/>
      <c r="F630" s="3"/>
    </row>
    <row r="631" spans="2:6">
      <c r="B631" s="3"/>
      <c r="D631" s="3"/>
      <c r="F631" s="3"/>
    </row>
    <row r="632" spans="2:6">
      <c r="B632" s="3"/>
      <c r="D632" s="3"/>
      <c r="F632" s="3"/>
    </row>
    <row r="633" spans="2:6">
      <c r="B633" s="3"/>
      <c r="D633" s="3"/>
      <c r="F633" s="3"/>
    </row>
    <row r="634" spans="2:6">
      <c r="B634" s="3"/>
      <c r="D634" s="3"/>
      <c r="F634" s="3"/>
    </row>
    <row r="635" spans="2:6">
      <c r="B635" s="3"/>
      <c r="D635" s="3"/>
      <c r="F635" s="3"/>
    </row>
    <row r="636" spans="2:6">
      <c r="B636" s="3"/>
      <c r="D636" s="3"/>
      <c r="F636" s="3"/>
    </row>
    <row r="637" spans="2:6">
      <c r="B637" s="3"/>
      <c r="D637" s="3"/>
      <c r="F637" s="3"/>
    </row>
    <row r="638" spans="2:6">
      <c r="B638" s="3"/>
      <c r="D638" s="3"/>
      <c r="F638" s="3"/>
    </row>
    <row r="639" spans="2:6">
      <c r="B639" s="3"/>
      <c r="D639" s="3"/>
      <c r="F639" s="3"/>
    </row>
    <row r="640" spans="2:6">
      <c r="B640" s="3"/>
      <c r="D640" s="3"/>
      <c r="F640" s="3"/>
    </row>
    <row r="641" spans="2:6">
      <c r="B641" s="3"/>
      <c r="D641" s="3"/>
      <c r="F641" s="3"/>
    </row>
    <row r="642" spans="2:6">
      <c r="B642" s="3"/>
      <c r="D642" s="3"/>
      <c r="F642" s="3"/>
    </row>
    <row r="643" spans="2:6">
      <c r="B643" s="3"/>
      <c r="D643" s="3"/>
      <c r="F643" s="3"/>
    </row>
    <row r="644" spans="2:6">
      <c r="B644" s="3"/>
      <c r="D644" s="3"/>
      <c r="F644" s="3"/>
    </row>
    <row r="645" spans="2:6">
      <c r="B645" s="3"/>
      <c r="D645" s="3"/>
      <c r="F645" s="3"/>
    </row>
    <row r="646" spans="2:6">
      <c r="B646" s="3"/>
      <c r="D646" s="3"/>
      <c r="F646" s="3"/>
    </row>
    <row r="647" spans="2:6">
      <c r="B647" s="3"/>
      <c r="D647" s="3"/>
      <c r="F647" s="3"/>
    </row>
    <row r="648" spans="2:6">
      <c r="B648" s="3"/>
      <c r="D648" s="3"/>
      <c r="F648" s="3"/>
    </row>
    <row r="649" spans="2:6">
      <c r="B649" s="3"/>
      <c r="D649" s="3"/>
      <c r="F649" s="3"/>
    </row>
    <row r="650" spans="2:6">
      <c r="B650" s="3"/>
      <c r="D650" s="3"/>
      <c r="F650" s="3"/>
    </row>
    <row r="651" spans="2:6">
      <c r="B651" s="3"/>
      <c r="D651" s="3"/>
      <c r="F651" s="3"/>
    </row>
    <row r="652" spans="2:6">
      <c r="B652" s="3"/>
      <c r="D652" s="3"/>
      <c r="F652" s="3"/>
    </row>
    <row r="653" spans="2:6">
      <c r="B653" s="3"/>
      <c r="D653" s="3"/>
      <c r="F653" s="3"/>
    </row>
    <row r="654" spans="2:6">
      <c r="B654" s="3"/>
      <c r="D654" s="3"/>
      <c r="F654" s="3"/>
    </row>
    <row r="655" spans="2:6">
      <c r="B655" s="3"/>
      <c r="D655" s="3"/>
      <c r="F655" s="3"/>
    </row>
    <row r="656" spans="2:6">
      <c r="B656" s="3"/>
      <c r="D656" s="3"/>
      <c r="F656" s="3"/>
    </row>
    <row r="657" spans="2:6">
      <c r="B657" s="3"/>
      <c r="D657" s="3"/>
      <c r="F657" s="3"/>
    </row>
    <row r="658" spans="2:6">
      <c r="B658" s="3"/>
      <c r="D658" s="3"/>
      <c r="F658" s="3"/>
    </row>
    <row r="659" spans="2:6">
      <c r="B659" s="3"/>
      <c r="D659" s="3"/>
      <c r="F659" s="3"/>
    </row>
    <row r="660" spans="2:6">
      <c r="B660" s="3"/>
      <c r="D660" s="3"/>
      <c r="F660" s="3"/>
    </row>
    <row r="661" spans="2:6">
      <c r="B661" s="3"/>
      <c r="D661" s="3"/>
      <c r="F661" s="3"/>
    </row>
    <row r="662" spans="2:6">
      <c r="B662" s="3"/>
      <c r="D662" s="3"/>
      <c r="F662" s="3"/>
    </row>
    <row r="663" spans="2:6">
      <c r="B663" s="3"/>
      <c r="D663" s="3"/>
      <c r="F663" s="3"/>
    </row>
    <row r="664" spans="2:6">
      <c r="B664" s="3"/>
      <c r="D664" s="3"/>
      <c r="F664" s="3"/>
    </row>
    <row r="665" spans="2:6">
      <c r="B665" s="3"/>
      <c r="D665" s="3"/>
      <c r="F665" s="3"/>
    </row>
    <row r="666" spans="2:6">
      <c r="B666" s="3"/>
      <c r="D666" s="3"/>
      <c r="F666" s="3"/>
    </row>
    <row r="667" spans="2:6">
      <c r="B667" s="3"/>
      <c r="D667" s="3"/>
      <c r="F667" s="3"/>
    </row>
    <row r="668" spans="2:6">
      <c r="B668" s="3"/>
      <c r="D668" s="3"/>
      <c r="F668" s="3"/>
    </row>
    <row r="669" spans="2:6">
      <c r="B669" s="3"/>
      <c r="D669" s="3"/>
      <c r="F669" s="3"/>
    </row>
    <row r="670" spans="2:6">
      <c r="B670" s="3"/>
      <c r="D670" s="3"/>
      <c r="F670" s="3"/>
    </row>
    <row r="671" spans="2:6">
      <c r="B671" s="3"/>
      <c r="D671" s="3"/>
      <c r="F671" s="3"/>
    </row>
    <row r="672" spans="2:6">
      <c r="B672" s="3"/>
      <c r="D672" s="3"/>
      <c r="F672" s="3"/>
    </row>
    <row r="673" spans="2:6">
      <c r="B673" s="3"/>
      <c r="D673" s="3"/>
      <c r="F673" s="3"/>
    </row>
    <row r="674" spans="2:6">
      <c r="B674" s="3"/>
      <c r="D674" s="3"/>
      <c r="F674" s="3"/>
    </row>
    <row r="675" spans="2:6">
      <c r="B675" s="3"/>
      <c r="D675" s="3"/>
      <c r="F675" s="3"/>
    </row>
    <row r="676" spans="2:6">
      <c r="B676" s="3"/>
      <c r="D676" s="3"/>
      <c r="F676" s="3"/>
    </row>
    <row r="677" spans="2:6">
      <c r="B677" s="3"/>
      <c r="D677" s="3"/>
      <c r="F677" s="3"/>
    </row>
    <row r="678" spans="2:6">
      <c r="B678" s="3"/>
      <c r="D678" s="3"/>
      <c r="F678" s="3"/>
    </row>
    <row r="679" spans="2:6">
      <c r="B679" s="3"/>
      <c r="D679" s="3"/>
      <c r="F679" s="3"/>
    </row>
    <row r="680" spans="2:6">
      <c r="B680" s="3"/>
      <c r="D680" s="3"/>
      <c r="F680" s="3"/>
    </row>
    <row r="681" spans="2:6">
      <c r="B681" s="3"/>
      <c r="D681" s="3"/>
      <c r="F681" s="3"/>
    </row>
    <row r="682" spans="2:6">
      <c r="B682" s="3"/>
      <c r="D682" s="3"/>
      <c r="F682" s="3"/>
    </row>
    <row r="683" spans="2:6">
      <c r="B683" s="3"/>
      <c r="D683" s="3"/>
      <c r="F683" s="3"/>
    </row>
    <row r="684" spans="2:6">
      <c r="B684" s="3"/>
      <c r="D684" s="3"/>
      <c r="F684" s="3"/>
    </row>
    <row r="685" spans="2:6">
      <c r="B685" s="3"/>
      <c r="D685" s="3"/>
      <c r="F685" s="3"/>
    </row>
    <row r="686" spans="2:6">
      <c r="B686" s="3"/>
      <c r="D686" s="3"/>
      <c r="F686" s="3"/>
    </row>
    <row r="687" spans="2:6">
      <c r="B687" s="3"/>
      <c r="D687" s="3"/>
      <c r="F687" s="3"/>
    </row>
    <row r="688" spans="2:6">
      <c r="B688" s="3"/>
      <c r="D688" s="3"/>
      <c r="F688" s="3"/>
    </row>
    <row r="689" spans="2:6">
      <c r="B689" s="3"/>
      <c r="D689" s="3"/>
      <c r="F689" s="3"/>
    </row>
    <row r="690" spans="2:6">
      <c r="B690" s="3"/>
      <c r="D690" s="3"/>
      <c r="F690" s="3"/>
    </row>
    <row r="691" spans="2:6">
      <c r="B691" s="3"/>
      <c r="D691" s="3"/>
      <c r="F691" s="3"/>
    </row>
    <row r="692" spans="2:6">
      <c r="B692" s="3"/>
      <c r="D692" s="3"/>
      <c r="F692" s="3"/>
    </row>
    <row r="693" spans="2:6">
      <c r="B693" s="3"/>
      <c r="D693" s="3"/>
      <c r="F693" s="3"/>
    </row>
    <row r="694" spans="2:6">
      <c r="B694" s="3"/>
      <c r="D694" s="3"/>
      <c r="F694" s="3"/>
    </row>
    <row r="695" spans="2:6">
      <c r="B695" s="3"/>
      <c r="D695" s="3"/>
      <c r="F695" s="3"/>
    </row>
    <row r="696" spans="2:6">
      <c r="B696" s="3"/>
      <c r="D696" s="3"/>
      <c r="F696" s="3"/>
    </row>
    <row r="697" spans="2:6">
      <c r="B697" s="3"/>
      <c r="D697" s="3"/>
      <c r="F697" s="3"/>
    </row>
    <row r="698" spans="2:6">
      <c r="B698" s="3"/>
      <c r="D698" s="3"/>
      <c r="F698" s="3"/>
    </row>
    <row r="699" spans="2:6">
      <c r="B699" s="3"/>
      <c r="D699" s="3"/>
      <c r="F699" s="3"/>
    </row>
    <row r="700" spans="2:6">
      <c r="B700" s="3"/>
      <c r="D700" s="3"/>
      <c r="F700" s="3"/>
    </row>
    <row r="701" spans="2:6">
      <c r="B701" s="3"/>
      <c r="D701" s="3"/>
      <c r="F701" s="3"/>
    </row>
    <row r="702" spans="2:6">
      <c r="B702" s="3"/>
      <c r="D702" s="3"/>
      <c r="F702" s="3"/>
    </row>
    <row r="703" spans="2:6">
      <c r="B703" s="3"/>
      <c r="D703" s="3"/>
      <c r="F703" s="3"/>
    </row>
    <row r="704" spans="2:6">
      <c r="B704" s="3"/>
      <c r="D704" s="3"/>
      <c r="F704" s="3"/>
    </row>
    <row r="705" spans="2:6">
      <c r="B705" s="3"/>
      <c r="D705" s="3"/>
      <c r="F705" s="3"/>
    </row>
    <row r="706" spans="2:6">
      <c r="B706" s="3"/>
      <c r="D706" s="3"/>
      <c r="F706" s="3"/>
    </row>
    <row r="707" spans="2:6">
      <c r="B707" s="3"/>
      <c r="D707" s="3"/>
      <c r="F707" s="3"/>
    </row>
    <row r="708" spans="2:6">
      <c r="B708" s="3"/>
      <c r="D708" s="3"/>
      <c r="F708" s="3"/>
    </row>
    <row r="709" spans="2:6">
      <c r="B709" s="3"/>
      <c r="D709" s="3"/>
      <c r="F709" s="3"/>
    </row>
    <row r="710" spans="2:6">
      <c r="B710" s="3"/>
      <c r="D710" s="3"/>
      <c r="F710" s="3"/>
    </row>
    <row r="711" spans="2:6">
      <c r="B711" s="3"/>
      <c r="D711" s="3"/>
      <c r="F711" s="3"/>
    </row>
    <row r="712" spans="2:6">
      <c r="B712" s="3"/>
      <c r="D712" s="3"/>
      <c r="F712" s="3"/>
    </row>
    <row r="713" spans="2:6">
      <c r="B713" s="3"/>
      <c r="D713" s="3"/>
      <c r="F713" s="3"/>
    </row>
    <row r="714" spans="2:6">
      <c r="B714" s="3"/>
      <c r="D714" s="3"/>
      <c r="F714" s="3"/>
    </row>
    <row r="715" spans="2:6">
      <c r="B715" s="3"/>
      <c r="D715" s="3"/>
      <c r="F715" s="3"/>
    </row>
    <row r="716" spans="2:6">
      <c r="B716" s="3"/>
      <c r="D716" s="3"/>
      <c r="F716" s="3"/>
    </row>
    <row r="717" spans="2:6">
      <c r="B717" s="3"/>
      <c r="D717" s="3"/>
      <c r="F717" s="3"/>
    </row>
    <row r="718" spans="2:6">
      <c r="B718" s="3"/>
      <c r="D718" s="3"/>
      <c r="F718" s="3"/>
    </row>
    <row r="719" spans="2:6">
      <c r="B719" s="3"/>
      <c r="D719" s="3"/>
      <c r="F719" s="3"/>
    </row>
    <row r="720" spans="2:6">
      <c r="B720" s="3"/>
      <c r="D720" s="3"/>
      <c r="F720" s="3"/>
    </row>
    <row r="721" spans="2:6">
      <c r="B721" s="3"/>
      <c r="D721" s="3"/>
      <c r="F721" s="3"/>
    </row>
    <row r="722" spans="2:6">
      <c r="B722" s="3"/>
      <c r="D722" s="3"/>
      <c r="F722" s="3"/>
    </row>
    <row r="723" spans="2:6">
      <c r="B723" s="3"/>
      <c r="D723" s="3"/>
      <c r="F723" s="3"/>
    </row>
    <row r="724" spans="2:6">
      <c r="B724" s="3"/>
      <c r="D724" s="3"/>
      <c r="F724" s="3"/>
    </row>
    <row r="725" spans="2:6">
      <c r="B725" s="3"/>
      <c r="D725" s="3"/>
      <c r="F725" s="3"/>
    </row>
    <row r="726" spans="2:6">
      <c r="B726" s="3"/>
      <c r="D726" s="3"/>
      <c r="F726" s="3"/>
    </row>
    <row r="727" spans="2:6">
      <c r="B727" s="3"/>
      <c r="D727" s="3"/>
      <c r="F727" s="3"/>
    </row>
    <row r="728" spans="2:6">
      <c r="B728" s="3"/>
      <c r="D728" s="3"/>
      <c r="F728" s="3"/>
    </row>
    <row r="729" spans="2:6">
      <c r="B729" s="3"/>
      <c r="D729" s="3"/>
      <c r="F729" s="3"/>
    </row>
    <row r="730" spans="2:6">
      <c r="B730" s="3"/>
      <c r="D730" s="3"/>
      <c r="F730" s="3"/>
    </row>
    <row r="731" spans="2:6">
      <c r="B731" s="3"/>
      <c r="D731" s="3"/>
      <c r="F731" s="3"/>
    </row>
    <row r="732" spans="2:6">
      <c r="B732" s="3"/>
      <c r="D732" s="3"/>
      <c r="F732" s="3"/>
    </row>
    <row r="733" spans="2:6">
      <c r="B733" s="3"/>
      <c r="D733" s="3"/>
      <c r="F733" s="3"/>
    </row>
    <row r="734" spans="2:6">
      <c r="B734" s="3"/>
      <c r="D734" s="3"/>
      <c r="F734" s="3"/>
    </row>
    <row r="735" spans="2:6">
      <c r="B735" s="3"/>
      <c r="D735" s="3"/>
      <c r="F735" s="3"/>
    </row>
    <row r="736" spans="2:6">
      <c r="B736" s="3"/>
      <c r="D736" s="3"/>
      <c r="F736" s="3"/>
    </row>
    <row r="737" spans="2:6">
      <c r="B737" s="3"/>
      <c r="D737" s="3"/>
      <c r="F737" s="3"/>
    </row>
    <row r="738" spans="2:6">
      <c r="B738" s="3"/>
      <c r="D738" s="3"/>
      <c r="F738" s="3"/>
    </row>
    <row r="739" spans="2:6">
      <c r="B739" s="3"/>
      <c r="D739" s="3"/>
      <c r="F739" s="3"/>
    </row>
    <row r="740" spans="2:6">
      <c r="B740" s="3"/>
      <c r="D740" s="3"/>
      <c r="F740" s="3"/>
    </row>
    <row r="741" spans="2:6">
      <c r="B741" s="3"/>
      <c r="D741" s="3"/>
      <c r="F741" s="3"/>
    </row>
    <row r="742" spans="2:6">
      <c r="B742" s="3"/>
      <c r="D742" s="3"/>
      <c r="F742" s="3"/>
    </row>
    <row r="743" spans="2:6">
      <c r="B743" s="3"/>
      <c r="D743" s="3"/>
      <c r="F743" s="3"/>
    </row>
    <row r="744" spans="2:6">
      <c r="B744" s="3"/>
      <c r="D744" s="3"/>
      <c r="F744" s="3"/>
    </row>
    <row r="745" spans="2:6">
      <c r="B745" s="3"/>
      <c r="D745" s="3"/>
      <c r="F745" s="3"/>
    </row>
    <row r="746" spans="2:6">
      <c r="B746" s="3"/>
      <c r="D746" s="3"/>
      <c r="F746" s="3"/>
    </row>
    <row r="747" spans="2:6">
      <c r="B747" s="3"/>
      <c r="D747" s="3"/>
      <c r="F747" s="3"/>
    </row>
    <row r="748" spans="2:6">
      <c r="B748" s="3"/>
      <c r="D748" s="3"/>
      <c r="F748" s="3"/>
    </row>
    <row r="749" spans="2:6">
      <c r="B749" s="3"/>
      <c r="D749" s="3"/>
      <c r="F749" s="3"/>
    </row>
    <row r="750" spans="2:6">
      <c r="B750" s="3"/>
      <c r="D750" s="3"/>
      <c r="F750" s="3"/>
    </row>
    <row r="751" spans="2:6">
      <c r="B751" s="3"/>
      <c r="D751" s="3"/>
      <c r="F751" s="3"/>
    </row>
    <row r="752" spans="2:6">
      <c r="B752" s="3"/>
      <c r="D752" s="3"/>
      <c r="F752" s="3"/>
    </row>
    <row r="753" spans="2:6">
      <c r="B753" s="3"/>
      <c r="D753" s="3"/>
      <c r="F753" s="3"/>
    </row>
    <row r="754" spans="2:6">
      <c r="B754" s="3"/>
      <c r="D754" s="3"/>
      <c r="F754" s="3"/>
    </row>
    <row r="755" spans="2:6">
      <c r="B755" s="3"/>
      <c r="D755" s="3"/>
      <c r="F755" s="3"/>
    </row>
    <row r="756" spans="2:6">
      <c r="B756" s="3"/>
      <c r="D756" s="3"/>
      <c r="F756" s="3"/>
    </row>
    <row r="757" spans="2:6">
      <c r="B757" s="3"/>
      <c r="D757" s="3"/>
      <c r="F757" s="3"/>
    </row>
    <row r="758" spans="2:6">
      <c r="B758" s="3"/>
      <c r="D758" s="3"/>
      <c r="F758" s="3"/>
    </row>
    <row r="759" spans="2:6">
      <c r="B759" s="3"/>
      <c r="D759" s="3"/>
      <c r="F759" s="3"/>
    </row>
    <row r="760" spans="2:6">
      <c r="B760" s="3"/>
      <c r="D760" s="3"/>
      <c r="F760" s="3"/>
    </row>
    <row r="761" spans="2:6">
      <c r="B761" s="3"/>
      <c r="D761" s="3"/>
      <c r="F761" s="3"/>
    </row>
    <row r="762" spans="2:6">
      <c r="B762" s="3"/>
      <c r="D762" s="3"/>
      <c r="F762" s="3"/>
    </row>
    <row r="763" spans="2:6">
      <c r="B763" s="3"/>
      <c r="D763" s="3"/>
      <c r="F763" s="3"/>
    </row>
    <row r="764" spans="2:6">
      <c r="B764" s="3"/>
      <c r="D764" s="3"/>
      <c r="F764" s="3"/>
    </row>
    <row r="765" spans="2:6">
      <c r="B765" s="3"/>
      <c r="D765" s="3"/>
      <c r="F765" s="3"/>
    </row>
    <row r="766" spans="2:6">
      <c r="B766" s="3"/>
      <c r="D766" s="3"/>
      <c r="F766" s="3"/>
    </row>
    <row r="767" spans="2:6">
      <c r="B767" s="3"/>
      <c r="D767" s="3"/>
      <c r="F767" s="3"/>
    </row>
    <row r="768" spans="2:6">
      <c r="B768" s="3"/>
      <c r="D768" s="3"/>
      <c r="F768" s="3"/>
    </row>
    <row r="769" spans="2:6">
      <c r="B769" s="3"/>
      <c r="D769" s="3"/>
      <c r="F769" s="3"/>
    </row>
    <row r="770" spans="2:6">
      <c r="B770" s="3"/>
      <c r="D770" s="3"/>
      <c r="F770" s="3"/>
    </row>
    <row r="771" spans="2:6">
      <c r="B771" s="3"/>
      <c r="D771" s="3"/>
      <c r="F771" s="3"/>
    </row>
    <row r="772" spans="2:6">
      <c r="B772" s="3"/>
      <c r="D772" s="3"/>
      <c r="F772" s="3"/>
    </row>
    <row r="773" spans="2:6">
      <c r="B773" s="3"/>
      <c r="D773" s="3"/>
      <c r="F773" s="3"/>
    </row>
    <row r="774" spans="2:6">
      <c r="B774" s="3"/>
      <c r="D774" s="3"/>
      <c r="F774" s="3"/>
    </row>
    <row r="775" spans="2:6">
      <c r="B775" s="3"/>
      <c r="D775" s="3"/>
      <c r="F775" s="3"/>
    </row>
    <row r="776" spans="2:6">
      <c r="B776" s="3"/>
      <c r="D776" s="3"/>
      <c r="F776" s="3"/>
    </row>
    <row r="777" spans="2:6">
      <c r="B777" s="3"/>
      <c r="D777" s="3"/>
      <c r="F777" s="3"/>
    </row>
    <row r="778" spans="2:6">
      <c r="B778" s="3"/>
      <c r="D778" s="3"/>
      <c r="F778" s="3"/>
    </row>
    <row r="779" spans="2:6">
      <c r="B779" s="3"/>
      <c r="D779" s="3"/>
      <c r="F779" s="3"/>
    </row>
    <row r="780" spans="2:6">
      <c r="B780" s="3"/>
      <c r="D780" s="3"/>
      <c r="F780" s="3"/>
    </row>
    <row r="781" spans="2:6">
      <c r="B781" s="3"/>
      <c r="D781" s="3"/>
      <c r="F781" s="3"/>
    </row>
    <row r="782" spans="2:6">
      <c r="B782" s="3"/>
      <c r="D782" s="3"/>
      <c r="F782" s="3"/>
    </row>
    <row r="783" spans="2:6">
      <c r="B783" s="3"/>
      <c r="D783" s="3"/>
      <c r="F783" s="3"/>
    </row>
    <row r="784" spans="2:6">
      <c r="B784" s="3"/>
      <c r="D784" s="3"/>
      <c r="F784" s="3"/>
    </row>
    <row r="785" spans="2:6">
      <c r="B785" s="3"/>
      <c r="D785" s="3"/>
      <c r="F785" s="3"/>
    </row>
    <row r="786" spans="2:6">
      <c r="B786" s="3"/>
      <c r="D786" s="3"/>
      <c r="F786" s="3"/>
    </row>
    <row r="787" spans="2:6">
      <c r="B787" s="3"/>
      <c r="D787" s="3"/>
      <c r="F787" s="3"/>
    </row>
    <row r="788" spans="2:6">
      <c r="B788" s="3"/>
      <c r="D788" s="3"/>
      <c r="F788" s="3"/>
    </row>
    <row r="789" spans="2:6">
      <c r="B789" s="3"/>
      <c r="D789" s="3"/>
      <c r="F789" s="3"/>
    </row>
    <row r="790" spans="2:6">
      <c r="B790" s="3"/>
      <c r="D790" s="3"/>
      <c r="F790" s="3"/>
    </row>
    <row r="791" spans="2:6">
      <c r="B791" s="3"/>
      <c r="D791" s="3"/>
      <c r="F791" s="3"/>
    </row>
    <row r="792" spans="2:6">
      <c r="B792" s="3"/>
      <c r="D792" s="3"/>
      <c r="F792" s="3"/>
    </row>
    <row r="793" spans="2:6">
      <c r="B793" s="3"/>
      <c r="D793" s="3"/>
      <c r="F793" s="3"/>
    </row>
    <row r="794" spans="2:6">
      <c r="B794" s="3"/>
      <c r="D794" s="3"/>
      <c r="F794" s="3"/>
    </row>
    <row r="795" spans="2:6">
      <c r="B795" s="3"/>
      <c r="D795" s="3"/>
      <c r="F795" s="3"/>
    </row>
    <row r="796" spans="2:6">
      <c r="B796" s="3"/>
      <c r="D796" s="3"/>
      <c r="F796" s="3"/>
    </row>
    <row r="797" spans="2:6">
      <c r="B797" s="3"/>
      <c r="D797" s="3"/>
      <c r="F797" s="3"/>
    </row>
    <row r="798" spans="2:6">
      <c r="B798" s="3"/>
      <c r="D798" s="3"/>
      <c r="F798" s="3"/>
    </row>
    <row r="799" spans="2:6">
      <c r="B799" s="3"/>
      <c r="D799" s="3"/>
      <c r="F799" s="3"/>
    </row>
    <row r="800" spans="2:6">
      <c r="B800" s="3"/>
      <c r="D800" s="3"/>
      <c r="F800" s="3"/>
    </row>
    <row r="801" spans="2:6">
      <c r="B801" s="3"/>
      <c r="D801" s="3"/>
      <c r="F801" s="3"/>
    </row>
    <row r="802" spans="2:6">
      <c r="B802" s="3"/>
      <c r="D802" s="3"/>
      <c r="F802" s="3"/>
    </row>
    <row r="803" spans="2:6">
      <c r="B803" s="3"/>
      <c r="D803" s="3"/>
      <c r="F803" s="3"/>
    </row>
    <row r="804" spans="2:6">
      <c r="B804" s="3"/>
      <c r="D804" s="3"/>
      <c r="F804" s="3"/>
    </row>
    <row r="805" spans="2:6">
      <c r="B805" s="3"/>
      <c r="D805" s="3"/>
      <c r="F805" s="3"/>
    </row>
    <row r="806" spans="2:6">
      <c r="B806" s="3"/>
      <c r="D806" s="3"/>
      <c r="F806" s="3"/>
    </row>
    <row r="807" spans="2:6">
      <c r="B807" s="3"/>
      <c r="D807" s="3"/>
      <c r="F807" s="3"/>
    </row>
    <row r="808" spans="2:6">
      <c r="B808" s="3"/>
      <c r="D808" s="3"/>
      <c r="F808" s="3"/>
    </row>
    <row r="809" spans="2:6">
      <c r="B809" s="3"/>
      <c r="D809" s="3"/>
      <c r="F809" s="3"/>
    </row>
    <row r="810" spans="2:6">
      <c r="B810" s="3"/>
      <c r="D810" s="3"/>
      <c r="F810" s="3"/>
    </row>
    <row r="811" spans="2:6">
      <c r="B811" s="3"/>
      <c r="D811" s="3"/>
      <c r="F811" s="3"/>
    </row>
    <row r="812" spans="2:6">
      <c r="B812" s="3"/>
      <c r="D812" s="3"/>
      <c r="F812" s="3"/>
    </row>
    <row r="813" spans="2:6">
      <c r="B813" s="3"/>
      <c r="D813" s="3"/>
      <c r="F813" s="3"/>
    </row>
    <row r="814" spans="2:6">
      <c r="B814" s="3"/>
      <c r="D814" s="3"/>
      <c r="F814" s="3"/>
    </row>
    <row r="815" spans="2:6">
      <c r="B815" s="3"/>
      <c r="D815" s="3"/>
      <c r="F815" s="3"/>
    </row>
    <row r="816" spans="2:6">
      <c r="B816" s="3"/>
      <c r="D816" s="3"/>
      <c r="F816" s="3"/>
    </row>
    <row r="817" spans="2:6">
      <c r="B817" s="3"/>
      <c r="D817" s="3"/>
      <c r="F817" s="3"/>
    </row>
    <row r="818" spans="2:6">
      <c r="B818" s="3"/>
      <c r="D818" s="3"/>
      <c r="F818" s="3"/>
    </row>
    <row r="819" spans="2:6">
      <c r="B819" s="3"/>
      <c r="D819" s="3"/>
      <c r="F819" s="3"/>
    </row>
    <row r="820" spans="2:6">
      <c r="B820" s="3"/>
      <c r="D820" s="3"/>
      <c r="F820" s="3"/>
    </row>
    <row r="821" spans="2:6">
      <c r="B821" s="3"/>
      <c r="D821" s="3"/>
      <c r="F821" s="3"/>
    </row>
    <row r="822" spans="2:6">
      <c r="B822" s="3"/>
      <c r="D822" s="3"/>
      <c r="F822" s="3"/>
    </row>
    <row r="823" spans="2:6">
      <c r="B823" s="3"/>
      <c r="D823" s="3"/>
      <c r="F823" s="3"/>
    </row>
    <row r="824" spans="2:6">
      <c r="B824" s="3"/>
      <c r="D824" s="3"/>
      <c r="F824" s="3"/>
    </row>
    <row r="825" spans="2:6">
      <c r="B825" s="3"/>
      <c r="D825" s="3"/>
      <c r="F825" s="3"/>
    </row>
    <row r="826" spans="2:6">
      <c r="B826" s="3"/>
      <c r="D826" s="3"/>
      <c r="F826" s="3"/>
    </row>
    <row r="827" spans="2:6">
      <c r="B827" s="3"/>
      <c r="D827" s="3"/>
      <c r="F827" s="3"/>
    </row>
    <row r="828" spans="2:6">
      <c r="B828" s="3"/>
      <c r="D828" s="3"/>
      <c r="F828" s="3"/>
    </row>
    <row r="829" spans="2:6">
      <c r="B829" s="3"/>
      <c r="D829" s="3"/>
      <c r="F829" s="3"/>
    </row>
    <row r="830" spans="2:6">
      <c r="B830" s="3"/>
      <c r="D830" s="3"/>
      <c r="F830" s="3"/>
    </row>
    <row r="831" spans="2:6">
      <c r="B831" s="3"/>
      <c r="D831" s="3"/>
      <c r="F831" s="3"/>
    </row>
    <row r="832" spans="2:6">
      <c r="B832" s="3"/>
      <c r="D832" s="3"/>
      <c r="F832" s="3"/>
    </row>
    <row r="833" spans="2:6">
      <c r="B833" s="3"/>
      <c r="D833" s="3"/>
      <c r="F833" s="3"/>
    </row>
    <row r="834" spans="2:6">
      <c r="B834" s="3"/>
      <c r="D834" s="3"/>
      <c r="F834" s="3"/>
    </row>
    <row r="835" spans="2:6">
      <c r="B835" s="3"/>
      <c r="D835" s="3"/>
      <c r="F835" s="3"/>
    </row>
    <row r="836" spans="2:6">
      <c r="B836" s="3"/>
      <c r="D836" s="3"/>
      <c r="F836" s="3"/>
    </row>
    <row r="837" spans="2:6">
      <c r="B837" s="3"/>
      <c r="D837" s="3"/>
      <c r="F837" s="3"/>
    </row>
    <row r="838" spans="2:6">
      <c r="B838" s="3"/>
      <c r="D838" s="3"/>
      <c r="F838" s="3"/>
    </row>
    <row r="839" spans="2:6">
      <c r="B839" s="3"/>
      <c r="D839" s="3"/>
      <c r="F839" s="3"/>
    </row>
    <row r="840" spans="2:6">
      <c r="B840" s="3"/>
      <c r="D840" s="3"/>
      <c r="F840" s="3"/>
    </row>
    <row r="841" spans="2:6">
      <c r="B841" s="3"/>
      <c r="D841" s="3"/>
      <c r="F841" s="3"/>
    </row>
    <row r="842" spans="2:6">
      <c r="B842" s="3"/>
      <c r="D842" s="3"/>
      <c r="F842" s="3"/>
    </row>
    <row r="843" spans="2:6">
      <c r="B843" s="3"/>
      <c r="D843" s="3"/>
      <c r="F843" s="3"/>
    </row>
    <row r="844" spans="2:6">
      <c r="B844" s="3"/>
      <c r="D844" s="3"/>
      <c r="F844" s="3"/>
    </row>
    <row r="845" spans="2:6">
      <c r="B845" s="3"/>
      <c r="D845" s="3"/>
      <c r="F845" s="3"/>
    </row>
    <row r="846" spans="2:6">
      <c r="B846" s="3"/>
      <c r="D846" s="3"/>
      <c r="F846" s="3"/>
    </row>
    <row r="847" spans="2:6">
      <c r="B847" s="3"/>
      <c r="D847" s="3"/>
      <c r="F847" s="3"/>
    </row>
    <row r="848" spans="2:6">
      <c r="B848" s="3"/>
      <c r="D848" s="3"/>
      <c r="F848" s="3"/>
    </row>
    <row r="849" spans="2:6">
      <c r="B849" s="3"/>
      <c r="D849" s="3"/>
      <c r="F849" s="3"/>
    </row>
    <row r="850" spans="2:6">
      <c r="B850" s="3"/>
      <c r="D850" s="3"/>
      <c r="F850" s="3"/>
    </row>
    <row r="851" spans="2:6">
      <c r="B851" s="3"/>
      <c r="D851" s="3"/>
      <c r="F851" s="3"/>
    </row>
    <row r="852" spans="2:6">
      <c r="B852" s="3"/>
      <c r="D852" s="3"/>
      <c r="F852" s="3"/>
    </row>
    <row r="853" spans="2:6">
      <c r="B853" s="3"/>
      <c r="D853" s="3"/>
      <c r="F853" s="3"/>
    </row>
    <row r="854" spans="2:6">
      <c r="B854" s="3"/>
      <c r="D854" s="3"/>
      <c r="F854" s="3"/>
    </row>
    <row r="855" spans="2:6">
      <c r="B855" s="3"/>
      <c r="D855" s="3"/>
      <c r="F855" s="3"/>
    </row>
    <row r="856" spans="2:6">
      <c r="B856" s="3"/>
      <c r="D856" s="3"/>
      <c r="F856" s="3"/>
    </row>
    <row r="857" spans="2:6">
      <c r="B857" s="3"/>
      <c r="D857" s="3"/>
      <c r="F857" s="3"/>
    </row>
    <row r="858" spans="2:6">
      <c r="B858" s="3"/>
      <c r="D858" s="3"/>
      <c r="F858" s="3"/>
    </row>
    <row r="859" spans="2:6">
      <c r="B859" s="3"/>
      <c r="D859" s="3"/>
      <c r="F859" s="3"/>
    </row>
    <row r="860" spans="2:6">
      <c r="B860" s="3"/>
      <c r="D860" s="3"/>
      <c r="F860" s="3"/>
    </row>
    <row r="861" spans="2:6">
      <c r="B861" s="3"/>
      <c r="D861" s="3"/>
      <c r="F861" s="3"/>
    </row>
    <row r="862" spans="2:6">
      <c r="B862" s="3"/>
      <c r="D862" s="3"/>
      <c r="F862" s="3"/>
    </row>
    <row r="863" spans="2:6">
      <c r="B863" s="3"/>
      <c r="D863" s="3"/>
      <c r="F863" s="3"/>
    </row>
    <row r="864" spans="2:6">
      <c r="B864" s="3"/>
      <c r="D864" s="3"/>
      <c r="F864" s="3"/>
    </row>
    <row r="865" spans="2:6">
      <c r="B865" s="3"/>
      <c r="D865" s="3"/>
      <c r="F865" s="3"/>
    </row>
    <row r="866" spans="2:6">
      <c r="B866" s="3"/>
      <c r="D866" s="3"/>
      <c r="F866" s="3"/>
    </row>
    <row r="867" spans="2:6">
      <c r="B867" s="3"/>
      <c r="D867" s="3"/>
      <c r="F867" s="3"/>
    </row>
    <row r="868" spans="2:6">
      <c r="B868" s="3"/>
      <c r="D868" s="3"/>
      <c r="F868" s="3"/>
    </row>
    <row r="869" spans="2:6">
      <c r="B869" s="3"/>
      <c r="D869" s="3"/>
      <c r="F869" s="3"/>
    </row>
    <row r="870" spans="2:6">
      <c r="C870" s="267"/>
      <c r="D870" s="3"/>
      <c r="E870" s="267"/>
      <c r="F870" s="3"/>
    </row>
    <row r="871" spans="2:6">
      <c r="C871" s="267"/>
      <c r="D871" s="3"/>
      <c r="E871" s="267"/>
      <c r="F871" s="3"/>
    </row>
    <row r="872" spans="2:6">
      <c r="C872" s="267"/>
      <c r="D872" s="3"/>
      <c r="E872" s="267"/>
      <c r="F872" s="3"/>
    </row>
    <row r="873" spans="2:6">
      <c r="C873" s="267"/>
      <c r="D873" s="3"/>
      <c r="E873" s="267"/>
      <c r="F873" s="3"/>
    </row>
    <row r="874" spans="2:6">
      <c r="C874" s="267"/>
      <c r="D874" s="3"/>
      <c r="E874" s="267"/>
      <c r="F874" s="3"/>
    </row>
    <row r="875" spans="2:6">
      <c r="C875" s="267"/>
      <c r="D875" s="272"/>
      <c r="E875" s="267"/>
    </row>
    <row r="876" spans="2:6">
      <c r="C876" s="267"/>
      <c r="D876" s="272"/>
      <c r="E876" s="267"/>
    </row>
    <row r="877" spans="2:6">
      <c r="C877" s="267"/>
      <c r="D877" s="272"/>
      <c r="E877" s="267"/>
      <c r="F877" s="3"/>
    </row>
    <row r="878" spans="2:6">
      <c r="C878" s="267"/>
      <c r="D878" s="3"/>
      <c r="E878" s="267"/>
      <c r="F878" s="3"/>
    </row>
    <row r="879" spans="2:6">
      <c r="C879" s="267"/>
      <c r="D879" s="3"/>
      <c r="E879" s="267"/>
      <c r="F879" s="3"/>
    </row>
    <row r="880" spans="2:6">
      <c r="B880" s="4"/>
      <c r="C880" s="267"/>
      <c r="D880" s="3"/>
      <c r="E880" s="267"/>
      <c r="F880" s="3"/>
    </row>
    <row r="881" spans="3:6">
      <c r="C881" s="267"/>
      <c r="D881" s="4"/>
      <c r="E881" s="267"/>
      <c r="F881" s="3"/>
    </row>
    <row r="882" spans="3:6">
      <c r="C882" s="267"/>
      <c r="E882" s="267"/>
      <c r="F882" s="3"/>
    </row>
    <row r="883" spans="3:6">
      <c r="C883" s="267"/>
      <c r="E883" s="267"/>
    </row>
    <row r="884" spans="3:6">
      <c r="C884" s="267"/>
      <c r="E884" s="267"/>
      <c r="F884" s="270"/>
    </row>
    <row r="885" spans="3:6">
      <c r="C885" s="271"/>
      <c r="E885" s="271"/>
    </row>
  </sheetData>
  <customSheetViews>
    <customSheetView guid="{A6591927-B6A0-4F29-ACFB-86D4B856E06A}" scale="85" state="hidden">
      <selection activeCell="I24" sqref="I24"/>
      <pageMargins left="0.7" right="0.7" top="0.75" bottom="0.75" header="0.3" footer="0.3"/>
      <pageSetup paperSize="9" orientation="portrait" r:id="rId1"/>
    </customSheetView>
    <customSheetView guid="{0943F56E-2267-4333-AC70-CA4FAC995AA9}" state="hidden" topLeftCell="D11">
      <selection activeCell="F39" sqref="F39"/>
      <pageMargins left="0.7" right="0.7" top="0.75" bottom="0.75" header="0.3" footer="0.3"/>
      <pageSetup paperSize="9" orientation="portrait" r:id="rId2"/>
    </customSheetView>
    <customSheetView guid="{D9E74CF5-B41B-4B47-9E59-F86450B63E7A}" state="hidden" topLeftCell="D19">
      <selection activeCell="L45" sqref="L45"/>
      <pageMargins left="0.7" right="0.7" top="0.75" bottom="0.75" header="0.3" footer="0.3"/>
      <pageSetup paperSize="9" orientation="portrait" r:id="rId3"/>
    </customSheetView>
    <customSheetView guid="{CB05DF4C-FEDB-43E3-82AB-A00D464DEBAB}" scale="85" state="hidden">
      <selection activeCell="I24" sqref="I24"/>
      <pageMargins left="0.7" right="0.7" top="0.75" bottom="0.75" header="0.3" footer="0.3"/>
      <pageSetup paperSize="9" orientation="portrait" r:id="rId4"/>
    </customSheetView>
    <customSheetView guid="{D529A7A1-1933-4765-AA36-44D0FD87D7B1}" state="hidden" topLeftCell="D19">
      <selection activeCell="L45" sqref="L45"/>
      <pageMargins left="0.7" right="0.7" top="0.75" bottom="0.75" header="0.3" footer="0.3"/>
      <pageSetup paperSize="9" orientation="portrait" r:id="rId5"/>
    </customSheetView>
    <customSheetView guid="{F387C196-EB8F-4F17-8A3D-CFA67F3B2FD1}" state="hidden">
      <selection activeCell="A22" sqref="A22:XFD22"/>
      <pageMargins left="0.7" right="0.7" top="0.75" bottom="0.75" header="0.3" footer="0.3"/>
      <pageSetup paperSize="9" orientation="portrait" r:id="rId6"/>
    </customSheetView>
  </customSheetViews>
  <pageMargins left="0.7" right="0.7" top="0.75" bottom="0.75" header="0.3" footer="0.3"/>
  <pageSetup paperSize="9" orientation="portrait"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customSheetViews>
    <customSheetView guid="{A6591927-B6A0-4F29-ACFB-86D4B856E06A}">
      <pageMargins left="0.7" right="0.7" top="0.75" bottom="0.75" header="0.3" footer="0.3"/>
    </customSheetView>
    <customSheetView guid="{0943F56E-2267-4333-AC70-CA4FAC995AA9}">
      <pageMargins left="0.7" right="0.7" top="0.75" bottom="0.75" header="0.3" footer="0.3"/>
    </customSheetView>
    <customSheetView guid="{D9E74CF5-B41B-4B47-9E59-F86450B63E7A}">
      <pageMargins left="0.7" right="0.7" top="0.75" bottom="0.75" header="0.3" footer="0.3"/>
    </customSheetView>
    <customSheetView guid="{CB05DF4C-FEDB-43E3-82AB-A00D464DEBAB}">
      <pageMargins left="0.7" right="0.7" top="0.75" bottom="0.75" header="0.3" footer="0.3"/>
    </customSheetView>
    <customSheetView guid="{F387C196-EB8F-4F17-8A3D-CFA67F3B2FD1}">
      <pageMargins left="0.7" right="0.7" top="0.75" bottom="0.75" header="0.3" footer="0.3"/>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10</vt:i4>
      </vt:variant>
    </vt:vector>
  </HeadingPairs>
  <TitlesOfParts>
    <vt:vector size="14" baseType="lpstr">
      <vt:lpstr>ГПР - 2020</vt:lpstr>
      <vt:lpstr>ГПР - 2020 (2)</vt:lpstr>
      <vt:lpstr>справочник </vt:lpstr>
      <vt:lpstr>Лист1</vt:lpstr>
      <vt:lpstr>ВЛ_110_35_кВ.</vt:lpstr>
      <vt:lpstr>'ГПР - 2020 (2)'!ВЛ_6_10_кВ.</vt:lpstr>
      <vt:lpstr>ВЛ_6_10_кВ.</vt:lpstr>
      <vt:lpstr>'ГПР - 2020'!Заголовки_для_печати</vt:lpstr>
      <vt:lpstr>'ГПР - 2020'!Область_печати</vt:lpstr>
      <vt:lpstr>'ГПР - 2020 (2)'!Область_печати</vt:lpstr>
      <vt:lpstr>'ГПР - 2020 (2)'!ПС</vt:lpstr>
      <vt:lpstr>ПС</vt:lpstr>
      <vt:lpstr>'ГПР - 2020 (2)'!ТП</vt:lpstr>
      <vt:lpstr>ТП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ГПР - 2021</dc:title>
  <dc:creator>Дидык И.С.</dc:creator>
  <cp:lastModifiedBy>Пищур Василий Николаевич</cp:lastModifiedBy>
  <cp:lastPrinted>2021-03-01T23:42:13Z</cp:lastPrinted>
  <dcterms:created xsi:type="dcterms:W3CDTF">2006-09-16T00:00:00Z</dcterms:created>
  <dcterms:modified xsi:type="dcterms:W3CDTF">2021-03-10T06:43:11Z</dcterms:modified>
</cp:coreProperties>
</file>