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4265" yWindow="195" windowWidth="14520" windowHeight="12210"/>
  </bookViews>
  <sheets>
    <sheet name="Лист1" sheetId="1" r:id="rId1"/>
    <sheet name="СПИСОК ВЫБОРА НЕ УДАЛЯТЬ" sheetId="2" r:id="rId2"/>
    <sheet name="Лист3" sheetId="3" r:id="rId3"/>
  </sheets>
  <definedNames>
    <definedName name="_xlnm.Print_Area" localSheetId="0">Лист1!$A$1:$M$580</definedName>
  </definedNames>
  <calcPr calcId="144525"/>
</workbook>
</file>

<file path=xl/calcChain.xml><?xml version="1.0" encoding="utf-8"?>
<calcChain xmlns="http://schemas.openxmlformats.org/spreadsheetml/2006/main">
  <c r="L116" i="1" l="1"/>
  <c r="L476" i="1" l="1"/>
  <c r="L232" i="1"/>
  <c r="L228" i="1"/>
  <c r="L224" i="1"/>
  <c r="L220" i="1"/>
  <c r="L147" i="1"/>
  <c r="L120" i="1"/>
  <c r="L111" i="1"/>
  <c r="L96" i="1"/>
  <c r="L84" i="1"/>
  <c r="L79" i="1"/>
  <c r="L57" i="1"/>
  <c r="N101" i="1" l="1"/>
  <c r="L216" i="1"/>
  <c r="L212" i="1"/>
  <c r="U17" i="3" l="1"/>
  <c r="T17" i="3"/>
  <c r="L554" i="1"/>
  <c r="L552" i="1"/>
  <c r="L550" i="1"/>
  <c r="L548" i="1"/>
  <c r="L546" i="1"/>
  <c r="L544" i="1"/>
  <c r="L542" i="1"/>
  <c r="L540" i="1"/>
  <c r="L538" i="1"/>
  <c r="L512" i="1"/>
  <c r="L507" i="1"/>
  <c r="L504" i="1"/>
  <c r="L499" i="1"/>
  <c r="L496" i="1"/>
  <c r="L493" i="1"/>
  <c r="L490" i="1"/>
  <c r="L488" i="1"/>
  <c r="L484" i="1"/>
  <c r="L480" i="1"/>
  <c r="L474" i="1"/>
  <c r="L471" i="1"/>
  <c r="L467" i="1"/>
  <c r="L465" i="1"/>
  <c r="L462" i="1"/>
  <c r="L460" i="1"/>
  <c r="L457" i="1"/>
  <c r="L454" i="1"/>
  <c r="L451" i="1"/>
  <c r="L448" i="1"/>
  <c r="L439" i="1"/>
  <c r="L435" i="1"/>
  <c r="L430" i="1"/>
  <c r="L428" i="1"/>
  <c r="L422" i="1"/>
  <c r="L419" i="1"/>
  <c r="L417" i="1"/>
  <c r="L409" i="1"/>
  <c r="L406" i="1"/>
  <c r="L404" i="1"/>
  <c r="L402" i="1"/>
  <c r="L397" i="1"/>
  <c r="L387" i="1"/>
  <c r="L382" i="1"/>
  <c r="L376" i="1"/>
  <c r="L371" i="1"/>
  <c r="L366" i="1"/>
  <c r="L361" i="1"/>
  <c r="L356" i="1"/>
  <c r="L350" i="1"/>
  <c r="L344" i="1"/>
  <c r="L341" i="1"/>
  <c r="L339" i="1"/>
  <c r="L334" i="1"/>
  <c r="L328" i="1"/>
  <c r="L321" i="1"/>
  <c r="L315" i="1"/>
  <c r="L310" i="1"/>
  <c r="L305" i="1"/>
  <c r="L301" i="1"/>
  <c r="L295" i="1"/>
  <c r="L290" i="1"/>
  <c r="L284" i="1"/>
  <c r="L278" i="1"/>
  <c r="L272" i="1"/>
  <c r="L266" i="1"/>
  <c r="L260" i="1"/>
  <c r="L255" i="1"/>
  <c r="L250" i="1"/>
  <c r="L244" i="1"/>
  <c r="L240" i="1"/>
  <c r="L236" i="1"/>
  <c r="L205" i="1"/>
  <c r="L200" i="1"/>
  <c r="L195" i="1"/>
  <c r="L190" i="1"/>
  <c r="L185" i="1"/>
  <c r="L178" i="1"/>
  <c r="L172" i="1"/>
  <c r="L166" i="1"/>
  <c r="L159" i="1"/>
  <c r="L154" i="1"/>
  <c r="L141" i="1"/>
  <c r="L137" i="1"/>
  <c r="L133" i="1"/>
  <c r="L129" i="1"/>
  <c r="L125" i="1"/>
  <c r="L107" i="1"/>
  <c r="L102" i="1"/>
  <c r="L100" i="1"/>
  <c r="L90" i="1"/>
  <c r="L73" i="1"/>
  <c r="L69" i="1"/>
  <c r="L65" i="1"/>
  <c r="L61" i="1"/>
  <c r="L52" i="1"/>
  <c r="L47" i="1"/>
  <c r="L45" i="1"/>
  <c r="L39" i="1"/>
  <c r="L33" i="1"/>
  <c r="L27" i="1"/>
</calcChain>
</file>

<file path=xl/sharedStrings.xml><?xml version="1.0" encoding="utf-8"?>
<sst xmlns="http://schemas.openxmlformats.org/spreadsheetml/2006/main" count="3849" uniqueCount="738">
  <si>
    <t>№ п/п</t>
  </si>
  <si>
    <t>Класс напр-я (кВ)</t>
  </si>
  <si>
    <t>РЭС</t>
  </si>
  <si>
    <t>СП</t>
  </si>
  <si>
    <t>Инв. номер</t>
  </si>
  <si>
    <t>Наименование объекта</t>
  </si>
  <si>
    <t>Причины включения объекта в ГПР</t>
  </si>
  <si>
    <t>Вид ремонта (К;С;Т.)</t>
  </si>
  <si>
    <t xml:space="preserve">Срок ремонта </t>
  </si>
  <si>
    <t>Перечень работ</t>
  </si>
  <si>
    <t>Ед. изм.</t>
  </si>
  <si>
    <t>Кол-во</t>
  </si>
  <si>
    <t>Нач.</t>
  </si>
  <si>
    <t>Окон-е</t>
  </si>
  <si>
    <t>Обосн-е</t>
  </si>
  <si>
    <t>Поясн-я</t>
  </si>
  <si>
    <t>месяц</t>
  </si>
  <si>
    <t>Всего ремонт</t>
  </si>
  <si>
    <t>Передаточные устройства</t>
  </si>
  <si>
    <t>ГЭП</t>
  </si>
  <si>
    <t>шт.</t>
  </si>
  <si>
    <t>хоз. сп.</t>
  </si>
  <si>
    <t>Демонтаж опор</t>
  </si>
  <si>
    <t>Монтаж опор</t>
  </si>
  <si>
    <t>Обваловка опор</t>
  </si>
  <si>
    <t>Замена опор</t>
  </si>
  <si>
    <t>Установка опор</t>
  </si>
  <si>
    <t>Механизированная расчистка просеки</t>
  </si>
  <si>
    <t>Ручная расчистка просеки</t>
  </si>
  <si>
    <t>Расширение просеки</t>
  </si>
  <si>
    <t>Монтаж провода (по трассе)</t>
  </si>
  <si>
    <t>Демонтаж провода (по трассе)</t>
  </si>
  <si>
    <t>Замена РЛНД</t>
  </si>
  <si>
    <t>Установка РЛНД</t>
  </si>
  <si>
    <t>Замена ответвлений к зданиям</t>
  </si>
  <si>
    <t>Устройство заземлителей</t>
  </si>
  <si>
    <t>Замена заземлителей</t>
  </si>
  <si>
    <t>-</t>
  </si>
  <si>
    <t xml:space="preserve"> - </t>
  </si>
  <si>
    <t>РАБОТЫ</t>
  </si>
  <si>
    <t>РС НРЭС</t>
  </si>
  <si>
    <t>км.</t>
  </si>
  <si>
    <t>Га.</t>
  </si>
  <si>
    <t>хоз. сп./ подряд</t>
  </si>
  <si>
    <t>подряд</t>
  </si>
  <si>
    <t xml:space="preserve"> -</t>
  </si>
  <si>
    <t>СПсЦЦР</t>
  </si>
  <si>
    <t>АРРС"Ц"</t>
  </si>
  <si>
    <t>АРРС"С"</t>
  </si>
  <si>
    <t>ТУРС</t>
  </si>
  <si>
    <t>АРВС</t>
  </si>
  <si>
    <t>ВЭС НРЭС</t>
  </si>
  <si>
    <t>ТРЭС ВС</t>
  </si>
  <si>
    <t>УД 110-1</t>
  </si>
  <si>
    <t>ПД 35-3</t>
  </si>
  <si>
    <t xml:space="preserve">СМиТ </t>
  </si>
  <si>
    <t>НРЭС</t>
  </si>
  <si>
    <t>К</t>
  </si>
  <si>
    <t>110кВ.</t>
  </si>
  <si>
    <t xml:space="preserve">YA0000430 </t>
  </si>
  <si>
    <t xml:space="preserve">YA0000431 </t>
  </si>
  <si>
    <t>Февраль</t>
  </si>
  <si>
    <t>Сентябрь</t>
  </si>
  <si>
    <t>Апрель</t>
  </si>
  <si>
    <t>Август</t>
  </si>
  <si>
    <t>Май</t>
  </si>
  <si>
    <t>Июль</t>
  </si>
  <si>
    <t>Июнь</t>
  </si>
  <si>
    <t xml:space="preserve">YA0000432 </t>
  </si>
  <si>
    <t>Март</t>
  </si>
  <si>
    <t>YA0000442</t>
  </si>
  <si>
    <t>YA0000438</t>
  </si>
  <si>
    <t>Октябрь</t>
  </si>
  <si>
    <t>АРЭС</t>
  </si>
  <si>
    <t>YA0000540</t>
  </si>
  <si>
    <t>YA0000571</t>
  </si>
  <si>
    <t>YA0000570</t>
  </si>
  <si>
    <t>YA0000575</t>
  </si>
  <si>
    <t>ТРЭС</t>
  </si>
  <si>
    <t>YA0000592</t>
  </si>
  <si>
    <t>YA0000593</t>
  </si>
  <si>
    <t>110 кВ</t>
  </si>
  <si>
    <t>35 кВ</t>
  </si>
  <si>
    <t>35кВ.</t>
  </si>
  <si>
    <t>YA0000449</t>
  </si>
  <si>
    <t>YA0000450</t>
  </si>
  <si>
    <t>YA0000576</t>
  </si>
  <si>
    <t>YA0000564</t>
  </si>
  <si>
    <t>YA0000577</t>
  </si>
  <si>
    <t>YA0000567</t>
  </si>
  <si>
    <t>YA0000568</t>
  </si>
  <si>
    <t>YA0000599</t>
  </si>
  <si>
    <t>YA0000560</t>
  </si>
  <si>
    <t>YA0000566</t>
  </si>
  <si>
    <t>УД 35-3</t>
  </si>
  <si>
    <t>YA0000597</t>
  </si>
  <si>
    <t>YA0000598</t>
  </si>
  <si>
    <t>YA0000595</t>
  </si>
  <si>
    <t xml:space="preserve">Бурение скважин и установка Ж/Б приставок </t>
  </si>
  <si>
    <t>Бурение скважин и установка деревянных приставок</t>
  </si>
  <si>
    <t>0,4 кВ</t>
  </si>
  <si>
    <t>0,4кВ.</t>
  </si>
  <si>
    <t>АС-50</t>
  </si>
  <si>
    <t>УПН-1ДБ</t>
  </si>
  <si>
    <t>Замена изоляторов фарфоровых/стеклянных/ на полимерные</t>
  </si>
  <si>
    <t>6-10 кВ</t>
  </si>
  <si>
    <t>6-10кВ.</t>
  </si>
  <si>
    <t>YA0000094</t>
  </si>
  <si>
    <t>YA0000099</t>
  </si>
  <si>
    <r>
      <t>ПД 110-3</t>
    </r>
    <r>
      <rPr>
        <sz val="11"/>
        <color theme="1"/>
        <rFont val="Calibri"/>
        <family val="2"/>
        <charset val="204"/>
        <scheme val="minor"/>
      </rPr>
      <t xml:space="preserve">; </t>
    </r>
    <r>
      <rPr>
        <sz val="11"/>
        <color theme="1"/>
        <rFont val="Calibri"/>
        <family val="2"/>
        <scheme val="minor"/>
      </rPr>
      <t>УД 110-1</t>
    </r>
  </si>
  <si>
    <t>ПД 110-3; УД 110-1</t>
  </si>
  <si>
    <t>УД 110-1; ПД 35-3</t>
  </si>
  <si>
    <t>б/н</t>
  </si>
  <si>
    <t>УД 35-3; ПД 35-3</t>
  </si>
  <si>
    <t>ПД 35-3; УД 110-1</t>
  </si>
  <si>
    <t>П10-ДД; АП10-ДД</t>
  </si>
  <si>
    <t>П10-ДД; ОУП10-ДД</t>
  </si>
  <si>
    <t>П10-ДБ; ОУП10-ДБ</t>
  </si>
  <si>
    <t>YA0003481</t>
  </si>
  <si>
    <t>ОУП-ДБ; П10-ДБ; УП10-ДБ; УА10-ДБ</t>
  </si>
  <si>
    <t>YA0000412</t>
  </si>
  <si>
    <t>YA0002359</t>
  </si>
  <si>
    <t>УП10-ДБ; АК10-ДБ</t>
  </si>
  <si>
    <t>YA0000804</t>
  </si>
  <si>
    <t>П10-ДБ; ОУП10-ДБ; АКР10-ДБ</t>
  </si>
  <si>
    <t>YA0000803</t>
  </si>
  <si>
    <t>П10-ДБ; АК10-ДБ</t>
  </si>
  <si>
    <t>YA0000800</t>
  </si>
  <si>
    <t>СИП3 1*50</t>
  </si>
  <si>
    <t>ТРЭС ВЭС</t>
  </si>
  <si>
    <t>ЛЭП-10кв п.Ыллымах ф.Поселок от ПС-23н35   L=2 350м.</t>
  </si>
  <si>
    <t>ЛЭП-10кв. п.Алексеевск ф.Поселок (Алексеевск)  L=7 272м.</t>
  </si>
  <si>
    <t>ЛЭП-10кв г. Томмот ф. База от ПС -12                   L=3 819м.</t>
  </si>
  <si>
    <t xml:space="preserve">ЛЭП-6 кВ.  ф.Алдан -5 от  ПС-5 ф. Алдан-5  L=2 066м. </t>
  </si>
  <si>
    <t>ЛЭП-6 кВ.  ф.А/порт - 1 от ПС-5  L=3 383 м.</t>
  </si>
  <si>
    <t>ЛЭП-6кв  от ПС-5 "Прогресс"   L=4 856м.</t>
  </si>
  <si>
    <t>ЛЭП-6 кВ п.Н-куранах ф.Жилпоселок от ПС-1 L=14 814м.</t>
  </si>
  <si>
    <t>ЛЭП-6 кВ п.Н-куранах  от ф."Центральный" ПС "Н.Куранах" до ТП№27  L=2 095</t>
  </si>
  <si>
    <t>П10-ДБ; ОУП10-ДБ; АКР10-ДБ; АК10-ДБ;</t>
  </si>
  <si>
    <t>ЛЭП-10кв Синегорье от ПС-12  L=4 220 м.</t>
  </si>
  <si>
    <t>YA0003478</t>
  </si>
  <si>
    <t>YA0000798</t>
  </si>
  <si>
    <t>ЛЭП-10кв г.Томмот  ф. Слюда от ПС-12                L=2 778м.</t>
  </si>
  <si>
    <t>П10-ДБ; ОУП10-ДБ; АК10-ДБ</t>
  </si>
  <si>
    <t>YA0002401</t>
  </si>
  <si>
    <t xml:space="preserve">ЛЭП-10кв г.Томмот "Больница" L=2860м ф.МПС </t>
  </si>
  <si>
    <t>АКР10-ДБ; АК10-ДБ</t>
  </si>
  <si>
    <t>Транспортные средства</t>
  </si>
  <si>
    <t>YA0003595</t>
  </si>
  <si>
    <t>Автогидроподъёмник АГП-14 Т536КВ14</t>
  </si>
  <si>
    <t>Декабрь</t>
  </si>
  <si>
    <t>Замена вала карданного.Замена вала карданного в сборе. Замена редуктора переднего моста.Замена редуктора заднего моста.</t>
  </si>
  <si>
    <t>YA0002968</t>
  </si>
  <si>
    <t>Автомашина КАМАЗ 65117-62 Н180КВ14</t>
  </si>
  <si>
    <t>Замена балки передней оси</t>
  </si>
  <si>
    <t>YA0001976</t>
  </si>
  <si>
    <t>Автомобиль - Лаборатория ЛВИ-1 С 185 ВМ14</t>
  </si>
  <si>
    <t>Замена двигателя. Замена вала карданного переднего. Замена вала карданного заднего.</t>
  </si>
  <si>
    <t>YA0001280</t>
  </si>
  <si>
    <t>Бурильно-крановая машина БМ-205Д  5163 14 РМ</t>
  </si>
  <si>
    <t>Замена вращателя. Замена сцепления фрикцион. Замена гидромотора аксиально-поршневого - 2 шт. Замена резца бурильного - 100 шт</t>
  </si>
  <si>
    <t>YA0002110</t>
  </si>
  <si>
    <t>Автомашина КАМАЗ-6520 (самосвал)  Н420ЕТ 14</t>
  </si>
  <si>
    <t>YA0002379</t>
  </si>
  <si>
    <t>Машина бурильная шнековая МБШ-539 14 РА 1183</t>
  </si>
  <si>
    <t>Замена турбокомпрессора - 2 шт.</t>
  </si>
  <si>
    <t xml:space="preserve">Замена ленты тормозной - 4 шт. Замена конечной передачи. Замена аксильно-поршневого гидромотора </t>
  </si>
  <si>
    <t>YA0001181</t>
  </si>
  <si>
    <t>Бульдозер Б10М 0102-ЕН 5139 РМ</t>
  </si>
  <si>
    <t>YA0001824</t>
  </si>
  <si>
    <t>Машина трелевочная чокерная ТЛТ-100А-06  14 РМ 7236</t>
  </si>
  <si>
    <t xml:space="preserve">Замена поддерживающего катка - 2 шт. Заменавенца ведущего колеса - 2 шт. Замена насоса - НШ-100А-ЗЛ. Замена насоса - НШ-32-ЗЛ. Замена генератора </t>
  </si>
  <si>
    <t>Замена колеса направляющего с кривошипом - 2 шт. Замена рычага правый задний (ходовая часть) - 2 шт. Замена рычага с осью. Замена КПП вала ведущего. Замена катка опорного -4 шт. Замена троса дистанционного управления - 3 шт. Замена гидроусилителя с клапаном правый. Замена гидроусилителя с клапаном левый. Замена ленты тормозной - 2 шт.</t>
  </si>
  <si>
    <t>Замена катка опорного -4 шт. Замена ролика поддерживающего - 2 шт. Замена ролика поддерживающего - 2 шт. Замена амортизатора - 2 шт. Замена вала торсионного - 2 шт. Замена вала торсионного -2 шт.</t>
  </si>
  <si>
    <t>YA0001163</t>
  </si>
  <si>
    <t>Гусеничный снегоболотоход ГАЗ 3409 - Бобр  РМ5101</t>
  </si>
  <si>
    <t>YA0002095</t>
  </si>
  <si>
    <t>Автобус вахтовый НЕФАЗ-4208 Н077ЕТ14</t>
  </si>
  <si>
    <t>YA0000237</t>
  </si>
  <si>
    <t>Замена рессора переднего УРАЛ - 2 шт. Замена моста переднего</t>
  </si>
  <si>
    <t>Автомашина Урал-4320 Будка КУНГ Т112ЕВ14</t>
  </si>
  <si>
    <t>YA0000289</t>
  </si>
  <si>
    <t>Экскаватор ЮМЗ 2237РМ</t>
  </si>
  <si>
    <t>Замена гидроцилиндра (опоры башмаков) - 3 шт. Замена гидроцилиндра (управление рукоятью) - 2 шт. Замена гидроцилиндра ( управление ковшом) - 1 шт. Замена гидроцилиндра ( управление ковшом погрузчика) - 1 шт. Замена гидрораспределителя - 2 шт. Замена гидрораспределителя - 1 шт.</t>
  </si>
  <si>
    <t>YA0000756</t>
  </si>
  <si>
    <t>YA0001174</t>
  </si>
  <si>
    <t>Замена вала карданного переднего.  Замена вала карданного заднего. Замена раздаточной коробки с центральным тормозом в сборе</t>
  </si>
  <si>
    <t>Автобус ПАЗ 3206-60  В391ЕА14</t>
  </si>
  <si>
    <t>Грузопассажирский вахтовый автобус "Урал"   Х956ЕК14</t>
  </si>
  <si>
    <t>Замена короюки раздаточной в сборе УРАЛ</t>
  </si>
  <si>
    <t>Автомашина ГАЗ-330273 К925КС14</t>
  </si>
  <si>
    <t>YA0003910</t>
  </si>
  <si>
    <t>Замена сцепления в сборе ГАЗЕЛЬ</t>
  </si>
  <si>
    <t>YA0002094</t>
  </si>
  <si>
    <t>Автобус вахтовый НЕФАЗ-4208 Н072ЕТ14</t>
  </si>
  <si>
    <t>Замена двигателя</t>
  </si>
  <si>
    <t>YA0002106</t>
  </si>
  <si>
    <t xml:space="preserve">Замена двигателя в сборе. Замена вала карданного заднего. Замена вала карданного переднего. </t>
  </si>
  <si>
    <t>Замена редуутора переднего моста. Замена редуктора заднего моста.</t>
  </si>
  <si>
    <t>Замена венца ведущего колеса- 2 шт.</t>
  </si>
  <si>
    <t>YA0002328</t>
  </si>
  <si>
    <t>YA0003593</t>
  </si>
  <si>
    <t>Автомобиль УАЗ-315195 Н419ЕТ14</t>
  </si>
  <si>
    <t>Автобус специальный 32953-0000010-21 Т405КВ14</t>
  </si>
  <si>
    <t>Трелевочник ТЛТ-100А-06  14 РА1140</t>
  </si>
  <si>
    <t>Прочее оборудование</t>
  </si>
  <si>
    <t>СДТУ</t>
  </si>
  <si>
    <t>YA0002121</t>
  </si>
  <si>
    <t>Замена аккумуляторной батареи</t>
  </si>
  <si>
    <t>YA0002124</t>
  </si>
  <si>
    <t>YA0002120</t>
  </si>
  <si>
    <t>YA0002122</t>
  </si>
  <si>
    <t>YA0002116</t>
  </si>
  <si>
    <t>YA0002117</t>
  </si>
  <si>
    <t>YA0002123</t>
  </si>
  <si>
    <t>YA0002113</t>
  </si>
  <si>
    <t>YA0002059</t>
  </si>
  <si>
    <t>YA0000416</t>
  </si>
  <si>
    <t>Источник бесперебойного питания PowerWare Eaton 9130</t>
  </si>
  <si>
    <t>АС-35</t>
  </si>
  <si>
    <t>ПН-ДБ</t>
  </si>
  <si>
    <t>СИП-16</t>
  </si>
  <si>
    <t>YA0000418</t>
  </si>
  <si>
    <t>АС-50; АС-25; АС-35</t>
  </si>
  <si>
    <t>ПН-ДБ; УПН-Д1; ОАН-ДБ</t>
  </si>
  <si>
    <t>СИП-70;АС-35;АС-25; СИП-35;СИП-50</t>
  </si>
  <si>
    <t>ПН-ДБ; АКН-ДБ</t>
  </si>
  <si>
    <t>АС-16</t>
  </si>
  <si>
    <t>СИП-25</t>
  </si>
  <si>
    <t>АКН-ДБ</t>
  </si>
  <si>
    <t>ЛЭП-0,4кВ п.Н.Куранах L=63 533м ТП-21 ф. 1-й микрорайон</t>
  </si>
  <si>
    <t>ЛЭП-0,4кВ п.Н.Куранах L=63 533м ТП-20 ф. "Федоренко"</t>
  </si>
  <si>
    <t>ЛЭП-0,4кВ п.Н.Куранах L=63 533м ТП-2 ф. "Чуранский"</t>
  </si>
  <si>
    <t>ЛЭП-0,4кВ п.Н.Куранах L=63 533м ТП-24 ф. Новая школа</t>
  </si>
  <si>
    <t>СИП-50</t>
  </si>
  <si>
    <t>ЛЭП-0,4кВ п.Н.Куранах L=63 533м ТП-57 ф. Шиномонтаж</t>
  </si>
  <si>
    <t>ЛЭП-0,4кВ п.Н.Куранах L=63 533м ТП-61 ф. пер. Спортивный</t>
  </si>
  <si>
    <t>СИП-35</t>
  </si>
  <si>
    <t>YA0003658</t>
  </si>
  <si>
    <t>АС-25</t>
  </si>
  <si>
    <t>СИП-16; СИП-25</t>
  </si>
  <si>
    <t>ЛЭП-0,4кВ п.Н.Куранах L=63 533м ТП-1 ф. Старательская</t>
  </si>
  <si>
    <t>УПН-ДБ</t>
  </si>
  <si>
    <t>ЛЭП-0,4кВ п.Н.Куранах L=63 533м ТП-1 ф. Шахтерская</t>
  </si>
  <si>
    <t>ОАН-ДБ</t>
  </si>
  <si>
    <t>АС-50; АС-35</t>
  </si>
  <si>
    <t>ЛЭП-0,4кВ п.Н.Куранах L=63 533м ТП-2 ф. Старательская</t>
  </si>
  <si>
    <t>Ноябрь</t>
  </si>
  <si>
    <t xml:space="preserve">ЛЭП-0,4кВ п.Н.Куранах L=63 533м ТП-4 ф. 2-я Магистральная </t>
  </si>
  <si>
    <t>YA0000415</t>
  </si>
  <si>
    <t>ПН-ДБ; АКН-ДБ; ОАН-ДБ</t>
  </si>
  <si>
    <t xml:space="preserve">Источник бесперебойного питания  PowerWare Eaton 9130 ПС 2"Лебединый"      110 кВ </t>
  </si>
  <si>
    <t>Источник бесперебойного питания PowerWare Eaton 9130 ПС 11"Аэропорт"      35 кВ</t>
  </si>
  <si>
    <t>Источник бесперебойного питания PowerWare Eaton 9130 ПС №40  "Обогатительная фабрика" 110кВ</t>
  </si>
  <si>
    <t>Источник бесперебойного питания PowerWare Eaton 9130 ПС №41 "Беркакит" 110 кВ</t>
  </si>
  <si>
    <t>Источник бесперебойного питания PowerWare Eaton 9130 ПС №44  "РМЗ-1"                    35 кВ</t>
  </si>
  <si>
    <t>Источник бесперебойного питания PowerWare Eaton 9130                                       ПС №42  "Городская -1" 110 кВ</t>
  </si>
  <si>
    <t>Источник бесперебойного питания PowerWare Eaton 9130 ПС №47 " СХК"                       110 кВ</t>
  </si>
  <si>
    <t>Источник бесперебойного питания PowerWare Eaton 9130 ПС №50  "РМЗ-2" 110кВ</t>
  </si>
  <si>
    <t>Источник бесперебойного питания PowerWare Eaton 9130 ПС №51 " ХПВ" 35кВ</t>
  </si>
  <si>
    <t>ЛЭП-0,4кВ п.Н.Куранах от ТП-66 L=1 740м ТП-66  фидер 3</t>
  </si>
  <si>
    <t>YA0000826</t>
  </si>
  <si>
    <t>ЛЭП-0,4кв г.Томмот п/база АГРЭ   L=610м. ТП-2 - ф. № 1 "Население"</t>
  </si>
  <si>
    <t>YA0000821</t>
  </si>
  <si>
    <t>ЛЭП-0,4кв г.Томмот ул.Нагорная  L=370м. ТП-3 - ф. № 1 "Больница"</t>
  </si>
  <si>
    <t xml:space="preserve">Оборудование подстанций </t>
  </si>
  <si>
    <r>
      <rPr>
        <b/>
        <sz val="11"/>
        <color rgb="FFFF0000"/>
        <rFont val="Times New Roman"/>
        <family val="1"/>
        <charset val="204"/>
      </rPr>
      <t>ПС №12</t>
    </r>
    <r>
      <rPr>
        <b/>
        <sz val="11"/>
        <rFont val="Times New Roman"/>
        <family val="1"/>
        <charset val="204"/>
      </rPr>
      <t xml:space="preserve">  "Укулан" 35кВ</t>
    </r>
  </si>
  <si>
    <t>YA0000667</t>
  </si>
  <si>
    <t>КАП</t>
  </si>
  <si>
    <t>Ремонт выключателей 35 кВ</t>
  </si>
  <si>
    <t>ТЕК</t>
  </si>
  <si>
    <t>Ремонт силового ртансформатора 35 кВ</t>
  </si>
  <si>
    <t>Т</t>
  </si>
  <si>
    <t>2.3.</t>
  </si>
  <si>
    <t>2.4.</t>
  </si>
  <si>
    <r>
      <rPr>
        <b/>
        <sz val="11"/>
        <color rgb="FFFF0000"/>
        <rFont val="Times New Roman"/>
        <family val="1"/>
        <charset val="204"/>
      </rPr>
      <t>ПС №26</t>
    </r>
    <r>
      <rPr>
        <b/>
        <sz val="11"/>
        <rFont val="Times New Roman"/>
        <family val="1"/>
        <charset val="204"/>
      </rPr>
      <t xml:space="preserve"> "24-й км."   110кВ.</t>
    </r>
  </si>
  <si>
    <t>YA0003267</t>
  </si>
  <si>
    <t>Ремонт разъединителей 35 кВ</t>
  </si>
  <si>
    <t>Замена опорно-стержневых изоляторов разъединителей 35 кВ</t>
  </si>
  <si>
    <t>Ремонт силового ртансформатора 110 кВ</t>
  </si>
  <si>
    <t>Ремонт трансформаторов напряжения 110 кВ</t>
  </si>
  <si>
    <t>2.6.</t>
  </si>
  <si>
    <t>2.7.</t>
  </si>
  <si>
    <t>2.8.</t>
  </si>
  <si>
    <t>2.9.</t>
  </si>
  <si>
    <r>
      <rPr>
        <b/>
        <sz val="11"/>
        <color rgb="FFFF0000"/>
        <rFont val="Times New Roman"/>
        <family val="1"/>
        <charset val="204"/>
      </rPr>
      <t>ПС-2</t>
    </r>
    <r>
      <rPr>
        <b/>
        <sz val="11"/>
        <rFont val="Times New Roman"/>
        <family val="1"/>
        <charset val="204"/>
      </rPr>
      <t xml:space="preserve"> "Лебединый " 110 кВ</t>
    </r>
  </si>
  <si>
    <t>YA0003253</t>
  </si>
  <si>
    <t>Ремонт выключателей 6-10 кВ</t>
  </si>
  <si>
    <t>YA0003765</t>
  </si>
  <si>
    <t>Ремонт выключателей 110 кВ</t>
  </si>
  <si>
    <t>2.10.</t>
  </si>
  <si>
    <r>
      <t xml:space="preserve"> </t>
    </r>
    <r>
      <rPr>
        <b/>
        <sz val="11"/>
        <color rgb="FFFF0000"/>
        <rFont val="Times New Roman"/>
        <family val="1"/>
        <charset val="204"/>
      </rPr>
      <t>ПС-3</t>
    </r>
    <r>
      <rPr>
        <b/>
        <sz val="11"/>
        <rFont val="Times New Roman"/>
        <family val="1"/>
        <charset val="204"/>
      </rPr>
      <t xml:space="preserve"> "Белая Гора " 35 кВ</t>
    </r>
  </si>
  <si>
    <t>YA0001004</t>
  </si>
  <si>
    <t>2.11.</t>
  </si>
  <si>
    <t>2.12.</t>
  </si>
  <si>
    <r>
      <rPr>
        <b/>
        <sz val="11"/>
        <color rgb="FFFF0000"/>
        <rFont val="Times New Roman"/>
        <family val="1"/>
        <charset val="204"/>
      </rPr>
      <t xml:space="preserve">ПС-5 </t>
    </r>
    <r>
      <rPr>
        <b/>
        <sz val="11"/>
        <rFont val="Times New Roman"/>
        <family val="1"/>
        <charset val="204"/>
      </rPr>
      <t>"Алдан"  110 кВ</t>
    </r>
  </si>
  <si>
    <t>YA0000910</t>
  </si>
  <si>
    <t>YA0000913</t>
  </si>
  <si>
    <t>2.13.</t>
  </si>
  <si>
    <r>
      <rPr>
        <b/>
        <sz val="11"/>
        <color rgb="FFFF0000"/>
        <rFont val="Times New Roman"/>
        <family val="1"/>
        <charset val="204"/>
      </rPr>
      <t xml:space="preserve">ПС-6 </t>
    </r>
    <r>
      <rPr>
        <b/>
        <sz val="11"/>
        <rFont val="Times New Roman"/>
        <family val="1"/>
        <charset val="204"/>
      </rPr>
      <t>"Восточная " 35 кВ</t>
    </r>
  </si>
  <si>
    <t>YA0000975</t>
  </si>
  <si>
    <t>2.14.</t>
  </si>
  <si>
    <r>
      <rPr>
        <b/>
        <sz val="11"/>
        <color rgb="FFFF0000"/>
        <rFont val="Times New Roman"/>
        <family val="1"/>
        <charset val="204"/>
      </rPr>
      <t>ПС №7</t>
    </r>
    <r>
      <rPr>
        <b/>
        <sz val="11"/>
        <rFont val="Times New Roman"/>
        <family val="1"/>
        <charset val="204"/>
      </rPr>
      <t xml:space="preserve">  "МПС" 35 кВ</t>
    </r>
  </si>
  <si>
    <t>YA0003227</t>
  </si>
  <si>
    <t>YA0003213</t>
  </si>
  <si>
    <t>YA0003768</t>
  </si>
  <si>
    <t>YA0003225</t>
  </si>
  <si>
    <t>YA0000987</t>
  </si>
  <si>
    <t>2.15.</t>
  </si>
  <si>
    <r>
      <rPr>
        <b/>
        <sz val="11"/>
        <color rgb="FFFF0000"/>
        <rFont val="Times New Roman"/>
        <family val="1"/>
        <charset val="204"/>
      </rPr>
      <t>ПС-16</t>
    </r>
    <r>
      <rPr>
        <b/>
        <sz val="11"/>
        <rFont val="Times New Roman"/>
        <family val="1"/>
        <charset val="204"/>
      </rPr>
      <t xml:space="preserve"> "Юхта" 110кВ.</t>
    </r>
  </si>
  <si>
    <t>К.С</t>
  </si>
  <si>
    <t>YA0003427</t>
  </si>
  <si>
    <t>YA0003357</t>
  </si>
  <si>
    <t>СРЕД</t>
  </si>
  <si>
    <r>
      <rPr>
        <b/>
        <sz val="11"/>
        <color rgb="FFFF0000"/>
        <rFont val="Times New Roman"/>
        <family val="1"/>
        <charset val="204"/>
      </rPr>
      <t>ПС №18</t>
    </r>
    <r>
      <rPr>
        <b/>
        <sz val="11"/>
        <rFont val="Times New Roman"/>
        <family val="1"/>
        <charset val="204"/>
      </rPr>
      <t xml:space="preserve">  "ЗИФ" 110 кВ</t>
    </r>
  </si>
  <si>
    <t>YA0000880</t>
  </si>
  <si>
    <t>YA0000879</t>
  </si>
  <si>
    <r>
      <rPr>
        <b/>
        <sz val="11"/>
        <color rgb="FFFF0000"/>
        <rFont val="Times New Roman"/>
        <family val="1"/>
        <charset val="204"/>
      </rPr>
      <t>ПС №20</t>
    </r>
    <r>
      <rPr>
        <b/>
        <sz val="11"/>
        <rFont val="Times New Roman"/>
        <family val="1"/>
        <charset val="204"/>
      </rPr>
      <t xml:space="preserve"> "Якокут" 35 кВ</t>
    </r>
  </si>
  <si>
    <t>YA0000220</t>
  </si>
  <si>
    <r>
      <rPr>
        <b/>
        <sz val="11"/>
        <color rgb="FFFF0000"/>
        <rFont val="Times New Roman"/>
        <family val="1"/>
        <charset val="204"/>
      </rPr>
      <t>ПС №36</t>
    </r>
    <r>
      <rPr>
        <b/>
        <sz val="11"/>
        <rFont val="Times New Roman"/>
        <family val="1"/>
        <charset val="204"/>
      </rPr>
      <t xml:space="preserve"> "М.Нимныр" 110 кВ.</t>
    </r>
  </si>
  <si>
    <t>YA0003532</t>
  </si>
  <si>
    <r>
      <rPr>
        <b/>
        <sz val="11"/>
        <color rgb="FFFF0000"/>
        <rFont val="Times New Roman"/>
        <family val="1"/>
        <charset val="204"/>
      </rPr>
      <t>ПС № 11</t>
    </r>
    <r>
      <rPr>
        <b/>
        <sz val="11"/>
        <rFont val="Times New Roman"/>
        <family val="1"/>
        <charset val="204"/>
      </rPr>
      <t xml:space="preserve"> "Аэропорт" 35кВ.</t>
    </r>
  </si>
  <si>
    <t>ГП</t>
  </si>
  <si>
    <t>YA0001017</t>
  </si>
  <si>
    <t>YA0003374</t>
  </si>
  <si>
    <t>YA0000524</t>
  </si>
  <si>
    <r>
      <rPr>
        <b/>
        <sz val="11"/>
        <color rgb="FFFF0000"/>
        <rFont val="Times New Roman"/>
        <family val="1"/>
        <charset val="204"/>
      </rPr>
      <t xml:space="preserve">ПС № 39 </t>
    </r>
    <r>
      <rPr>
        <b/>
        <sz val="11"/>
        <rFont val="Times New Roman"/>
        <family val="1"/>
        <charset val="204"/>
      </rPr>
      <t>"Хатыми"  110 кВ</t>
    </r>
  </si>
  <si>
    <t>YA0000452</t>
  </si>
  <si>
    <r>
      <rPr>
        <b/>
        <sz val="11"/>
        <color rgb="FFFF0000"/>
        <rFont val="Times New Roman"/>
        <family val="1"/>
        <charset val="204"/>
      </rPr>
      <t>ПС№ 40</t>
    </r>
    <r>
      <rPr>
        <b/>
        <sz val="11"/>
        <rFont val="Times New Roman"/>
        <family val="1"/>
        <charset val="204"/>
      </rPr>
      <t xml:space="preserve"> «ОФ» 110 кВ.</t>
    </r>
  </si>
  <si>
    <t>YA0000467</t>
  </si>
  <si>
    <t>YA0000462</t>
  </si>
  <si>
    <t>YA0003207</t>
  </si>
  <si>
    <r>
      <rPr>
        <b/>
        <sz val="11"/>
        <color rgb="FFFF0000"/>
        <rFont val="Times New Roman"/>
        <family val="1"/>
        <charset val="204"/>
      </rPr>
      <t>ПС№ 41</t>
    </r>
    <r>
      <rPr>
        <b/>
        <sz val="11"/>
        <rFont val="Times New Roman"/>
        <family val="1"/>
        <charset val="204"/>
      </rPr>
      <t xml:space="preserve"> «Беркакит»  110кВ.</t>
    </r>
  </si>
  <si>
    <t>YA0000470</t>
  </si>
  <si>
    <t>YA0000477</t>
  </si>
  <si>
    <r>
      <rPr>
        <b/>
        <sz val="11"/>
        <color rgb="FFFF0000"/>
        <rFont val="Times New Roman"/>
        <family val="1"/>
        <charset val="204"/>
      </rPr>
      <t xml:space="preserve">ПС№ 42 </t>
    </r>
    <r>
      <rPr>
        <b/>
        <sz val="11"/>
        <rFont val="Times New Roman"/>
        <family val="1"/>
        <charset val="204"/>
      </rPr>
      <t>«Городская» 110 кВ.</t>
    </r>
  </si>
  <si>
    <t>YA0000483</t>
  </si>
  <si>
    <t>YA0000480</t>
  </si>
  <si>
    <t>YA0000481</t>
  </si>
  <si>
    <r>
      <rPr>
        <b/>
        <sz val="11"/>
        <color rgb="FFFF0000"/>
        <rFont val="Times New Roman"/>
        <family val="1"/>
        <charset val="204"/>
      </rPr>
      <t>ПС № 47</t>
    </r>
    <r>
      <rPr>
        <b/>
        <sz val="11"/>
        <rFont val="Times New Roman"/>
        <family val="1"/>
        <charset val="204"/>
      </rPr>
      <t xml:space="preserve"> «СХК»  110 кВ.</t>
    </r>
  </si>
  <si>
    <t>YA0000501</t>
  </si>
  <si>
    <t>YA0000498</t>
  </si>
  <si>
    <r>
      <rPr>
        <b/>
        <sz val="11"/>
        <color rgb="FFFF0000"/>
        <rFont val="Times New Roman"/>
        <family val="1"/>
        <charset val="204"/>
      </rPr>
      <t xml:space="preserve">ПС № 49 </t>
    </r>
    <r>
      <rPr>
        <b/>
        <sz val="11"/>
        <rFont val="Times New Roman"/>
        <family val="1"/>
        <charset val="204"/>
      </rPr>
      <t>«Городская-2»  110кВ</t>
    </r>
  </si>
  <si>
    <t>YA0000496</t>
  </si>
  <si>
    <t>YA0000493</t>
  </si>
  <si>
    <t xml:space="preserve">YA0000509 </t>
  </si>
  <si>
    <t>YA0000509</t>
  </si>
  <si>
    <r>
      <rPr>
        <b/>
        <sz val="11"/>
        <color rgb="FFFF0000"/>
        <rFont val="Times New Roman"/>
        <family val="1"/>
        <charset val="204"/>
      </rPr>
      <t>ПС№ 51</t>
    </r>
    <r>
      <rPr>
        <b/>
        <sz val="11"/>
        <rFont val="Times New Roman"/>
        <family val="1"/>
        <charset val="204"/>
      </rPr>
      <t xml:space="preserve"> «ХПВ»  35кВ.</t>
    </r>
  </si>
  <si>
    <t>YA0003396</t>
  </si>
  <si>
    <t>YA0003433</t>
  </si>
  <si>
    <t xml:space="preserve">ЛЭП-0,4кВ п.Н.Куранах L=63 533м ТП-11 ф. Дет.поликлиника </t>
  </si>
  <si>
    <t>Установка подкоса</t>
  </si>
  <si>
    <t>СИП3 1*50; АС-50</t>
  </si>
  <si>
    <t>YA0000822</t>
  </si>
  <si>
    <t>ЛЭП-0,4кв г.Томмот ул.Чернышевского   L=1008м. ТП-3 - ф. № 2 "АЗС"</t>
  </si>
  <si>
    <t>ПН-ДБ; УПН1-ДБ; АКН-ДБ</t>
  </si>
  <si>
    <t>YA0000806</t>
  </si>
  <si>
    <t>ЛЭП-0,4кв г.Томмот по городу   L=10 948м. ТП-4 - ф. № 3 "Телеграф"</t>
  </si>
  <si>
    <t>YA0000816</t>
  </si>
  <si>
    <t>ЛЭП-0,4кв г.Томмот Сухой Ключ   L=1183м. ТП-5 - ф. № 3 "Сухой ключ"</t>
  </si>
  <si>
    <t>ПН-ДБ; АН-ДБ; ОАН-ДБ</t>
  </si>
  <si>
    <t>YA0000819</t>
  </si>
  <si>
    <t>ЛЭП-0,4кв г.Томмот ул.Папанина   L=2284м. ТП-13 - Ф № 1"Папанина"</t>
  </si>
  <si>
    <t>YA0000838</t>
  </si>
  <si>
    <t>ЛЭП-0,4кв г.Томмот ул.Семашко ул.Ленина L=1379м. ТП-16 - ф 2</t>
  </si>
  <si>
    <t>Вынос из зоны частной застройки</t>
  </si>
  <si>
    <t>ПН-ДБ; УПН1-ДБ</t>
  </si>
  <si>
    <t>YA0000808</t>
  </si>
  <si>
    <t>ЛЭП-0,4кв г.Томмотпо городу L=10 948 м. ТП-20   ф.1 Партизанская</t>
  </si>
  <si>
    <t xml:space="preserve">ЛЭП-0,4кв г.Томмот МО-49 L=560 м. ТП-35   ф.1 </t>
  </si>
  <si>
    <t>YA0000105</t>
  </si>
  <si>
    <t>ЛЭП-0,4кВ г.Алдан L=102 359,50м. ТП-4 ф. Комарова</t>
  </si>
  <si>
    <t>ПН-ДБ; УПН1-ДБ; ОАН-ДБ</t>
  </si>
  <si>
    <t>ЛЭП-0,4кВ г.Алдан L=102 359,50м. ТП-62 ф. Кузнецова</t>
  </si>
  <si>
    <t>YA0000111</t>
  </si>
  <si>
    <t>СИП-25; СИП-16</t>
  </si>
  <si>
    <t>ПН-ДБ; АК-ДБ; ОАН-ДБ; УПН1-ДБ</t>
  </si>
  <si>
    <t>УКН-ДБ</t>
  </si>
  <si>
    <t>СИП-70</t>
  </si>
  <si>
    <t>YA0002461</t>
  </si>
  <si>
    <t>YA0002482</t>
  </si>
  <si>
    <t>YA0002463</t>
  </si>
  <si>
    <t>Трансформаторные подстанции</t>
  </si>
  <si>
    <t>YA0000057</t>
  </si>
  <si>
    <t>Замена камеры КСО</t>
  </si>
  <si>
    <t>ЛЭП-0,4кВ от ТП-34 п.В.Куранах                                   L=2 758м. ТП-63 ф. Водокачка</t>
  </si>
  <si>
    <t>ЛЭП-0,4кВ от ТП-34 п.В.Куранах                                  L=2 758м. ТП-63 ф. Дет.сад</t>
  </si>
  <si>
    <t>YA0002460</t>
  </si>
  <si>
    <t>ЛЭП-0,4 кВ НЕРЭС от ТП №131 ф.3 L=700 м</t>
  </si>
  <si>
    <t>ЛЭП-0,4 кВ НЕРЭС от ТП №131 ф.5 L=340 м</t>
  </si>
  <si>
    <t>ЛЭП-0,4 кВ НЕРЭС от ТП №135 ф.15 L=700</t>
  </si>
  <si>
    <t>ЛЭП-0,4 кВ НЕРЭС от ТП №136 ф.13 L=200 м</t>
  </si>
  <si>
    <t>YA0002465</t>
  </si>
  <si>
    <t>ЛЭП-0,4 кВ НЕРЭС от ТП №141 ф.3 L=320 м</t>
  </si>
  <si>
    <t>YA0002484</t>
  </si>
  <si>
    <t>ЛЭП-0,4 кВ НЕРЭС от ТП №142 ф.1 L=430 м</t>
  </si>
  <si>
    <t>ЛЭП-0,4кв пос.Солнечный L=11 507м ТП-7С - Ф "СОСНОВЫЙ"</t>
  </si>
  <si>
    <t>ЗиС</t>
  </si>
  <si>
    <t>YA0000048</t>
  </si>
  <si>
    <t>Гараж с электроцехом по ремонту трансформаторов</t>
  </si>
  <si>
    <t xml:space="preserve">Капитальный ремонт крыши, изоляция чердачных перекрытий. </t>
  </si>
  <si>
    <t>АИИС КУЭ</t>
  </si>
  <si>
    <t>Аварийный резерв</t>
  </si>
  <si>
    <t>ЛЭП-0,4кВ п.Н.Куранах L=63 533м ТП-26 ф.Новая</t>
  </si>
  <si>
    <t>МГ</t>
  </si>
  <si>
    <t xml:space="preserve">согласно Перечня и периодичности работ выполняемых при капитальном, текущем ремонте и техническом обслуживании оборудования ПС 35-110 кВ </t>
  </si>
  <si>
    <t>Предписание</t>
  </si>
  <si>
    <t>Согласно предписания ЛУ РТН 16.10.2015 № 04-23/350 Пункт: 92</t>
  </si>
  <si>
    <t>YA0000458</t>
  </si>
  <si>
    <t>По состоянию</t>
  </si>
  <si>
    <t>согласно Журнала дефектов пункт №150</t>
  </si>
  <si>
    <t>согласно Журнала дефектов пункт №152</t>
  </si>
  <si>
    <t>Согласно предписания ЛУ РТН 16.10.2015 № 04-23/350 Пункты: 88,89</t>
  </si>
  <si>
    <t>Замена счетчиков (с вышкой)</t>
  </si>
  <si>
    <t>ЛЭП-0,4кв г.Алдан L=102359,50м ТП-70 - Ф "Нагорная"</t>
  </si>
  <si>
    <t>2.16.</t>
  </si>
  <si>
    <t>2.17.</t>
  </si>
  <si>
    <t>2.18.</t>
  </si>
  <si>
    <t>2.19.</t>
  </si>
  <si>
    <t>2.5.</t>
  </si>
  <si>
    <t>С</t>
  </si>
  <si>
    <t>С.Т</t>
  </si>
  <si>
    <t>Замена коробки раздаточной. Замена редуктора переднего моста. Замена редуктора среднего моста. Замена редуктора заднего моста</t>
  </si>
  <si>
    <t>ПОН</t>
  </si>
  <si>
    <t>04-23/350 от 16.10.2015 пункт 85</t>
  </si>
  <si>
    <t>Оборудование подстанций</t>
  </si>
  <si>
    <t>Прочие (СДТУ)</t>
  </si>
  <si>
    <t>Здания и сооружения</t>
  </si>
  <si>
    <t>ВЛ-110 всего просека</t>
  </si>
  <si>
    <t>расчистка</t>
  </si>
  <si>
    <t>ВЛ-35 всего</t>
  </si>
  <si>
    <t>Замена трансформаторов тока ТТ 300/5</t>
  </si>
  <si>
    <t xml:space="preserve">Трансформаторы тока </t>
  </si>
  <si>
    <t>Замена счетчиков и блока связи (без вышки)</t>
  </si>
  <si>
    <t>Счетчик РиМ 489.13</t>
  </si>
  <si>
    <t>Счетчик РиМ 489.16</t>
  </si>
  <si>
    <t>GSM коммуникатор РиМ 071.02</t>
  </si>
  <si>
    <t>Замена счетчика РиМ 489.13</t>
  </si>
  <si>
    <t>Счетчик РиМ 189.12 ВКЗ</t>
  </si>
  <si>
    <t>Замена счетчика РиМ 189.12 ВКЗ</t>
  </si>
  <si>
    <t>Счетчик РиМ 489.02 ВКЗ</t>
  </si>
  <si>
    <t>Замена счетчика РиМ 489.02 ВКЗ</t>
  </si>
  <si>
    <t>Замена счетчиков  РиМ 489.13-5шт.;  РиМ 489.16-3шт.; Блока связи  РиМ 071.02-1шт. (без вышки)</t>
  </si>
  <si>
    <t>Замена счетчиков  РиМ 189.12-10шт.;  РиМ 489.02-3шт.</t>
  </si>
  <si>
    <t>1.1.1.</t>
  </si>
  <si>
    <t>1.1.2.</t>
  </si>
  <si>
    <t>1.1.3.</t>
  </si>
  <si>
    <t>1.2.1.</t>
  </si>
  <si>
    <t>1.2.2.</t>
  </si>
  <si>
    <t>1.2.3.</t>
  </si>
  <si>
    <t>1.2.4.</t>
  </si>
  <si>
    <t>1.2.5.</t>
  </si>
  <si>
    <t>1.3.</t>
  </si>
  <si>
    <t>1.3.1.</t>
  </si>
  <si>
    <t>1.3.3.</t>
  </si>
  <si>
    <t>1.3.2.</t>
  </si>
  <si>
    <t>1.3.4.</t>
  </si>
  <si>
    <t>1.3.5.</t>
  </si>
  <si>
    <t>1.4.</t>
  </si>
  <si>
    <t>1.4.1.</t>
  </si>
  <si>
    <t>3.1.</t>
  </si>
  <si>
    <t>4.1.</t>
  </si>
  <si>
    <t>1.1.7.</t>
  </si>
  <si>
    <t>1.1.8.</t>
  </si>
  <si>
    <t>1.1.10.</t>
  </si>
  <si>
    <t>1.1.11.</t>
  </si>
  <si>
    <t>1.2.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</si>
  <si>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</si>
  <si>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</si>
  <si>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</si>
  <si>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</si>
  <si>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</si>
  <si>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</si>
  <si>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</si>
  <si>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</si>
  <si>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</si>
  <si>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</si>
  <si>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1.3.6.</t>
  </si>
  <si>
    <t>1.3.7.</t>
  </si>
  <si>
    <t>1.3.8.</t>
  </si>
  <si>
    <t>1.3.9.</t>
  </si>
  <si>
    <t>1.3.11.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</si>
  <si>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</si>
  <si>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</si>
  <si>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</si>
  <si>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</si>
  <si>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</si>
  <si>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</si>
  <si>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</si>
  <si>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</si>
  <si>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1.4.10.</t>
  </si>
  <si>
    <t>1.4.11.</t>
  </si>
  <si>
    <t>1.4.12.</t>
  </si>
  <si>
    <t>1.4.13.</t>
  </si>
  <si>
    <t>1.4.14.</t>
  </si>
  <si>
    <t>1.4.15.</t>
  </si>
  <si>
    <t>1.4.16.</t>
  </si>
  <si>
    <t>1.4.17.</t>
  </si>
  <si>
    <t>1.4.18.</t>
  </si>
  <si>
    <t>1.4.19.</t>
  </si>
  <si>
    <t>1.4.20.</t>
  </si>
  <si>
    <t>1.4.21.</t>
  </si>
  <si>
    <t>1.4.22.</t>
  </si>
  <si>
    <t>1.4.23.</t>
  </si>
  <si>
    <t>1.4.24.</t>
  </si>
  <si>
    <t>1.4.25.</t>
  </si>
  <si>
    <t>1.4.27.</t>
  </si>
  <si>
    <t>1.4.28.</t>
  </si>
  <si>
    <t>1.4.29.</t>
  </si>
  <si>
    <t>1.4.30.</t>
  </si>
  <si>
    <t>1.4.31.</t>
  </si>
  <si>
    <t>1.4.32.</t>
  </si>
  <si>
    <t>1.4.33.</t>
  </si>
  <si>
    <t>1.4.34.</t>
  </si>
  <si>
    <t>1.4.35.</t>
  </si>
  <si>
    <t>1.4.36.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</si>
  <si>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</si>
  <si>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</si>
  <si>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</si>
  <si>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</si>
  <si>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</si>
  <si>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</si>
  <si>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</si>
  <si>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</si>
  <si>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</si>
  <si>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</si>
  <si>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</si>
  <si>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</si>
  <si>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</si>
  <si>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</si>
  <si>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</si>
  <si>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</si>
  <si>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5.18.</t>
  </si>
  <si>
    <t>5.19.</t>
  </si>
  <si>
    <t>Автотранспорт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</si>
  <si>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</si>
  <si>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</si>
  <si>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</si>
  <si>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</si>
  <si>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</si>
  <si>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</si>
  <si>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</si>
  <si>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</si>
  <si>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</si>
  <si>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7.1.</t>
  </si>
  <si>
    <t>7.2.</t>
  </si>
  <si>
    <t>7.3.</t>
  </si>
  <si>
    <t>ВЛ 110 кВ</t>
  </si>
  <si>
    <t>ВЛ 35 кВ</t>
  </si>
  <si>
    <t>ВЛ 6-10 кВ</t>
  </si>
  <si>
    <t>ВЛ 0,4 кВ</t>
  </si>
  <si>
    <t>ПД 35-3;</t>
  </si>
  <si>
    <t>По состоянию. ПОН</t>
  </si>
  <si>
    <t>Предписание. ПОН</t>
  </si>
  <si>
    <t>МГ. По состоянию</t>
  </si>
  <si>
    <t>YA0000664</t>
  </si>
  <si>
    <t>YA0000665</t>
  </si>
  <si>
    <t>YA0000666</t>
  </si>
  <si>
    <t>YA0000614</t>
  </si>
  <si>
    <r>
      <rPr>
        <b/>
        <sz val="11"/>
        <color rgb="FFFF0000"/>
        <rFont val="Times New Roman"/>
        <family val="1"/>
        <charset val="204"/>
      </rPr>
      <t>ПС №21</t>
    </r>
    <r>
      <rPr>
        <b/>
        <sz val="11"/>
        <rFont val="Times New Roman"/>
        <family val="1"/>
        <charset val="204"/>
      </rPr>
      <t xml:space="preserve">  "Якокит" 35 кВ.</t>
    </r>
  </si>
  <si>
    <t>YA0000603</t>
  </si>
  <si>
    <r>
      <rPr>
        <b/>
        <sz val="11"/>
        <color rgb="FFFF0000"/>
        <rFont val="Times New Roman"/>
        <family val="1"/>
        <charset val="204"/>
      </rPr>
      <t>ПС №23</t>
    </r>
    <r>
      <rPr>
        <b/>
        <sz val="11"/>
        <rFont val="Times New Roman"/>
        <family val="1"/>
        <charset val="204"/>
      </rPr>
      <t xml:space="preserve"> "Ыллымах" 35кВ</t>
    </r>
  </si>
  <si>
    <t>YA0000602</t>
  </si>
  <si>
    <r>
      <rPr>
        <b/>
        <sz val="11"/>
        <color rgb="FFFF0000"/>
        <rFont val="Times New Roman"/>
        <family val="1"/>
        <charset val="204"/>
      </rPr>
      <t>ПС №25</t>
    </r>
    <r>
      <rPr>
        <b/>
        <sz val="11"/>
        <rFont val="Times New Roman"/>
        <family val="1"/>
        <charset val="204"/>
      </rPr>
      <t xml:space="preserve">  «Алексеевск»  35кВ.</t>
    </r>
  </si>
  <si>
    <t>К.Т</t>
  </si>
  <si>
    <t>YA000364</t>
  </si>
  <si>
    <t>YA0003645</t>
  </si>
  <si>
    <r>
      <rPr>
        <b/>
        <sz val="11"/>
        <color rgb="FFFF0000"/>
        <rFont val="Times New Roman"/>
        <family val="1"/>
        <charset val="204"/>
      </rPr>
      <t>ПС №33</t>
    </r>
    <r>
      <rPr>
        <b/>
        <sz val="11"/>
        <rFont val="Times New Roman"/>
        <family val="1"/>
        <charset val="204"/>
      </rPr>
      <t xml:space="preserve">  «ТДЭС»  110 кВ</t>
    </r>
  </si>
  <si>
    <t xml:space="preserve">YA0000630 </t>
  </si>
  <si>
    <r>
      <rPr>
        <b/>
        <sz val="11"/>
        <color rgb="FFFF0000"/>
        <rFont val="Times New Roman"/>
        <family val="1"/>
        <charset val="204"/>
      </rPr>
      <t>ПС №35</t>
    </r>
    <r>
      <rPr>
        <b/>
        <sz val="11"/>
        <rFont val="Times New Roman"/>
        <family val="1"/>
        <charset val="204"/>
      </rPr>
      <t xml:space="preserve">  «Левобережная»  35кВ.</t>
    </r>
  </si>
  <si>
    <t>YA0003391</t>
  </si>
  <si>
    <t>YA0000636</t>
  </si>
  <si>
    <t>YA0000888</t>
  </si>
  <si>
    <t>YA0000897</t>
  </si>
  <si>
    <t>YA0000927</t>
  </si>
  <si>
    <t>YA0000905</t>
  </si>
  <si>
    <t>YA0001009</t>
  </si>
  <si>
    <t>YA0001027</t>
  </si>
  <si>
    <t>YA0002037</t>
  </si>
  <si>
    <t>YA0000979</t>
  </si>
  <si>
    <r>
      <rPr>
        <b/>
        <sz val="11"/>
        <color rgb="FFFF0000"/>
        <rFont val="Times New Roman"/>
        <family val="1"/>
        <charset val="204"/>
      </rPr>
      <t>ПС №8</t>
    </r>
    <r>
      <rPr>
        <b/>
        <sz val="11"/>
        <rFont val="Times New Roman"/>
        <family val="1"/>
        <charset val="204"/>
      </rPr>
      <t xml:space="preserve">  "В. Куранах" 110кВ</t>
    </r>
  </si>
  <si>
    <t>YA0000929</t>
  </si>
  <si>
    <t>YA0000942</t>
  </si>
  <si>
    <r>
      <rPr>
        <b/>
        <sz val="11"/>
        <color rgb="FFFF0000"/>
        <rFont val="Times New Roman"/>
        <family val="1"/>
        <charset val="204"/>
      </rPr>
      <t>ПС-10</t>
    </r>
    <r>
      <rPr>
        <b/>
        <sz val="11"/>
        <rFont val="Times New Roman"/>
        <family val="1"/>
        <charset val="204"/>
      </rPr>
      <t xml:space="preserve"> " Водозабор " 35 кВ</t>
    </r>
  </si>
  <si>
    <t>YA0003641</t>
  </si>
  <si>
    <t>2.22.</t>
  </si>
  <si>
    <r>
      <rPr>
        <b/>
        <sz val="11"/>
        <color rgb="FFFF0000"/>
        <rFont val="Times New Roman"/>
        <family val="1"/>
        <charset val="204"/>
      </rPr>
      <t xml:space="preserve">ПС №37 </t>
    </r>
    <r>
      <rPr>
        <b/>
        <sz val="11"/>
        <rFont val="Times New Roman"/>
        <family val="1"/>
        <charset val="204"/>
      </rPr>
      <t xml:space="preserve">  "Б.Нимныр" 110 кВ.</t>
    </r>
  </si>
  <si>
    <t>YA0000901</t>
  </si>
  <si>
    <t>2.24.</t>
  </si>
  <si>
    <r>
      <rPr>
        <b/>
        <sz val="11"/>
        <color rgb="FFFF0000"/>
        <rFont val="Times New Roman"/>
        <family val="1"/>
        <charset val="204"/>
      </rPr>
      <t>ПС № 38</t>
    </r>
    <r>
      <rPr>
        <b/>
        <sz val="11"/>
        <rFont val="Times New Roman"/>
        <family val="1"/>
        <charset val="204"/>
      </rPr>
      <t xml:space="preserve"> "Угольная" 110 кВ</t>
    </r>
  </si>
  <si>
    <t>YA0004023</t>
  </si>
  <si>
    <t>YA0004025</t>
  </si>
  <si>
    <t>2.29.</t>
  </si>
  <si>
    <r>
      <rPr>
        <b/>
        <sz val="11"/>
        <color rgb="FFFF0000"/>
        <rFont val="Times New Roman"/>
        <family val="1"/>
        <charset val="204"/>
      </rPr>
      <t>ПС№ 43</t>
    </r>
    <r>
      <rPr>
        <b/>
        <sz val="11"/>
        <rFont val="Times New Roman"/>
        <family val="1"/>
        <charset val="204"/>
      </rPr>
      <t xml:space="preserve"> «Гранитная» 110 кВ</t>
    </r>
  </si>
  <si>
    <t>YA0000485</t>
  </si>
  <si>
    <t>2.30.</t>
  </si>
  <si>
    <r>
      <rPr>
        <b/>
        <sz val="11"/>
        <color rgb="FFFF0000"/>
        <rFont val="Times New Roman"/>
        <family val="1"/>
        <charset val="204"/>
      </rPr>
      <t>ПС№ 44</t>
    </r>
    <r>
      <rPr>
        <b/>
        <sz val="11"/>
        <rFont val="Times New Roman"/>
        <family val="1"/>
        <charset val="204"/>
      </rPr>
      <t xml:space="preserve"> «РМЗ» 35 кВ.</t>
    </r>
  </si>
  <si>
    <t>YA0000489</t>
  </si>
  <si>
    <t>YA0000492</t>
  </si>
  <si>
    <t>2.31.</t>
  </si>
  <si>
    <r>
      <rPr>
        <b/>
        <sz val="11"/>
        <color rgb="FFFF0000"/>
        <rFont val="Times New Roman"/>
        <family val="1"/>
        <charset val="204"/>
      </rPr>
      <t xml:space="preserve">ПС № 45 </t>
    </r>
    <r>
      <rPr>
        <b/>
        <sz val="11"/>
        <rFont val="Times New Roman"/>
        <family val="1"/>
        <charset val="204"/>
      </rPr>
      <t>«Серебряный Бор»  110 кВ.</t>
    </r>
  </si>
  <si>
    <t>YA0000504</t>
  </si>
  <si>
    <t xml:space="preserve">YA0000505 </t>
  </si>
  <si>
    <r>
      <rPr>
        <b/>
        <sz val="11"/>
        <color rgb="FFFF0000"/>
        <rFont val="Times New Roman"/>
        <family val="1"/>
        <charset val="204"/>
      </rPr>
      <t>ПС № 50</t>
    </r>
    <r>
      <rPr>
        <b/>
        <sz val="11"/>
        <rFont val="Times New Roman"/>
        <family val="1"/>
        <charset val="204"/>
      </rPr>
      <t xml:space="preserve"> «РМЗ-2»  110 кВ.</t>
    </r>
  </si>
  <si>
    <t xml:space="preserve">YA0000522  </t>
  </si>
  <si>
    <t xml:space="preserve">YA0000521 </t>
  </si>
  <si>
    <t>Предписание, По состоянию</t>
  </si>
  <si>
    <t>2.1.</t>
  </si>
  <si>
    <t>2.2.</t>
  </si>
  <si>
    <t>2.20.</t>
  </si>
  <si>
    <t>2.21.</t>
  </si>
  <si>
    <t>2.23.</t>
  </si>
  <si>
    <t>2.25.</t>
  </si>
  <si>
    <t>2.26.</t>
  </si>
  <si>
    <t>2.27.</t>
  </si>
  <si>
    <t>2.28.</t>
  </si>
  <si>
    <t>2.32.</t>
  </si>
  <si>
    <t>СИП-70;АС-35;АС-25; СИП-50;СИП-25</t>
  </si>
  <si>
    <t>Укрепление опоры</t>
  </si>
  <si>
    <t>Январь</t>
  </si>
  <si>
    <t>1.1.4.</t>
  </si>
  <si>
    <t>1.1.5.</t>
  </si>
  <si>
    <t>1.1.6.</t>
  </si>
  <si>
    <t>1.1.9.</t>
  </si>
  <si>
    <t>1.3.10.</t>
  </si>
  <si>
    <t>1.4.26.</t>
  </si>
  <si>
    <t>5.17.</t>
  </si>
  <si>
    <t xml:space="preserve">Ремонт ограждения </t>
  </si>
  <si>
    <t>м2</t>
  </si>
  <si>
    <t>YA0000972</t>
  </si>
  <si>
    <t>Ограждение ПС № 40</t>
  </si>
  <si>
    <t>ЛЭП-0,4кВ п.Хатыстыр ТП 52 ф.Новый</t>
  </si>
  <si>
    <t>ЛЭП-0,4кВ п.Хатыстыр от ТП 51 L=5 926 м ТП-51 ф. Карамзина</t>
  </si>
  <si>
    <t>YA0000877</t>
  </si>
  <si>
    <r>
      <t xml:space="preserve">ЛЭП-110кВ. Чульманская ТЭЦ – Малый Нимныр с отпайкой на ПС Угольная </t>
    </r>
    <r>
      <rPr>
        <b/>
        <i/>
        <sz val="11"/>
        <color rgb="FFFF0000"/>
        <rFont val="Times New Roman"/>
        <family val="1"/>
        <charset val="204"/>
      </rPr>
      <t>№101</t>
    </r>
    <r>
      <rPr>
        <b/>
        <i/>
        <sz val="11"/>
        <rFont val="Times New Roman"/>
        <family val="1"/>
        <charset val="204"/>
      </rPr>
      <t xml:space="preserve">    L=115 000 м.</t>
    </r>
  </si>
  <si>
    <r>
      <t xml:space="preserve">ЛЭП-110кВ. Чульманская ТЭЦ – Хатыми с отпайкой на ПС Угольная  </t>
    </r>
    <r>
      <rPr>
        <b/>
        <i/>
        <sz val="11"/>
        <color rgb="FFFF0000"/>
        <rFont val="Times New Roman"/>
        <family val="1"/>
        <charset val="204"/>
      </rPr>
      <t>№102</t>
    </r>
    <r>
      <rPr>
        <b/>
        <i/>
        <sz val="11"/>
        <rFont val="Times New Roman"/>
        <family val="1"/>
        <charset val="204"/>
      </rPr>
      <t xml:space="preserve">                         L=65 798,7 м.</t>
    </r>
  </si>
  <si>
    <r>
      <t xml:space="preserve">ЛЭП-110кВ.Хатыми – Малый Нимныр </t>
    </r>
    <r>
      <rPr>
        <b/>
        <i/>
        <sz val="11"/>
        <color rgb="FFFF0000"/>
        <rFont val="Times New Roman"/>
        <family val="1"/>
        <charset val="204"/>
      </rPr>
      <t xml:space="preserve">№102а                </t>
    </r>
    <r>
      <rPr>
        <b/>
        <i/>
        <sz val="11"/>
        <rFont val="Times New Roman"/>
        <family val="1"/>
        <charset val="204"/>
      </rPr>
      <t xml:space="preserve"> L=89 148,6 м.</t>
    </r>
  </si>
  <si>
    <r>
      <t xml:space="preserve">ЛЭП-110кВ.СХК – Беркакит с отпайкой на ПС Гранитная   </t>
    </r>
    <r>
      <rPr>
        <b/>
        <i/>
        <sz val="11"/>
        <color rgb="FFFF0000"/>
        <rFont val="Times New Roman"/>
        <family val="1"/>
        <charset val="204"/>
      </rPr>
      <t xml:space="preserve">№121 </t>
    </r>
    <r>
      <rPr>
        <b/>
        <i/>
        <sz val="11"/>
        <rFont val="Times New Roman"/>
        <family val="1"/>
        <charset val="204"/>
      </rPr>
      <t xml:space="preserve">                    L=11 174,3 м.</t>
    </r>
  </si>
  <si>
    <r>
      <t xml:space="preserve">ЛЭП-110кВ  </t>
    </r>
    <r>
      <rPr>
        <b/>
        <i/>
        <sz val="11"/>
        <color rgb="FFFF0000"/>
        <rFont val="Times New Roman"/>
        <family val="1"/>
        <charset val="204"/>
      </rPr>
      <t>№123</t>
    </r>
    <r>
      <rPr>
        <b/>
        <i/>
        <sz val="11"/>
        <rFont val="Times New Roman"/>
        <family val="1"/>
        <charset val="204"/>
      </rPr>
      <t xml:space="preserve">  отпайка от Л-119 – Серебряный Бор    L=1 826,9 м.</t>
    </r>
  </si>
  <si>
    <r>
      <t xml:space="preserve">ЛЭП-110кВ. Лебединый - Нижний Куранах с отпайками  </t>
    </r>
    <r>
      <rPr>
        <b/>
        <i/>
        <sz val="11"/>
        <color rgb="FFFF0000"/>
        <rFont val="Times New Roman"/>
        <family val="1"/>
        <charset val="204"/>
      </rPr>
      <t xml:space="preserve">№104                   </t>
    </r>
    <r>
      <rPr>
        <b/>
        <i/>
        <sz val="11"/>
        <rFont val="Times New Roman"/>
        <family val="1"/>
        <charset val="204"/>
      </rPr>
      <t xml:space="preserve"> L=40 700м</t>
    </r>
  </si>
  <si>
    <r>
      <t xml:space="preserve">ЛЭП-110кВ. Юхта - Лебединый   </t>
    </r>
    <r>
      <rPr>
        <b/>
        <i/>
        <sz val="11"/>
        <color rgb="FFFF0000"/>
        <rFont val="Times New Roman"/>
        <family val="1"/>
        <charset val="204"/>
      </rPr>
      <t xml:space="preserve">№133                </t>
    </r>
    <r>
      <rPr>
        <b/>
        <i/>
        <sz val="11"/>
        <rFont val="Times New Roman"/>
        <family val="1"/>
        <charset val="204"/>
      </rPr>
      <t xml:space="preserve">    L=37 300м.</t>
    </r>
  </si>
  <si>
    <r>
      <t xml:space="preserve">ЛЭП-110кВ. Большой Нимныр - Юхта   </t>
    </r>
    <r>
      <rPr>
        <b/>
        <i/>
        <sz val="11"/>
        <color rgb="FFFF0000"/>
        <rFont val="Times New Roman"/>
        <family val="1"/>
        <charset val="204"/>
      </rPr>
      <t xml:space="preserve">№133а                       </t>
    </r>
    <r>
      <rPr>
        <b/>
        <i/>
        <sz val="11"/>
        <rFont val="Times New Roman"/>
        <family val="1"/>
        <charset val="204"/>
      </rPr>
      <t xml:space="preserve">  L=19 800м.</t>
    </r>
  </si>
  <si>
    <r>
      <t xml:space="preserve">ЛЭП-110кВ. Лебединый - Алдан </t>
    </r>
    <r>
      <rPr>
        <b/>
        <i/>
        <sz val="11"/>
        <color rgb="FFFF0000"/>
        <rFont val="Times New Roman"/>
        <family val="1"/>
        <charset val="204"/>
      </rPr>
      <t>№134</t>
    </r>
    <r>
      <rPr>
        <b/>
        <i/>
        <sz val="11"/>
        <rFont val="Times New Roman"/>
        <family val="1"/>
        <charset val="204"/>
      </rPr>
      <t xml:space="preserve">                         L=17 000м.</t>
    </r>
  </si>
  <si>
    <r>
      <t xml:space="preserve">ЛЭП-110кВ. Отпайка от ВЛ 220 кВ Л-205 – ТДЭС </t>
    </r>
    <r>
      <rPr>
        <b/>
        <i/>
        <sz val="11"/>
        <color rgb="FFFF0000"/>
        <rFont val="Times New Roman"/>
        <family val="1"/>
        <charset val="204"/>
      </rPr>
      <t xml:space="preserve">№105                  </t>
    </r>
    <r>
      <rPr>
        <b/>
        <i/>
        <sz val="11"/>
        <rFont val="Times New Roman"/>
        <family val="1"/>
        <charset val="204"/>
      </rPr>
      <t xml:space="preserve">  L=50 000м.</t>
    </r>
  </si>
  <si>
    <r>
      <t xml:space="preserve">ЛЭП-110кВ. ТДЭС - 24км   </t>
    </r>
    <r>
      <rPr>
        <b/>
        <i/>
        <sz val="11"/>
        <color rgb="FFFF0000"/>
        <rFont val="Times New Roman"/>
        <family val="1"/>
        <charset val="204"/>
      </rPr>
      <t>№112</t>
    </r>
    <r>
      <rPr>
        <b/>
        <i/>
        <sz val="11"/>
        <rFont val="Times New Roman"/>
        <family val="1"/>
        <charset val="204"/>
      </rPr>
      <t xml:space="preserve">  20км    L=20 000м.</t>
    </r>
  </si>
  <si>
    <r>
      <t xml:space="preserve">ЛЭП-35кВ. Чульманская ТЭЦ – Аэропорт </t>
    </r>
    <r>
      <rPr>
        <b/>
        <i/>
        <sz val="11"/>
        <color rgb="FFFF0000"/>
        <rFont val="Times New Roman"/>
        <family val="1"/>
        <charset val="204"/>
      </rPr>
      <t>№1</t>
    </r>
    <r>
      <rPr>
        <b/>
        <i/>
        <sz val="11"/>
        <rFont val="Times New Roman"/>
        <family val="1"/>
        <charset val="204"/>
      </rPr>
      <t xml:space="preserve">                          L=7 463 м.</t>
    </r>
  </si>
  <si>
    <r>
      <t xml:space="preserve">ЛЭП-35кВ. Чульманская ТЭЦ – Аэропорт  </t>
    </r>
    <r>
      <rPr>
        <b/>
        <i/>
        <sz val="11"/>
        <color rgb="FFFF0000"/>
        <rFont val="Times New Roman"/>
        <family val="1"/>
        <charset val="204"/>
      </rPr>
      <t xml:space="preserve">№2 </t>
    </r>
    <r>
      <rPr>
        <b/>
        <i/>
        <sz val="11"/>
        <rFont val="Times New Roman"/>
        <family val="1"/>
        <charset val="204"/>
      </rPr>
      <t xml:space="preserve">                       L=7 496,3 м.</t>
    </r>
  </si>
  <si>
    <r>
      <t>ЛЭП-35кВ. Сосновый - Якокут</t>
    </r>
    <r>
      <rPr>
        <b/>
        <i/>
        <sz val="11"/>
        <color rgb="FFFF0000"/>
        <rFont val="Times New Roman"/>
        <family val="1"/>
        <charset val="204"/>
      </rPr>
      <t xml:space="preserve">№2"А" </t>
    </r>
    <r>
      <rPr>
        <b/>
        <i/>
        <sz val="11"/>
        <rFont val="Times New Roman"/>
        <family val="1"/>
        <charset val="204"/>
      </rPr>
      <t xml:space="preserve">                       L=17 200м.</t>
    </r>
  </si>
  <si>
    <r>
      <t xml:space="preserve">ЛЭП-35кВ. Восточная – Верхний Куранах   </t>
    </r>
    <r>
      <rPr>
        <b/>
        <i/>
        <sz val="11"/>
        <color rgb="FFFF0000"/>
        <rFont val="Times New Roman"/>
        <family val="1"/>
        <charset val="204"/>
      </rPr>
      <t xml:space="preserve">№5 </t>
    </r>
    <r>
      <rPr>
        <b/>
        <i/>
        <sz val="11"/>
        <rFont val="Times New Roman"/>
        <family val="1"/>
        <charset val="204"/>
      </rPr>
      <t xml:space="preserve"> L=14 700м..</t>
    </r>
  </si>
  <si>
    <r>
      <t xml:space="preserve">ЛЭП-35кВ. В.Куранах - Озёрный   </t>
    </r>
    <r>
      <rPr>
        <b/>
        <i/>
        <sz val="11"/>
        <color rgb="FFFF0000"/>
        <rFont val="Times New Roman"/>
        <family val="1"/>
        <charset val="204"/>
      </rPr>
      <t xml:space="preserve">№6 </t>
    </r>
    <r>
      <rPr>
        <b/>
        <i/>
        <sz val="11"/>
        <rFont val="Times New Roman"/>
        <family val="1"/>
        <charset val="204"/>
      </rPr>
      <t xml:space="preserve">                          L=7 600м.</t>
    </r>
  </si>
  <si>
    <r>
      <t xml:space="preserve">ЛЭП-35кВ. Алдан-Селигдар  </t>
    </r>
    <r>
      <rPr>
        <b/>
        <i/>
        <sz val="11"/>
        <color rgb="FFFF0000"/>
        <rFont val="Times New Roman"/>
        <family val="1"/>
        <charset val="204"/>
      </rPr>
      <t>№8</t>
    </r>
    <r>
      <rPr>
        <b/>
        <i/>
        <sz val="11"/>
        <color theme="1"/>
        <rFont val="Times New Roman"/>
        <family val="1"/>
        <charset val="204"/>
      </rPr>
      <t xml:space="preserve">   L=3 500м. ( ЛЭП-35кВ Алдан-РЛ-340  </t>
    </r>
    <r>
      <rPr>
        <b/>
        <i/>
        <sz val="11"/>
        <color rgb="FFFF0000"/>
        <rFont val="Times New Roman"/>
        <family val="1"/>
        <charset val="204"/>
      </rPr>
      <t>№8</t>
    </r>
    <r>
      <rPr>
        <b/>
        <i/>
        <sz val="11"/>
        <color theme="1"/>
        <rFont val="Times New Roman"/>
        <family val="1"/>
        <charset val="204"/>
      </rPr>
      <t xml:space="preserve">   L=10 700м.)</t>
    </r>
  </si>
  <si>
    <r>
      <t xml:space="preserve">ЛЭП-35кВ. Селигдар-РЛ-340  </t>
    </r>
    <r>
      <rPr>
        <b/>
        <i/>
        <sz val="11"/>
        <color rgb="FFFF0000"/>
        <rFont val="Times New Roman"/>
        <family val="1"/>
        <charset val="204"/>
      </rPr>
      <t xml:space="preserve">№8А               </t>
    </r>
    <r>
      <rPr>
        <b/>
        <i/>
        <sz val="11"/>
        <color theme="1"/>
        <rFont val="Times New Roman"/>
        <family val="1"/>
        <charset val="204"/>
      </rPr>
      <t xml:space="preserve">L=7 200м. ( ЛЭП-35кВ Алдан-РЛ-340  </t>
    </r>
    <r>
      <rPr>
        <b/>
        <i/>
        <sz val="11"/>
        <color rgb="FFFF0000"/>
        <rFont val="Times New Roman"/>
        <family val="1"/>
        <charset val="204"/>
      </rPr>
      <t xml:space="preserve">№8 </t>
    </r>
    <r>
      <rPr>
        <b/>
        <i/>
        <sz val="11"/>
        <color theme="1"/>
        <rFont val="Times New Roman"/>
        <family val="1"/>
        <charset val="204"/>
      </rPr>
      <t xml:space="preserve">  L=10 700м.)</t>
    </r>
  </si>
  <si>
    <r>
      <t xml:space="preserve">ЛЭП-35 кВ. </t>
    </r>
    <r>
      <rPr>
        <b/>
        <i/>
        <sz val="11"/>
        <color rgb="FFFF0000"/>
        <rFont val="Times New Roman"/>
        <family val="1"/>
        <charset val="204"/>
      </rPr>
      <t>9А</t>
    </r>
    <r>
      <rPr>
        <b/>
        <i/>
        <sz val="11"/>
        <color theme="1"/>
        <rFont val="Times New Roman"/>
        <family val="1"/>
        <charset val="204"/>
      </rPr>
      <t xml:space="preserve"> Лебединый-Водозабор           L=12 800 (ЛЭП-35 кВ. </t>
    </r>
    <r>
      <rPr>
        <b/>
        <i/>
        <sz val="11"/>
        <color rgb="FFFF0000"/>
        <rFont val="Times New Roman"/>
        <family val="1"/>
        <charset val="204"/>
      </rPr>
      <t>№9</t>
    </r>
    <r>
      <rPr>
        <b/>
        <i/>
        <sz val="11"/>
        <color theme="1"/>
        <rFont val="Times New Roman"/>
        <family val="1"/>
        <charset val="204"/>
      </rPr>
      <t xml:space="preserve"> Лебединый-Алдан              L=18 000)</t>
    </r>
  </si>
  <si>
    <r>
      <t xml:space="preserve">ЛЭП-35кВ. Лебединый - Белая Гора  </t>
    </r>
    <r>
      <rPr>
        <b/>
        <i/>
        <sz val="11"/>
        <color rgb="FFFF0000"/>
        <rFont val="Times New Roman"/>
        <family val="1"/>
        <charset val="204"/>
      </rPr>
      <t xml:space="preserve">№10 </t>
    </r>
    <r>
      <rPr>
        <b/>
        <i/>
        <sz val="11"/>
        <rFont val="Times New Roman"/>
        <family val="1"/>
        <charset val="204"/>
      </rPr>
      <t xml:space="preserve">                          L=24 000м.</t>
    </r>
  </si>
  <si>
    <r>
      <t xml:space="preserve">ЛЭП-35кВ. ПС18 ЗИФ - Хатыстыр  </t>
    </r>
    <r>
      <rPr>
        <b/>
        <i/>
        <sz val="11"/>
        <color rgb="FFFF0000"/>
        <rFont val="Times New Roman"/>
        <family val="1"/>
        <charset val="204"/>
      </rPr>
      <t>№20</t>
    </r>
    <r>
      <rPr>
        <b/>
        <i/>
        <sz val="11"/>
        <rFont val="Times New Roman"/>
        <family val="1"/>
        <charset val="204"/>
      </rPr>
      <t xml:space="preserve">   L=26 200м.</t>
    </r>
  </si>
  <si>
    <r>
      <t xml:space="preserve">ЛЭП-35кВ.  ПС 9 Канавная-ПС 21 Якокит   </t>
    </r>
    <r>
      <rPr>
        <b/>
        <i/>
        <sz val="11"/>
        <color rgb="FFFF0000"/>
        <rFont val="Times New Roman"/>
        <family val="1"/>
        <charset val="204"/>
      </rPr>
      <t xml:space="preserve">15а  </t>
    </r>
  </si>
  <si>
    <r>
      <t xml:space="preserve">ЛЭП-35кВ. Алексеевск-Укулан  </t>
    </r>
    <r>
      <rPr>
        <b/>
        <i/>
        <sz val="11"/>
        <color rgb="FFFF0000"/>
        <rFont val="Times New Roman"/>
        <family val="1"/>
        <charset val="204"/>
      </rPr>
      <t xml:space="preserve">№18 </t>
    </r>
    <r>
      <rPr>
        <b/>
        <i/>
        <sz val="11"/>
        <rFont val="Times New Roman"/>
        <family val="1"/>
        <charset val="204"/>
      </rPr>
      <t xml:space="preserve">                        L=6 000м.</t>
    </r>
  </si>
  <si>
    <r>
      <t xml:space="preserve">ЛЭП-35кВ. 24км - Ыллымах  </t>
    </r>
    <r>
      <rPr>
        <b/>
        <i/>
        <sz val="11"/>
        <color rgb="FFFF0000"/>
        <rFont val="Times New Roman"/>
        <family val="1"/>
        <charset val="204"/>
      </rPr>
      <t xml:space="preserve">№22 </t>
    </r>
    <r>
      <rPr>
        <b/>
        <i/>
        <sz val="11"/>
        <rFont val="Times New Roman"/>
        <family val="1"/>
        <charset val="204"/>
      </rPr>
      <t xml:space="preserve">   L=2 740м.</t>
    </r>
  </si>
  <si>
    <r>
      <t xml:space="preserve">ЛЭП-35кВ. Укулан - Левобережье   </t>
    </r>
    <r>
      <rPr>
        <b/>
        <i/>
        <sz val="11"/>
        <color rgb="FFFF0000"/>
        <rFont val="Times New Roman"/>
        <family val="1"/>
        <charset val="204"/>
      </rPr>
      <t xml:space="preserve">№25      </t>
    </r>
    <r>
      <rPr>
        <b/>
        <i/>
        <sz val="11"/>
        <rFont val="Times New Roman"/>
        <family val="1"/>
        <charset val="204"/>
      </rPr>
      <t xml:space="preserve">            L=3 000м.</t>
    </r>
  </si>
  <si>
    <r>
      <t xml:space="preserve">ЛЭП-35кВ. ТДЭС - Алексеевск  </t>
    </r>
    <r>
      <rPr>
        <b/>
        <i/>
        <sz val="11"/>
        <color rgb="FFFF0000"/>
        <rFont val="Times New Roman"/>
        <family val="1"/>
        <charset val="204"/>
      </rPr>
      <t xml:space="preserve">№30                            </t>
    </r>
    <r>
      <rPr>
        <b/>
        <i/>
        <sz val="11"/>
        <rFont val="Times New Roman"/>
        <family val="1"/>
        <charset val="204"/>
      </rPr>
      <t xml:space="preserve"> L=1 500м.</t>
    </r>
  </si>
  <si>
    <r>
      <t>выключатель масляный С-35/630 В-35-1Т-</t>
    </r>
    <r>
      <rPr>
        <sz val="11"/>
        <color rgb="FFFF0000"/>
        <rFont val="Times New Roman"/>
        <family val="1"/>
        <charset val="204"/>
      </rPr>
      <t xml:space="preserve">3Т </t>
    </r>
    <r>
      <rPr>
        <sz val="11"/>
        <rFont val="Times New Roman"/>
        <family val="1"/>
        <charset val="204"/>
      </rPr>
      <t xml:space="preserve"> ПС №12  «Укулан» Инв.№ YA0000667</t>
    </r>
  </si>
  <si>
    <r>
      <t>трансформатор силовой ТМ-6300/35/10</t>
    </r>
    <r>
      <rPr>
        <sz val="11"/>
        <color rgb="FFFF0000"/>
        <rFont val="Times New Roman"/>
        <family val="1"/>
        <charset val="204"/>
      </rPr>
      <t xml:space="preserve"> 1Т</t>
    </r>
    <r>
      <rPr>
        <sz val="11"/>
        <rFont val="Times New Roman"/>
        <family val="1"/>
        <charset val="204"/>
      </rPr>
      <t xml:space="preserve">  на  «Укулан» Инв.№ YA0000664</t>
    </r>
  </si>
  <si>
    <r>
      <t xml:space="preserve">трансформатор силовой ТМ-6300/35/10 </t>
    </r>
    <r>
      <rPr>
        <sz val="11"/>
        <color rgb="FFFF0000"/>
        <rFont val="Times New Roman"/>
        <family val="1"/>
        <charset val="204"/>
      </rPr>
      <t xml:space="preserve">2Т </t>
    </r>
    <r>
      <rPr>
        <sz val="11"/>
        <rFont val="Times New Roman"/>
        <family val="1"/>
        <charset val="204"/>
      </rPr>
      <t xml:space="preserve">  ПС №12 Инв.№ YA0000665</t>
    </r>
  </si>
  <si>
    <r>
      <t>трансформатор силовой ТМ-6300/35/10</t>
    </r>
    <r>
      <rPr>
        <sz val="11"/>
        <color rgb="FFFF0000"/>
        <rFont val="Times New Roman"/>
        <family val="1"/>
        <charset val="204"/>
      </rPr>
      <t xml:space="preserve"> 3Т</t>
    </r>
    <r>
      <rPr>
        <sz val="11"/>
        <rFont val="Times New Roman"/>
        <family val="1"/>
        <charset val="204"/>
      </rPr>
      <t xml:space="preserve">  ПС №12  «Укулан» Инв.№ YA0000666</t>
    </r>
  </si>
  <si>
    <r>
      <t xml:space="preserve">трансформатор силовой ТМН-1000/35/10  </t>
    </r>
    <r>
      <rPr>
        <sz val="11"/>
        <color rgb="FFFF0000"/>
        <rFont val="Times New Roman"/>
        <family val="1"/>
        <charset val="204"/>
      </rPr>
      <t xml:space="preserve">1Т </t>
    </r>
    <r>
      <rPr>
        <sz val="11"/>
        <rFont val="Times New Roman"/>
        <family val="1"/>
        <charset val="204"/>
      </rPr>
      <t xml:space="preserve">  Инв.№ </t>
    </r>
  </si>
  <si>
    <r>
      <t xml:space="preserve">трансформатор силовой ТМН-1000/35/10  </t>
    </r>
    <r>
      <rPr>
        <sz val="11"/>
        <color rgb="FFFF0000"/>
        <rFont val="Times New Roman"/>
        <family val="1"/>
        <charset val="204"/>
      </rPr>
      <t>1Т</t>
    </r>
    <r>
      <rPr>
        <sz val="11"/>
        <rFont val="Times New Roman"/>
        <family val="1"/>
        <charset val="204"/>
      </rPr>
      <t xml:space="preserve">  на ПС №23  «Ыллымах» Инв.№ YA0000602</t>
    </r>
  </si>
  <si>
    <r>
      <t xml:space="preserve">Трансформатор , регулируемый под нагрузкой ТМН-2500/35 ВМ УХЛ1  Инв.№ YA000364 </t>
    </r>
    <r>
      <rPr>
        <sz val="11"/>
        <color rgb="FFFF0000"/>
        <rFont val="Times New Roman"/>
        <family val="1"/>
        <charset val="204"/>
      </rPr>
      <t>1Т</t>
    </r>
  </si>
  <si>
    <r>
      <t xml:space="preserve">Трансформатор , регулируемый под нагрузкой ТМН-2500/35 ВМ УХЛ1  Инв.№ YA0003645 </t>
    </r>
    <r>
      <rPr>
        <sz val="11"/>
        <color rgb="FFFF0000"/>
        <rFont val="Times New Roman"/>
        <family val="1"/>
        <charset val="204"/>
      </rPr>
      <t>2Т</t>
    </r>
  </si>
  <si>
    <r>
      <t xml:space="preserve">Разъединитель РЛНД-35/600 п/с 26 (9 шт) Инв.№ YA0003267 </t>
    </r>
    <r>
      <rPr>
        <sz val="11"/>
        <color rgb="FFFF0000"/>
        <rFont val="Times New Roman"/>
        <family val="1"/>
        <charset val="204"/>
      </rPr>
      <t xml:space="preserve">Р-391; 393. </t>
    </r>
  </si>
  <si>
    <r>
      <t xml:space="preserve">Разъединитель РЛНД-35/600 п/с 26 (9 шт) Инв.№ YA0003267 </t>
    </r>
    <r>
      <rPr>
        <sz val="11"/>
        <color rgb="FFFF0000"/>
        <rFont val="Times New Roman"/>
        <family val="1"/>
        <charset val="204"/>
      </rPr>
      <t>Р-392</t>
    </r>
  </si>
  <si>
    <r>
      <t xml:space="preserve">Разъединитель РЛНД-35/600 п/с 26 (9 шт) Инв.№ YA0003267 </t>
    </r>
    <r>
      <rPr>
        <sz val="11"/>
        <color rgb="FFFF0000"/>
        <rFont val="Times New Roman"/>
        <family val="1"/>
        <charset val="204"/>
      </rPr>
      <t>Р-420</t>
    </r>
    <r>
      <rPr>
        <sz val="11"/>
        <rFont val="Times New Roman"/>
        <family val="1"/>
        <charset val="204"/>
      </rPr>
      <t xml:space="preserve"> </t>
    </r>
  </si>
  <si>
    <r>
      <t xml:space="preserve">трансформатор силовой ТМТН-6300/110/35/10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 xml:space="preserve"> Инв.№ YA0000614</t>
    </r>
  </si>
  <si>
    <r>
      <t xml:space="preserve">трансформатор силовой ТДТН-16000    Инв.№ YA0000630 ТДТН-16000/110/35/6 </t>
    </r>
    <r>
      <rPr>
        <sz val="11"/>
        <color rgb="FFFF0000"/>
        <rFont val="Times New Roman"/>
        <family val="1"/>
        <charset val="204"/>
      </rPr>
      <t xml:space="preserve">1Т </t>
    </r>
  </si>
  <si>
    <r>
      <t xml:space="preserve">Трансформатор силовой ТМ-2500/35/10 </t>
    </r>
    <r>
      <rPr>
        <sz val="11"/>
        <color rgb="FFFF0000"/>
        <rFont val="Times New Roman"/>
        <family val="1"/>
        <charset val="204"/>
      </rPr>
      <t>1Т</t>
    </r>
    <r>
      <rPr>
        <sz val="11"/>
        <rFont val="Times New Roman"/>
        <family val="1"/>
        <charset val="204"/>
      </rPr>
      <t xml:space="preserve"> ПС-35 Инв.№ YA0003391</t>
    </r>
  </si>
  <si>
    <r>
      <t xml:space="preserve">трансформатор силовой ТМН-2500/35/10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 xml:space="preserve"> Инв.№ YA0000636</t>
    </r>
  </si>
  <si>
    <r>
      <t xml:space="preserve">Ячейка К-III-У (КРУН-6) количество ячеек К-III-У (5 шт.) п/с 2,  инв. № YA0003253, </t>
    </r>
    <r>
      <rPr>
        <sz val="11"/>
        <color indexed="10"/>
        <rFont val="Times New Roman"/>
        <family val="1"/>
        <charset val="204"/>
      </rPr>
      <t xml:space="preserve">яч, №3 </t>
    </r>
    <r>
      <rPr>
        <sz val="11"/>
        <rFont val="Times New Roman"/>
        <family val="1"/>
        <charset val="204"/>
      </rPr>
      <t xml:space="preserve">«Поселок-2», </t>
    </r>
    <r>
      <rPr>
        <sz val="11"/>
        <color indexed="10"/>
        <rFont val="Times New Roman"/>
        <family val="1"/>
        <charset val="204"/>
      </rPr>
      <t>яч.№4</t>
    </r>
    <r>
      <rPr>
        <sz val="11"/>
        <rFont val="Times New Roman"/>
        <family val="1"/>
        <charset val="204"/>
      </rPr>
      <t xml:space="preserve"> «В-6-1Т», </t>
    </r>
    <r>
      <rPr>
        <sz val="11"/>
        <color indexed="10"/>
        <rFont val="Times New Roman"/>
        <family val="1"/>
        <charset val="204"/>
      </rPr>
      <t>яч.№5</t>
    </r>
    <r>
      <rPr>
        <sz val="11"/>
        <rFont val="Times New Roman"/>
        <family val="1"/>
        <charset val="204"/>
      </rPr>
      <t xml:space="preserve"> «Орбита-1», </t>
    </r>
    <r>
      <rPr>
        <sz val="11"/>
        <color indexed="10"/>
        <rFont val="Times New Roman"/>
        <family val="1"/>
        <charset val="204"/>
      </rPr>
      <t xml:space="preserve">яч.7 </t>
    </r>
    <r>
      <rPr>
        <sz val="11"/>
        <rFont val="Times New Roman"/>
        <family val="1"/>
        <charset val="204"/>
      </rPr>
      <t xml:space="preserve">«Иксовый», </t>
    </r>
    <r>
      <rPr>
        <sz val="11"/>
        <color indexed="10"/>
        <rFont val="Times New Roman"/>
        <family val="1"/>
        <charset val="204"/>
      </rPr>
      <t xml:space="preserve">яч.№13 </t>
    </r>
    <r>
      <rPr>
        <sz val="11"/>
        <rFont val="Times New Roman"/>
        <family val="1"/>
        <charset val="204"/>
      </rPr>
      <t>«Поселок-3»,  (ВМГ-133)</t>
    </r>
  </si>
  <si>
    <r>
      <t>Выключатель С-35/630 (</t>
    </r>
    <r>
      <rPr>
        <sz val="11"/>
        <color rgb="FFFF0000"/>
        <rFont val="Times New Roman"/>
        <family val="1"/>
        <charset val="204"/>
      </rPr>
      <t>В-212</t>
    </r>
    <r>
      <rPr>
        <sz val="11"/>
        <rFont val="Times New Roman"/>
        <family val="1"/>
        <charset val="204"/>
      </rPr>
      <t>) п/с 2, инв. № YA0003765</t>
    </r>
  </si>
  <si>
    <r>
      <t xml:space="preserve">Выключатель масляный ВМТ-110,  инв. № YA0000949, </t>
    </r>
    <r>
      <rPr>
        <sz val="11"/>
        <color indexed="10"/>
        <rFont val="Times New Roman"/>
        <family val="1"/>
        <charset val="204"/>
      </rPr>
      <t>В-110-1Т</t>
    </r>
    <r>
      <rPr>
        <sz val="11"/>
        <rFont val="Times New Roman"/>
        <family val="1"/>
        <charset val="204"/>
      </rPr>
      <t>, ВМТ-110Б-УХЛ1</t>
    </r>
  </si>
  <si>
    <r>
      <t>Трансформатор ТДТН-16000/110 п/с 2, инв. № YA0000888</t>
    </r>
    <r>
      <rPr>
        <sz val="11"/>
        <color rgb="FFFF0000"/>
        <rFont val="Times New Roman"/>
        <family val="1"/>
        <charset val="204"/>
      </rPr>
      <t xml:space="preserve"> 1Т.</t>
    </r>
  </si>
  <si>
    <r>
      <t xml:space="preserve">Трансформатор ТДТН-16000/110 п/с 2,  инв. № YA0000897, </t>
    </r>
    <r>
      <rPr>
        <sz val="11"/>
        <color rgb="FFFF0000"/>
        <rFont val="Times New Roman"/>
        <family val="1"/>
        <charset val="204"/>
      </rPr>
      <t>2Т</t>
    </r>
  </si>
  <si>
    <r>
      <t xml:space="preserve">Выключатель масляный С-35 М-630 инв. № YA0001004, </t>
    </r>
    <r>
      <rPr>
        <sz val="11"/>
        <color indexed="10"/>
        <rFont val="Times New Roman"/>
        <family val="1"/>
        <charset val="204"/>
      </rPr>
      <t>В-35-1Т</t>
    </r>
    <r>
      <rPr>
        <sz val="11"/>
        <rFont val="Times New Roman"/>
        <family val="1"/>
        <charset val="204"/>
      </rPr>
      <t>, С-35-630-10У1-35 кВ</t>
    </r>
  </si>
  <si>
    <r>
      <t xml:space="preserve">Ячейка 28шт. инв. № YA0000910, яч, </t>
    </r>
    <r>
      <rPr>
        <sz val="11"/>
        <color indexed="10"/>
        <rFont val="Times New Roman"/>
        <family val="1"/>
        <charset val="204"/>
      </rPr>
      <t>№3</t>
    </r>
    <r>
      <rPr>
        <sz val="11"/>
        <rFont val="Times New Roman"/>
        <family val="1"/>
        <charset val="204"/>
      </rPr>
      <t xml:space="preserve"> «Хлебозавод», </t>
    </r>
    <r>
      <rPr>
        <sz val="11"/>
        <color indexed="10"/>
        <rFont val="Times New Roman"/>
        <family val="1"/>
        <charset val="204"/>
      </rPr>
      <t>яч.№5</t>
    </r>
    <r>
      <rPr>
        <sz val="11"/>
        <rFont val="Times New Roman"/>
        <family val="1"/>
        <charset val="204"/>
      </rPr>
      <t xml:space="preserve"> «Алдан-5», </t>
    </r>
    <r>
      <rPr>
        <sz val="11"/>
        <color indexed="10"/>
        <rFont val="Times New Roman"/>
        <family val="1"/>
        <charset val="204"/>
      </rPr>
      <t>яч.№7</t>
    </r>
    <r>
      <rPr>
        <sz val="11"/>
        <rFont val="Times New Roman"/>
        <family val="1"/>
        <charset val="204"/>
      </rPr>
      <t xml:space="preserve"> «Алдан-1», </t>
    </r>
    <r>
      <rPr>
        <sz val="11"/>
        <color indexed="10"/>
        <rFont val="Times New Roman"/>
        <family val="1"/>
        <charset val="204"/>
      </rPr>
      <t xml:space="preserve">яч.11 </t>
    </r>
    <r>
      <rPr>
        <sz val="11"/>
        <rFont val="Times New Roman"/>
        <family val="1"/>
        <charset val="204"/>
      </rPr>
      <t>«Алдан-11», К-26 (ВМПЭ-10)</t>
    </r>
  </si>
  <si>
    <r>
      <t>Выключатель МКП-110 /1000 (2) п/с 5,№ YA0000913,</t>
    </r>
    <r>
      <rPr>
        <sz val="11"/>
        <color rgb="FFFF0000"/>
        <rFont val="Times New Roman"/>
        <family val="1"/>
        <charset val="204"/>
      </rPr>
      <t xml:space="preserve"> В-110-1Т, </t>
    </r>
  </si>
  <si>
    <r>
      <t xml:space="preserve">Трансформатор силовой ТДТН-16000/110 п/с 5,  инв. № YA0000927 </t>
    </r>
    <r>
      <rPr>
        <sz val="11"/>
        <color rgb="FFFF0000"/>
        <rFont val="Times New Roman"/>
        <family val="1"/>
        <charset val="204"/>
      </rPr>
      <t>1Т</t>
    </r>
  </si>
  <si>
    <r>
      <t xml:space="preserve">Трансформатор силовой ТДТН-16000/110  п/с 5, инв. № YA0000905, </t>
    </r>
    <r>
      <rPr>
        <sz val="11"/>
        <color rgb="FFFF0000"/>
        <rFont val="Times New Roman"/>
        <family val="1"/>
        <charset val="204"/>
      </rPr>
      <t>2Т</t>
    </r>
  </si>
  <si>
    <r>
      <t xml:space="preserve">Ячейка КРН-10 17шт. инв. № YA0000975, </t>
    </r>
    <r>
      <rPr>
        <sz val="11"/>
        <color indexed="10"/>
        <rFont val="Times New Roman"/>
        <family val="1"/>
        <charset val="204"/>
      </rPr>
      <t>яч, №15</t>
    </r>
    <r>
      <rPr>
        <sz val="11"/>
        <rFont val="Times New Roman"/>
        <family val="1"/>
        <charset val="204"/>
      </rPr>
      <t xml:space="preserve"> «РПБ», </t>
    </r>
    <r>
      <rPr>
        <sz val="11"/>
        <color indexed="10"/>
        <rFont val="Times New Roman"/>
        <family val="1"/>
        <charset val="204"/>
      </rPr>
      <t>яч.№16</t>
    </r>
    <r>
      <rPr>
        <sz val="11"/>
        <rFont val="Times New Roman"/>
        <family val="1"/>
        <charset val="204"/>
      </rPr>
      <t xml:space="preserve"> «Алдан-4», </t>
    </r>
    <r>
      <rPr>
        <sz val="11"/>
        <color indexed="10"/>
        <rFont val="Times New Roman"/>
        <family val="1"/>
        <charset val="204"/>
      </rPr>
      <t>яч.№17</t>
    </r>
    <r>
      <rPr>
        <sz val="11"/>
        <rFont val="Times New Roman"/>
        <family val="1"/>
        <charset val="204"/>
      </rPr>
      <t xml:space="preserve"> «Аэропорт-2», КРН-10 (ВМГ-10)</t>
    </r>
  </si>
  <si>
    <r>
      <t xml:space="preserve"> Трансформатор  ТМН 6300/35, инв. № YA0001009,</t>
    </r>
    <r>
      <rPr>
        <sz val="11"/>
        <color rgb="FFFF0000"/>
        <rFont val="Times New Roman"/>
        <family val="1"/>
        <charset val="204"/>
      </rPr>
      <t xml:space="preserve"> 1Т</t>
    </r>
  </si>
  <si>
    <r>
      <t xml:space="preserve">Трансформатор  ТМН 6300/35,  инв. № YA0001027, </t>
    </r>
    <r>
      <rPr>
        <sz val="11"/>
        <color rgb="FFFF0000"/>
        <rFont val="Times New Roman"/>
        <family val="1"/>
        <charset val="204"/>
      </rPr>
      <t xml:space="preserve">2Т </t>
    </r>
  </si>
  <si>
    <r>
      <t xml:space="preserve">Ячейка К-59  количество ячеек К-59 (12 шт.)  п/с 7,  инв. № YA0003227, яч, </t>
    </r>
    <r>
      <rPr>
        <sz val="11"/>
        <color indexed="10"/>
        <rFont val="Times New Roman"/>
        <family val="1"/>
        <charset val="204"/>
      </rPr>
      <t>№9</t>
    </r>
    <r>
      <rPr>
        <sz val="11"/>
        <rFont val="Times New Roman"/>
        <family val="1"/>
        <charset val="204"/>
      </rPr>
      <t xml:space="preserve"> «Тупик 2-1», яч.</t>
    </r>
    <r>
      <rPr>
        <sz val="11"/>
        <color indexed="10"/>
        <rFont val="Times New Roman"/>
        <family val="1"/>
        <charset val="204"/>
      </rPr>
      <t>№8</t>
    </r>
    <r>
      <rPr>
        <sz val="11"/>
        <rFont val="Times New Roman"/>
        <family val="1"/>
        <charset val="204"/>
      </rPr>
      <t xml:space="preserve"> «МПС-2», К-59-02 (ВКЭ М-10)</t>
    </r>
  </si>
  <si>
    <r>
      <t>Выключатель С-35/630 (</t>
    </r>
    <r>
      <rPr>
        <sz val="11"/>
        <color rgb="FFFF0000"/>
        <rFont val="Times New Roman"/>
        <family val="1"/>
        <charset val="204"/>
      </rPr>
      <t>В-35-1Т</t>
    </r>
    <r>
      <rPr>
        <sz val="11"/>
        <rFont val="Times New Roman"/>
        <family val="1"/>
        <charset val="204"/>
      </rPr>
      <t>) п/с 7, инв. № YA0003213</t>
    </r>
  </si>
  <si>
    <r>
      <t>Выключатель С-35/630 (</t>
    </r>
    <r>
      <rPr>
        <sz val="11"/>
        <color rgb="FFFF0000"/>
        <rFont val="Times New Roman"/>
        <family val="1"/>
        <charset val="204"/>
      </rPr>
      <t>В-35-2Т</t>
    </r>
    <r>
      <rPr>
        <sz val="11"/>
        <rFont val="Times New Roman"/>
        <family val="1"/>
        <charset val="204"/>
      </rPr>
      <t>) п/с 7,  инв. № YA0003768</t>
    </r>
  </si>
  <si>
    <r>
      <t xml:space="preserve">Разъединитель РЛНДЗ-35/630 (2шт. ) п/с 7, , инв. № YA0003225, </t>
    </r>
    <r>
      <rPr>
        <sz val="11"/>
        <color rgb="FFFF0000"/>
        <rFont val="Times New Roman"/>
        <family val="1"/>
        <charset val="204"/>
      </rPr>
      <t>Р-35-1Т и Р-35-2Т</t>
    </r>
  </si>
  <si>
    <r>
      <t xml:space="preserve">Разъединитель РДЗ 35-1000, инв. № YA0000987, </t>
    </r>
    <r>
      <rPr>
        <sz val="11"/>
        <color rgb="FFFF0000"/>
        <rFont val="Times New Roman"/>
        <family val="1"/>
        <charset val="204"/>
      </rPr>
      <t>РЛ-15</t>
    </r>
    <r>
      <rPr>
        <sz val="11"/>
        <rFont val="Times New Roman"/>
        <family val="1"/>
        <charset val="204"/>
      </rPr>
      <t>, РДЗ-1-35/630</t>
    </r>
  </si>
  <si>
    <r>
      <t xml:space="preserve">Трансформатор ТМН-4000/35 п/с 7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>,   инв. № YA0000979</t>
    </r>
  </si>
  <si>
    <r>
      <t xml:space="preserve">Трансформатор силовой ТДТН-16000/110/35/6 ПС-8(Н), инв. № YA0000929, </t>
    </r>
    <r>
      <rPr>
        <sz val="11"/>
        <color rgb="FFFF0000"/>
        <rFont val="Times New Roman"/>
        <family val="1"/>
        <charset val="204"/>
      </rPr>
      <t>1Т</t>
    </r>
  </si>
  <si>
    <r>
      <t xml:space="preserve">Трансформатор силовой ТДТН 10000/110/35/6, инв. № YA0000942, </t>
    </r>
    <r>
      <rPr>
        <sz val="11"/>
        <color rgb="FFFF0000"/>
        <rFont val="Times New Roman"/>
        <family val="1"/>
        <charset val="204"/>
      </rPr>
      <t>2Т</t>
    </r>
  </si>
  <si>
    <r>
      <t>ПС-35/6 кВ №10 "Водозабор" инв. № YA0003641, ремонт</t>
    </r>
    <r>
      <rPr>
        <sz val="11"/>
        <color rgb="FFFF0000"/>
        <rFont val="Times New Roman"/>
        <family val="1"/>
        <charset val="204"/>
      </rPr>
      <t xml:space="preserve"> 1Т</t>
    </r>
    <r>
      <rPr>
        <sz val="11"/>
        <rFont val="Times New Roman"/>
        <family val="1"/>
        <charset val="204"/>
      </rPr>
      <t>, ТМН-2500/35</t>
    </r>
  </si>
  <si>
    <r>
      <t xml:space="preserve">ПС-35/6 кВ №10 "Водозабор" инв. № YA0003641, ремонт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>, ТМН-2500/35</t>
    </r>
  </si>
  <si>
    <r>
      <t>Выключатель С-35/630 (</t>
    </r>
    <r>
      <rPr>
        <sz val="11"/>
        <color rgb="FFFF0000"/>
        <rFont val="Times New Roman"/>
        <family val="1"/>
        <charset val="204"/>
      </rPr>
      <t>В-35-1Т</t>
    </r>
    <r>
      <rPr>
        <sz val="11"/>
        <rFont val="Times New Roman"/>
        <family val="1"/>
        <charset val="204"/>
      </rPr>
      <t>) п/с 16,  инв. № YA0003427</t>
    </r>
  </si>
  <si>
    <r>
      <t>Трансформатор силовой ТМТН-6300/110/35 (</t>
    </r>
    <r>
      <rPr>
        <sz val="11"/>
        <color rgb="FFFF0000"/>
        <rFont val="Times New Roman"/>
        <family val="1"/>
        <charset val="204"/>
      </rPr>
      <t>1Т</t>
    </r>
    <r>
      <rPr>
        <sz val="11"/>
        <rFont val="Times New Roman"/>
        <family val="1"/>
        <charset val="204"/>
      </rPr>
      <t>)п/с 16,   инв. № YA0003357</t>
    </r>
  </si>
  <si>
    <r>
      <t xml:space="preserve">Трансформатор ТДТН-16000/110/6 п/с 18  инв. № YA0000880, </t>
    </r>
    <r>
      <rPr>
        <sz val="11"/>
        <color rgb="FFFF0000"/>
        <rFont val="Times New Roman"/>
        <family val="1"/>
        <charset val="204"/>
      </rPr>
      <t>1Т</t>
    </r>
  </si>
  <si>
    <r>
      <t xml:space="preserve">Трансформатор ТДТН-16000/110/35/6, ПС-18 инв. № YA0000879, </t>
    </r>
    <r>
      <rPr>
        <sz val="11"/>
        <color rgb="FFFF0000"/>
        <rFont val="Times New Roman"/>
        <family val="1"/>
        <charset val="204"/>
      </rPr>
      <t>2Т</t>
    </r>
  </si>
  <si>
    <r>
      <t xml:space="preserve">Выключатель масляный ВМ-35 ПС № 20  инв. № YA0000220, </t>
    </r>
    <r>
      <rPr>
        <sz val="11"/>
        <color rgb="FFFF0000"/>
        <rFont val="Times New Roman"/>
        <family val="1"/>
        <charset val="204"/>
      </rPr>
      <t>В-35-1Т</t>
    </r>
  </si>
  <si>
    <r>
      <t xml:space="preserve">Ячейка (КРУН-6) количество ячеек  (8шт.) п/с 36, инв. № YA0003532,ремонт (ВМП-10)  </t>
    </r>
    <r>
      <rPr>
        <sz val="11"/>
        <color indexed="10"/>
        <rFont val="Times New Roman"/>
        <family val="1"/>
        <charset val="204"/>
      </rPr>
      <t xml:space="preserve">яч, №1 </t>
    </r>
    <r>
      <rPr>
        <sz val="11"/>
        <rFont val="Times New Roman"/>
        <family val="1"/>
        <charset val="204"/>
      </rPr>
      <t xml:space="preserve">«Таежка-МПС», </t>
    </r>
    <r>
      <rPr>
        <sz val="11"/>
        <color indexed="10"/>
        <rFont val="Times New Roman"/>
        <family val="1"/>
        <charset val="204"/>
      </rPr>
      <t xml:space="preserve">яч.№2 </t>
    </r>
    <r>
      <rPr>
        <sz val="11"/>
        <rFont val="Times New Roman"/>
        <family val="1"/>
        <charset val="204"/>
      </rPr>
      <t xml:space="preserve">«Тимир», </t>
    </r>
    <r>
      <rPr>
        <sz val="11"/>
        <color indexed="10"/>
        <rFont val="Times New Roman"/>
        <family val="1"/>
        <charset val="204"/>
      </rPr>
      <t xml:space="preserve">яч.№5 </t>
    </r>
    <r>
      <rPr>
        <sz val="11"/>
        <rFont val="Times New Roman"/>
        <family val="1"/>
        <charset val="204"/>
      </rPr>
      <t>«В-6-1Т» .</t>
    </r>
  </si>
  <si>
    <r>
      <t xml:space="preserve">Трансформатор силовой ТМН-2500/110/6, инв. № YA0002037, </t>
    </r>
    <r>
      <rPr>
        <sz val="11"/>
        <color rgb="FFFF0000"/>
        <rFont val="Times New Roman"/>
        <family val="1"/>
        <charset val="204"/>
      </rPr>
      <t>1Т</t>
    </r>
  </si>
  <si>
    <r>
      <t xml:space="preserve">Трансформатор силовой ТМН-2500/110 п/с 37, инв. № YA0000901, </t>
    </r>
    <r>
      <rPr>
        <sz val="11"/>
        <color rgb="FFFF0000"/>
        <rFont val="Times New Roman"/>
        <family val="1"/>
        <charset val="204"/>
      </rPr>
      <t>1Т</t>
    </r>
  </si>
  <si>
    <r>
      <t xml:space="preserve">Трансформатор силовой   ТМ 2500-35/6 </t>
    </r>
    <r>
      <rPr>
        <sz val="11"/>
        <color rgb="FFFF0000"/>
        <rFont val="Times New Roman"/>
        <family val="1"/>
        <charset val="204"/>
      </rPr>
      <t>(1Т)</t>
    </r>
    <r>
      <rPr>
        <sz val="11"/>
        <rFont val="Times New Roman"/>
        <family val="1"/>
        <charset val="204"/>
      </rPr>
      <t xml:space="preserve"> п/с 11 инв. № YA0001017-текущий ремонт трансформатора</t>
    </r>
  </si>
  <si>
    <r>
      <t>Трансформатор силовой   ТМ 2500-35/6 (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>) п/с 11  инв. № YA0003374-текущий ремонт трансформатора</t>
    </r>
  </si>
  <si>
    <r>
      <t>Трансформатор силовой   ТМН 1600-35/6</t>
    </r>
    <r>
      <rPr>
        <sz val="11"/>
        <color rgb="FFFF0000"/>
        <rFont val="Times New Roman"/>
        <family val="1"/>
        <charset val="204"/>
      </rPr>
      <t xml:space="preserve"> (3Т)</t>
    </r>
    <r>
      <rPr>
        <sz val="11"/>
        <rFont val="Times New Roman"/>
        <family val="1"/>
        <charset val="204"/>
      </rPr>
      <t xml:space="preserve"> п/с 11 инв. № YA0000524-текущий ремонт трансформатора</t>
    </r>
  </si>
  <si>
    <r>
      <t>Трансформатор силовой ТДН-16000/110-УХЛ1(</t>
    </r>
    <r>
      <rPr>
        <sz val="11"/>
        <color rgb="FFFF0000"/>
        <rFont val="Times New Roman"/>
        <family val="1"/>
        <charset val="204"/>
      </rPr>
      <t>1Т</t>
    </r>
    <r>
      <rPr>
        <sz val="11"/>
        <rFont val="Times New Roman"/>
        <family val="1"/>
        <charset val="204"/>
      </rPr>
      <t>) ПС № 38  инв. № YA0004023-текущий ремонт трансформатора</t>
    </r>
  </si>
  <si>
    <r>
      <t>Трансформатор силовой ТДН-16000/110-УХЛ1(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>) ПС № 38   инв. № YA0004025-текущий ремонт трансформатора</t>
    </r>
  </si>
  <si>
    <r>
      <t xml:space="preserve">Силовой трансформатор ТМ-2500/110-8ОУ1  </t>
    </r>
    <r>
      <rPr>
        <sz val="11"/>
        <color rgb="FFFF0000"/>
        <rFont val="Times New Roman"/>
        <family val="1"/>
        <charset val="204"/>
      </rPr>
      <t>1Т</t>
    </r>
    <r>
      <rPr>
        <sz val="11"/>
        <rFont val="Times New Roman"/>
        <family val="1"/>
        <charset val="204"/>
      </rPr>
      <t xml:space="preserve">  инв. № YA0000452 –текущий ремонт силового трансформатора</t>
    </r>
  </si>
  <si>
    <r>
      <t xml:space="preserve">Силовой трансформатор ТДТН 40000/110/35/6 </t>
    </r>
    <r>
      <rPr>
        <sz val="11"/>
        <color rgb="FFFF0000"/>
        <rFont val="Times New Roman"/>
        <family val="1"/>
        <charset val="204"/>
      </rPr>
      <t xml:space="preserve"> 1Т</t>
    </r>
    <r>
      <rPr>
        <sz val="11"/>
        <rFont val="Times New Roman"/>
        <family val="1"/>
        <charset val="204"/>
      </rPr>
      <t xml:space="preserve"> ПС№ 40 «ОФ» 643, 678960, Саха (Якутия) Респ., г. Нерюнгри «пром зона» инв. № YA0000458</t>
    </r>
  </si>
  <si>
    <r>
      <t>Силовой трансформатор  ТДТН 40000/110 /35/6</t>
    </r>
    <r>
      <rPr>
        <sz val="11"/>
        <color rgb="FFFF0000"/>
        <rFont val="Times New Roman"/>
        <family val="1"/>
        <charset val="204"/>
      </rPr>
      <t xml:space="preserve"> 2Т</t>
    </r>
    <r>
      <rPr>
        <sz val="11"/>
        <rFont val="Times New Roman"/>
        <family val="1"/>
        <charset val="204"/>
      </rPr>
      <t xml:space="preserve">  инв. № YA0000467 –текущий ремонт силового трансформатора</t>
    </r>
  </si>
  <si>
    <r>
      <t xml:space="preserve">Силовой трансформатор  ТДТН 40000/110 /35/6 </t>
    </r>
    <r>
      <rPr>
        <sz val="11"/>
        <color rgb="FFFF0000"/>
        <rFont val="Times New Roman"/>
        <family val="1"/>
        <charset val="204"/>
      </rPr>
      <t>3Т</t>
    </r>
    <r>
      <rPr>
        <sz val="11"/>
        <rFont val="Times New Roman"/>
        <family val="1"/>
        <charset val="204"/>
      </rPr>
      <t xml:space="preserve"> инв. № YA0000462  –текущий ремонт силового трансформатора</t>
    </r>
  </si>
  <si>
    <r>
      <t xml:space="preserve">Силовой трансформатор ТМТН 10000/110 /35/10  </t>
    </r>
    <r>
      <rPr>
        <sz val="11"/>
        <color rgb="FFFF0000"/>
        <rFont val="Times New Roman"/>
        <family val="1"/>
        <charset val="204"/>
      </rPr>
      <t>1Т</t>
    </r>
    <r>
      <rPr>
        <sz val="11"/>
        <rFont val="Times New Roman"/>
        <family val="1"/>
        <charset val="204"/>
      </rPr>
      <t xml:space="preserve"> п/с 41 инв. № YA0000470</t>
    </r>
  </si>
  <si>
    <r>
      <t xml:space="preserve">Силовой трансформатор ТМТН 10000/110 /35/10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 xml:space="preserve"> п/с 41  инв. № YA0000477-  текущий ремонт </t>
    </r>
  </si>
  <si>
    <r>
      <t xml:space="preserve">Трансформатор напряжения НКФ-110 6шт. п/с 41 1ТН-110  инв. № YA0000474 – </t>
    </r>
    <r>
      <rPr>
        <sz val="11"/>
        <color rgb="FFFF0000"/>
        <rFont val="Times New Roman"/>
        <family val="1"/>
        <charset val="204"/>
      </rPr>
      <t>1ТН-110</t>
    </r>
    <r>
      <rPr>
        <sz val="11"/>
        <rFont val="Times New Roman"/>
        <family val="1"/>
        <charset val="204"/>
      </rPr>
      <t xml:space="preserve"> фаза А, В, С</t>
    </r>
  </si>
  <si>
    <r>
      <t xml:space="preserve">Трансформатор силовой. ТДН 16000/110 /10 </t>
    </r>
    <r>
      <rPr>
        <sz val="11"/>
        <color rgb="FFFF0000"/>
        <rFont val="Times New Roman"/>
        <family val="1"/>
        <charset val="204"/>
      </rPr>
      <t>1Т</t>
    </r>
    <r>
      <rPr>
        <sz val="11"/>
        <rFont val="Times New Roman"/>
        <family val="1"/>
        <charset val="204"/>
      </rPr>
      <t xml:space="preserve"> п/с 42 инв. № YA0000483</t>
    </r>
  </si>
  <si>
    <r>
      <t xml:space="preserve">Трансформатор силовой ТДН 16000/110/10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 xml:space="preserve"> п/с 42 инв. № YA0000480</t>
    </r>
  </si>
  <si>
    <r>
      <t xml:space="preserve">Трансформатор напряжения НКФ-110  6шт.п/с 42 текущий инв. № YA0000481 ремонт  Трансформатора напряжения НКФ-110 </t>
    </r>
    <r>
      <rPr>
        <sz val="11"/>
        <color indexed="10"/>
        <rFont val="Times New Roman"/>
        <family val="1"/>
        <charset val="204"/>
      </rPr>
      <t xml:space="preserve">ТН-110-1с; </t>
    </r>
    <r>
      <rPr>
        <sz val="11"/>
        <rFont val="Times New Roman"/>
        <family val="1"/>
        <charset val="204"/>
      </rPr>
      <t>НКФ-110</t>
    </r>
    <r>
      <rPr>
        <sz val="11"/>
        <color indexed="10"/>
        <rFont val="Times New Roman"/>
        <family val="1"/>
        <charset val="204"/>
      </rPr>
      <t xml:space="preserve"> ТН-110-2с.</t>
    </r>
  </si>
  <si>
    <r>
      <t xml:space="preserve">ОРУ -110 кВ п/с 43  инв. № YA0000485-текущий ремонт силового трансформатора ТМ-2500/110/10 </t>
    </r>
    <r>
      <rPr>
        <sz val="11"/>
        <color rgb="FFFF0000"/>
        <rFont val="Times New Roman"/>
        <family val="1"/>
        <charset val="204"/>
      </rPr>
      <t>1Т</t>
    </r>
  </si>
  <si>
    <r>
      <t xml:space="preserve">Силовой трансформатор ТДНС-16000/35/6 </t>
    </r>
    <r>
      <rPr>
        <sz val="11"/>
        <color rgb="FFFF0000"/>
        <rFont val="Times New Roman"/>
        <family val="1"/>
        <charset val="204"/>
      </rPr>
      <t>1Т</t>
    </r>
    <r>
      <rPr>
        <sz val="11"/>
        <rFont val="Times New Roman"/>
        <family val="1"/>
        <charset val="204"/>
      </rPr>
      <t xml:space="preserve"> п/с 44 инв. № YA0000489-текущий ремонт </t>
    </r>
  </si>
  <si>
    <r>
      <t xml:space="preserve">Силовой трансформатор ТДНС-16000/35/6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 xml:space="preserve"> п/с 44 инв. № YA0000492</t>
    </r>
  </si>
  <si>
    <r>
      <t xml:space="preserve">Трансформатор ТДН 16000/110/6  </t>
    </r>
    <r>
      <rPr>
        <sz val="11"/>
        <color rgb="FFFF0000"/>
        <rFont val="Times New Roman"/>
        <family val="1"/>
        <charset val="204"/>
      </rPr>
      <t xml:space="preserve">1Т </t>
    </r>
    <r>
      <rPr>
        <sz val="11"/>
        <rFont val="Times New Roman"/>
        <family val="1"/>
        <charset val="204"/>
      </rPr>
      <t xml:space="preserve"> инв. №YA0000504 </t>
    </r>
  </si>
  <si>
    <r>
      <t xml:space="preserve">Трансформатор ТДН 16000/110/6 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 xml:space="preserve">  ПС № 45  инв. № YA0000505 </t>
    </r>
  </si>
  <si>
    <r>
      <t xml:space="preserve">Силовой трансформатор ТДН-16000/110 /6кВ  </t>
    </r>
    <r>
      <rPr>
        <sz val="11"/>
        <color rgb="FFFF0000"/>
        <rFont val="Times New Roman"/>
        <family val="1"/>
        <charset val="204"/>
      </rPr>
      <t xml:space="preserve">1Т </t>
    </r>
    <r>
      <rPr>
        <sz val="11"/>
        <rFont val="Times New Roman"/>
        <family val="1"/>
        <charset val="204"/>
      </rPr>
      <t xml:space="preserve"> инв. № YA0000501</t>
    </r>
  </si>
  <si>
    <r>
      <t xml:space="preserve">Силовой трансформатор ТДН-16000/110 /6кВ 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 xml:space="preserve">  п/с 47 инв. № YA0000498</t>
    </r>
  </si>
  <si>
    <r>
      <t xml:space="preserve">Силовой трансформатор ТДТН  16000/110 /10 </t>
    </r>
    <r>
      <rPr>
        <sz val="11"/>
        <color rgb="FFFF0000"/>
        <rFont val="Times New Roman"/>
        <family val="1"/>
        <charset val="204"/>
      </rPr>
      <t xml:space="preserve"> 1Т</t>
    </r>
    <r>
      <rPr>
        <sz val="11"/>
        <rFont val="Times New Roman"/>
        <family val="1"/>
        <charset val="204"/>
      </rPr>
      <t xml:space="preserve"> п/с 49  инв. № YA0000496</t>
    </r>
  </si>
  <si>
    <r>
      <t xml:space="preserve">Силовой трансформатор ТДТН  16000/110 /10 </t>
    </r>
    <r>
      <rPr>
        <sz val="11"/>
        <color rgb="FFFF0000"/>
        <rFont val="Times New Roman"/>
        <family val="1"/>
        <charset val="204"/>
      </rPr>
      <t xml:space="preserve">2Т </t>
    </r>
    <r>
      <rPr>
        <sz val="11"/>
        <rFont val="Times New Roman"/>
        <family val="1"/>
        <charset val="204"/>
      </rPr>
      <t>п/с 49 инв. № YA0000493</t>
    </r>
  </si>
  <si>
    <r>
      <t xml:space="preserve">Масляный выключатель МКП-110Б-2шт  инв. № YA0000509 МКП-110Б </t>
    </r>
    <r>
      <rPr>
        <sz val="11"/>
        <color rgb="FFFF0000"/>
        <rFont val="Times New Roman"/>
        <family val="1"/>
        <charset val="204"/>
      </rPr>
      <t>В-110-1Т</t>
    </r>
  </si>
  <si>
    <r>
      <t xml:space="preserve">Масляный выключатель МКП-110Б-2шт  инв. № YA0000509 МКП-110Б </t>
    </r>
    <r>
      <rPr>
        <sz val="11"/>
        <color rgb="FFFF0000"/>
        <rFont val="Times New Roman"/>
        <family val="1"/>
        <charset val="204"/>
      </rPr>
      <t>В-110-2Т</t>
    </r>
  </si>
  <si>
    <r>
      <t xml:space="preserve">Трансформатор силовой ТРДН  40000/110 /10 </t>
    </r>
    <r>
      <rPr>
        <sz val="11"/>
        <color rgb="FFFF0000"/>
        <rFont val="Times New Roman"/>
        <family val="1"/>
        <charset val="204"/>
      </rPr>
      <t>1Т</t>
    </r>
    <r>
      <rPr>
        <sz val="11"/>
        <rFont val="Times New Roman"/>
        <family val="1"/>
        <charset val="204"/>
      </rPr>
      <t xml:space="preserve"> п/с 50 инв. № YA0000522  </t>
    </r>
  </si>
  <si>
    <r>
      <t xml:space="preserve">Трансформатор силовой ТРДН  40000/110/10 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 xml:space="preserve"> п/с 50  инв. № YA0000521 </t>
    </r>
  </si>
  <si>
    <r>
      <t xml:space="preserve">Трансформатор силовой ТМ-1600/35/6 </t>
    </r>
    <r>
      <rPr>
        <sz val="11"/>
        <color rgb="FFFF0000"/>
        <rFont val="Times New Roman"/>
        <family val="1"/>
        <charset val="204"/>
      </rPr>
      <t>(1Т</t>
    </r>
    <r>
      <rPr>
        <sz val="11"/>
        <rFont val="Times New Roman"/>
        <family val="1"/>
        <charset val="204"/>
      </rPr>
      <t>) п/с 51 инв. № YA0003396</t>
    </r>
  </si>
  <si>
    <r>
      <t>Трансформатор силовой ТМ-1600/35/6 (</t>
    </r>
    <r>
      <rPr>
        <sz val="11"/>
        <color rgb="FFFF0000"/>
        <rFont val="Times New Roman"/>
        <family val="1"/>
        <charset val="204"/>
      </rPr>
      <t>2Т</t>
    </r>
    <r>
      <rPr>
        <sz val="11"/>
        <rFont val="Times New Roman"/>
        <family val="1"/>
        <charset val="204"/>
      </rPr>
      <t>) п/с 51  инв. № YA0003433</t>
    </r>
  </si>
  <si>
    <r>
      <t>Здание трансформаторной подстанции "Октябрьская 6"(оптика)</t>
    </r>
    <r>
      <rPr>
        <b/>
        <i/>
        <sz val="11"/>
        <color rgb="FFFF0000"/>
        <rFont val="Times New Roman"/>
        <family val="1"/>
        <charset val="204"/>
      </rPr>
      <t>№14</t>
    </r>
  </si>
  <si>
    <t xml:space="preserve">Годовая программа ремонтов основных фондов филиала АО "ДРСК" ЮЯЭС на 2017 г.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</si>
</sst>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  <numFmt numFmtId="168" formatCode="&quot;$&quot;#,##0_);[Red]\(&quot;$&quot;#,##0\)"/>
    <numFmt numFmtId="169" formatCode="General_)"/>
    <numFmt numFmtId="170" formatCode="_-* #,##0.00_-;_-* #,##0.00\-;_-* &quot;-&quot;??_-;_-@_-"/>
    <numFmt numFmtId="171" formatCode="_-* #,##0_$_-;\-* #,##0_$_-;_-* &quot;-&quot;_$_-;_-@_-"/>
    <numFmt numFmtId="172" formatCode="_-* #,##0.00&quot;$&quot;_-;\-* #,##0.00&quot;$&quot;_-;_-* &quot;-&quot;??&quot;$&quot;_-;_-@_-"/>
    <numFmt numFmtId="173" formatCode="_-* #,##0.00_$_-;\-* #,##0.00_$_-;_-* &quot;-&quot;??_$_-;_-@_-"/>
    <numFmt numFmtId="174" formatCode="0.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170" fontId="5" fillId="0" borderId="11">
      <protection locked="0"/>
    </xf>
    <xf numFmtId="170" fontId="5" fillId="0" borderId="11">
      <protection locked="0"/>
    </xf>
    <xf numFmtId="170" fontId="5" fillId="0" borderId="11">
      <protection locked="0"/>
    </xf>
    <xf numFmtId="165" fontId="7" fillId="0" borderId="0">
      <protection locked="0"/>
    </xf>
    <xf numFmtId="165" fontId="18" fillId="0" borderId="0">
      <protection locked="0"/>
    </xf>
    <xf numFmtId="165" fontId="7" fillId="0" borderId="0">
      <protection locked="0"/>
    </xf>
    <xf numFmtId="165" fontId="18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65" fontId="7" fillId="0" borderId="0">
      <protection locked="0"/>
    </xf>
    <xf numFmtId="165" fontId="18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8" fillId="0" borderId="0">
      <protection locked="0"/>
    </xf>
    <xf numFmtId="0" fontId="19" fillId="0" borderId="0">
      <protection locked="0"/>
    </xf>
    <xf numFmtId="0" fontId="8" fillId="0" borderId="0">
      <protection locked="0"/>
    </xf>
    <xf numFmtId="0" fontId="19" fillId="0" borderId="0">
      <protection locked="0"/>
    </xf>
    <xf numFmtId="0" fontId="7" fillId="0" borderId="11">
      <protection locked="0"/>
    </xf>
    <xf numFmtId="0" fontId="18" fillId="0" borderId="11">
      <protection locked="0"/>
    </xf>
    <xf numFmtId="171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9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1" fillId="0" borderId="0"/>
    <xf numFmtId="0" fontId="12" fillId="0" borderId="0"/>
    <xf numFmtId="0" fontId="13" fillId="0" borderId="0" applyNumberFormat="0">
      <alignment horizontal="left"/>
    </xf>
    <xf numFmtId="169" fontId="14" fillId="0" borderId="12">
      <protection locked="0"/>
    </xf>
    <xf numFmtId="169" fontId="15" fillId="2" borderId="12"/>
    <xf numFmtId="0" fontId="9" fillId="0" borderId="0"/>
    <xf numFmtId="167" fontId="16" fillId="3" borderId="13" applyNumberFormat="0" applyBorder="0" applyAlignment="0">
      <alignment vertical="center"/>
      <protection locked="0"/>
    </xf>
    <xf numFmtId="0" fontId="6" fillId="0" borderId="0"/>
    <xf numFmtId="164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7" fillId="0" borderId="0">
      <protection locked="0"/>
    </xf>
    <xf numFmtId="165" fontId="18" fillId="0" borderId="0">
      <protection locked="0"/>
    </xf>
  </cellStyleXfs>
  <cellXfs count="19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0" xfId="0" applyBorder="1"/>
    <xf numFmtId="0" fontId="0" fillId="0" borderId="19" xfId="0" applyBorder="1"/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0" xfId="0" applyFont="1" applyFill="1"/>
    <xf numFmtId="0" fontId="3" fillId="0" borderId="2" xfId="0" applyFont="1" applyFill="1" applyBorder="1"/>
    <xf numFmtId="1" fontId="4" fillId="0" borderId="2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/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2" fillId="0" borderId="2" xfId="0" applyFont="1" applyFill="1" applyBorder="1" applyAlignment="1">
      <alignment horizontal="center"/>
    </xf>
    <xf numFmtId="0" fontId="2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28" xfId="0" applyFont="1" applyFill="1" applyBorder="1" applyAlignment="1"/>
    <xf numFmtId="0" fontId="3" fillId="0" borderId="29" xfId="0" applyFont="1" applyFill="1" applyBorder="1" applyAlignment="1">
      <alignment horizontal="center"/>
    </xf>
    <xf numFmtId="0" fontId="20" fillId="0" borderId="29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 wrapText="1"/>
      <protection locked="0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left" wrapText="1"/>
    </xf>
    <xf numFmtId="0" fontId="3" fillId="0" borderId="26" xfId="0" applyFont="1" applyFill="1" applyBorder="1" applyAlignment="1"/>
    <xf numFmtId="0" fontId="3" fillId="0" borderId="27" xfId="0" applyFont="1" applyFill="1" applyBorder="1" applyAlignment="1">
      <alignment horizontal="center"/>
    </xf>
    <xf numFmtId="0" fontId="20" fillId="0" borderId="27" xfId="0" applyFont="1" applyFill="1" applyBorder="1" applyAlignment="1" applyProtection="1">
      <alignment horizontal="left"/>
      <protection locked="0"/>
    </xf>
    <xf numFmtId="0" fontId="3" fillId="0" borderId="27" xfId="0" applyFont="1" applyFill="1" applyBorder="1" applyAlignment="1" applyProtection="1">
      <alignment horizontal="left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>
      <alignment horizontal="left" wrapText="1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28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0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17" fontId="3" fillId="0" borderId="2" xfId="0" applyNumberFormat="1" applyFont="1" applyFill="1" applyBorder="1" applyAlignment="1">
      <alignment horizontal="left"/>
    </xf>
    <xf numFmtId="17" fontId="3" fillId="0" borderId="28" xfId="0" applyNumberFormat="1" applyFont="1" applyFill="1" applyBorder="1" applyAlignment="1"/>
    <xf numFmtId="2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2" xfId="0" applyNumberFormat="1" applyFont="1" applyFill="1" applyBorder="1"/>
    <xf numFmtId="167" fontId="3" fillId="0" borderId="2" xfId="0" applyNumberFormat="1" applyFont="1" applyFill="1" applyBorder="1" applyAlignment="1">
      <alignment horizontal="center"/>
    </xf>
    <xf numFmtId="0" fontId="23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167" fontId="3" fillId="0" borderId="1" xfId="0" applyNumberFormat="1" applyFont="1" applyFill="1" applyBorder="1"/>
    <xf numFmtId="167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left"/>
    </xf>
    <xf numFmtId="0" fontId="20" fillId="0" borderId="2" xfId="0" applyFont="1" applyFill="1" applyBorder="1"/>
    <xf numFmtId="0" fontId="3" fillId="0" borderId="2" xfId="0" applyFont="1" applyFill="1" applyBorder="1" applyAlignment="1">
      <alignment wrapText="1"/>
    </xf>
    <xf numFmtId="167" fontId="3" fillId="0" borderId="2" xfId="0" applyNumberFormat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2" fontId="2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3" fillId="0" borderId="2" xfId="1" applyFont="1" applyFill="1" applyBorder="1"/>
    <xf numFmtId="0" fontId="3" fillId="0" borderId="2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/>
    <xf numFmtId="0" fontId="4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2" fontId="20" fillId="0" borderId="2" xfId="2" applyNumberFormat="1" applyFont="1" applyFill="1" applyBorder="1" applyAlignment="1">
      <alignment horizontal="center" vertical="center" wrapText="1"/>
    </xf>
    <xf numFmtId="2" fontId="23" fillId="0" borderId="2" xfId="2" applyNumberFormat="1" applyFont="1" applyFill="1" applyBorder="1" applyAlignment="1">
      <alignment horizontal="center" vertical="center" wrapText="1"/>
    </xf>
    <xf numFmtId="174" fontId="3" fillId="0" borderId="2" xfId="0" applyNumberFormat="1" applyFont="1" applyFill="1" applyBorder="1" applyAlignment="1">
      <alignment horizontal="center" vertical="center"/>
    </xf>
    <xf numFmtId="2" fontId="25" fillId="0" borderId="2" xfId="2" applyNumberFormat="1" applyFont="1" applyFill="1" applyBorder="1" applyAlignment="1">
      <alignment horizontal="center" vertical="center" wrapText="1"/>
    </xf>
    <xf numFmtId="174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26" fillId="0" borderId="2" xfId="2" applyNumberFormat="1" applyFont="1" applyFill="1" applyBorder="1" applyAlignment="1">
      <alignment horizontal="center" vertical="center" wrapText="1"/>
    </xf>
    <xf numFmtId="1" fontId="3" fillId="0" borderId="21" xfId="0" applyNumberFormat="1" applyFont="1" applyFill="1" applyBorder="1" applyAlignment="1">
      <alignment horizontal="left"/>
    </xf>
    <xf numFmtId="1" fontId="3" fillId="0" borderId="22" xfId="0" applyNumberFormat="1" applyFont="1" applyFill="1" applyBorder="1" applyAlignment="1">
      <alignment horizontal="left"/>
    </xf>
    <xf numFmtId="1" fontId="3" fillId="0" borderId="18" xfId="0" applyNumberFormat="1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1" fontId="3" fillId="0" borderId="15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" fontId="3" fillId="0" borderId="13" xfId="0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3" fillId="0" borderId="29" xfId="0" applyFont="1" applyFill="1" applyBorder="1"/>
    <xf numFmtId="2" fontId="3" fillId="0" borderId="30" xfId="0" applyNumberFormat="1" applyFont="1" applyFill="1" applyBorder="1" applyAlignment="1"/>
    <xf numFmtId="0" fontId="3" fillId="0" borderId="30" xfId="0" applyFont="1" applyFill="1" applyBorder="1"/>
    <xf numFmtId="0" fontId="3" fillId="0" borderId="30" xfId="1" applyFont="1" applyFill="1" applyBorder="1"/>
    <xf numFmtId="0" fontId="3" fillId="0" borderId="30" xfId="0" applyFont="1" applyFill="1" applyBorder="1" applyAlignment="1" applyProtection="1">
      <alignment horizontal="left" wrapText="1"/>
      <protection locked="0"/>
    </xf>
    <xf numFmtId="0" fontId="3" fillId="0" borderId="30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Fill="1" applyBorder="1" applyAlignment="1">
      <alignment horizontal="left"/>
    </xf>
    <xf numFmtId="0" fontId="3" fillId="0" borderId="23" xfId="0" applyFont="1" applyFill="1" applyBorder="1" applyAlignment="1"/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24" xfId="0" applyFont="1" applyFill="1" applyBorder="1" applyAlignment="1"/>
    <xf numFmtId="0" fontId="3" fillId="0" borderId="25" xfId="0" applyFont="1" applyFill="1" applyBorder="1"/>
    <xf numFmtId="0" fontId="3" fillId="0" borderId="25" xfId="1" applyFont="1" applyFill="1" applyBorder="1"/>
    <xf numFmtId="0" fontId="3" fillId="0" borderId="25" xfId="0" applyFont="1" applyFill="1" applyBorder="1" applyAlignment="1" applyProtection="1">
      <alignment horizontal="left" wrapText="1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3" fillId="0" borderId="25" xfId="0" applyFont="1" applyFill="1" applyBorder="1" applyAlignment="1">
      <alignment horizontal="left"/>
    </xf>
    <xf numFmtId="0" fontId="3" fillId="0" borderId="27" xfId="0" applyFont="1" applyFill="1" applyBorder="1"/>
    <xf numFmtId="0" fontId="3" fillId="0" borderId="27" xfId="1" applyFont="1" applyFill="1" applyBorder="1"/>
    <xf numFmtId="2" fontId="3" fillId="0" borderId="24" xfId="0" applyNumberFormat="1" applyFont="1" applyFill="1" applyBorder="1" applyAlignment="1"/>
    <xf numFmtId="0" fontId="3" fillId="0" borderId="25" xfId="0" applyFont="1" applyFill="1" applyBorder="1" applyAlignment="1" applyProtection="1">
      <alignment wrapText="1"/>
      <protection locked="0"/>
    </xf>
    <xf numFmtId="0" fontId="3" fillId="0" borderId="29" xfId="1" applyFont="1" applyFill="1" applyBorder="1"/>
    <xf numFmtId="0" fontId="3" fillId="0" borderId="31" xfId="0" applyFont="1" applyFill="1" applyBorder="1" applyAlignment="1"/>
    <xf numFmtId="0" fontId="3" fillId="0" borderId="30" xfId="0" applyFont="1" applyFill="1" applyBorder="1" applyAlignment="1" applyProtection="1">
      <alignment horizontal="left"/>
      <protection locked="0"/>
    </xf>
    <xf numFmtId="0" fontId="3" fillId="0" borderId="30" xfId="0" applyFont="1" applyFill="1" applyBorder="1" applyAlignment="1" applyProtection="1">
      <alignment wrapText="1"/>
      <protection locked="0"/>
    </xf>
    <xf numFmtId="2" fontId="3" fillId="0" borderId="30" xfId="0" applyNumberFormat="1" applyFont="1" applyFill="1" applyBorder="1" applyAlignment="1"/>
    <xf numFmtId="0" fontId="3" fillId="0" borderId="30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left"/>
    </xf>
    <xf numFmtId="0" fontId="3" fillId="0" borderId="30" xfId="0" applyFont="1" applyFill="1" applyBorder="1" applyAlignment="1" applyProtection="1">
      <alignment horizontal="left" wrapText="1"/>
      <protection locked="0"/>
    </xf>
    <xf numFmtId="0" fontId="3" fillId="0" borderId="30" xfId="0" applyFont="1" applyFill="1" applyBorder="1" applyAlignment="1" applyProtection="1">
      <alignment horizontal="left" vertical="top" wrapText="1"/>
      <protection locked="0"/>
    </xf>
    <xf numFmtId="2" fontId="3" fillId="0" borderId="2" xfId="0" applyNumberFormat="1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2" xfId="0" applyFont="1" applyFill="1" applyBorder="1" applyAlignment="1"/>
    <xf numFmtId="0" fontId="3" fillId="0" borderId="1" xfId="1" applyFont="1" applyFill="1" applyBorder="1"/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horizontal="left"/>
    </xf>
    <xf numFmtId="2" fontId="3" fillId="0" borderId="3" xfId="0" applyNumberFormat="1" applyFont="1" applyFill="1" applyBorder="1" applyAlignment="1"/>
    <xf numFmtId="0" fontId="3" fillId="0" borderId="3" xfId="0" applyFont="1" applyFill="1" applyBorder="1"/>
    <xf numFmtId="0" fontId="3" fillId="0" borderId="3" xfId="1" applyFont="1" applyFill="1" applyBorder="1"/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/>
    <xf numFmtId="2" fontId="3" fillId="0" borderId="30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2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2" fontId="3" fillId="0" borderId="1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/>
    <xf numFmtId="2" fontId="3" fillId="0" borderId="1" xfId="0" applyNumberFormat="1" applyFont="1" applyFill="1" applyBorder="1" applyAlignment="1"/>
    <xf numFmtId="0" fontId="3" fillId="4" borderId="2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23" fillId="0" borderId="2" xfId="0" applyFont="1" applyFill="1" applyBorder="1"/>
    <xf numFmtId="2" fontId="3" fillId="0" borderId="0" xfId="0" applyNumberFormat="1" applyFont="1" applyFill="1" applyBorder="1" applyAlignment="1"/>
    <xf numFmtId="0" fontId="3" fillId="0" borderId="0" xfId="1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 wrapText="1"/>
    </xf>
  </cellXfs>
  <cellStyles count="64">
    <cellStyle name="”€ќђќ‘ћ‚›‰" xfId="6"/>
    <cellStyle name="”€ќђќ‘ћ‚›‰ 2" xfId="7"/>
    <cellStyle name="”€љ‘€ђћ‚ђќќ›‰" xfId="8"/>
    <cellStyle name="”€љ‘€ђћ‚ђќќ›‰ 2" xfId="9"/>
    <cellStyle name="”ќђќ‘ћ‚›‰" xfId="10"/>
    <cellStyle name="”ќђќ‘ћ‚›‰ 2" xfId="11"/>
    <cellStyle name="”ќђќ‘ћ‚›‰ 3" xfId="12"/>
    <cellStyle name="”љ‘ђћ‚ђќќ›‰" xfId="13"/>
    <cellStyle name="”љ‘ђћ‚ђќќ›‰ 2" xfId="14"/>
    <cellStyle name="”љ‘ђћ‚ђќќ›‰ 3" xfId="15"/>
    <cellStyle name="„…ќ…†ќ›‰" xfId="16"/>
    <cellStyle name="„…ќ…†ќ›‰ 2" xfId="17"/>
    <cellStyle name="„ђ’ђ" xfId="18"/>
    <cellStyle name="„ђ’ђ 2" xfId="19"/>
    <cellStyle name="„ђ’ђ 3" xfId="20"/>
    <cellStyle name="€’ћѓћ‚›‰" xfId="25"/>
    <cellStyle name="€’ћѓћ‚›‰ 2" xfId="26"/>
    <cellStyle name="‡ђѓћ‹ћ‚ћљ1" xfId="21"/>
    <cellStyle name="‡ђѓћ‹ћ‚ћљ1 2" xfId="22"/>
    <cellStyle name="‡ђѓћ‹ћ‚ћљ2" xfId="23"/>
    <cellStyle name="‡ђѓћ‹ћ‚ћљ2 2" xfId="24"/>
    <cellStyle name="’ћѓћ‚›‰" xfId="3"/>
    <cellStyle name="’ћѓћ‚›‰ 2" xfId="4"/>
    <cellStyle name="’ћѓћ‚›‰ 3" xfId="5"/>
    <cellStyle name="Comma [0]_laroux" xfId="27"/>
    <cellStyle name="Comma_laroux" xfId="28"/>
    <cellStyle name="Currency [0]" xfId="29"/>
    <cellStyle name="Currency_laroux" xfId="30"/>
    <cellStyle name="F2" xfId="31"/>
    <cellStyle name="F2 2" xfId="32"/>
    <cellStyle name="F2 3" xfId="33"/>
    <cellStyle name="F3" xfId="34"/>
    <cellStyle name="F3 2" xfId="35"/>
    <cellStyle name="F3 3" xfId="36"/>
    <cellStyle name="F4" xfId="37"/>
    <cellStyle name="F4 2" xfId="38"/>
    <cellStyle name="F4 3" xfId="39"/>
    <cellStyle name="F5" xfId="40"/>
    <cellStyle name="F5 2" xfId="41"/>
    <cellStyle name="F5 3" xfId="42"/>
    <cellStyle name="F6" xfId="43"/>
    <cellStyle name="F6 2" xfId="44"/>
    <cellStyle name="F6 3" xfId="45"/>
    <cellStyle name="F7" xfId="46"/>
    <cellStyle name="F7 2" xfId="47"/>
    <cellStyle name="F7 3" xfId="48"/>
    <cellStyle name="F8" xfId="49"/>
    <cellStyle name="F8 2" xfId="50"/>
    <cellStyle name="F8 3" xfId="51"/>
    <cellStyle name="Normal_ASUS" xfId="52"/>
    <cellStyle name="Normal1" xfId="53"/>
    <cellStyle name="Price_Body" xfId="54"/>
    <cellStyle name="Беззащитный" xfId="55"/>
    <cellStyle name="Гиперссылка" xfId="1" builtinId="8"/>
    <cellStyle name="Защитный" xfId="56"/>
    <cellStyle name="Обычный" xfId="0" builtinId="0"/>
    <cellStyle name="Обычный 2" xfId="57"/>
    <cellStyle name="Обычный 3" xfId="2"/>
    <cellStyle name="Поле ввода" xfId="58"/>
    <cellStyle name="Стиль 1" xfId="59"/>
    <cellStyle name="Тысячи [0]_3Com" xfId="60"/>
    <cellStyle name="Тысячи_3Com" xfId="61"/>
    <cellStyle name="Џђћ–…ќ’ќ›‰" xfId="62"/>
    <cellStyle name="Џђћ–…ќ’ќ›‰ 2" xfId="63"/>
  </cellStyles>
  <dxfs count="0"/>
  <tableStyles count="0" defaultTableStyle="TableStyleMedium2" defaultPivotStyle="PivotStyleMedium9"/>
  <colors>
    <mruColors>
      <color rgb="FFFFFF99"/>
      <color rgb="FFDAEEF3"/>
      <color rgb="FFFABF8F"/>
      <color rgb="FFE6B8B7"/>
      <color rgb="FFFFFFCC"/>
      <color rgb="FFCCFFFF"/>
      <color rgb="FF00FF00"/>
      <color rgb="FFFF99FF"/>
      <color rgb="FFFF9966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668"/>
  <sheetViews>
    <sheetView tabSelected="1" view="pageBreakPreview" zoomScale="70" zoomScaleNormal="70" zoomScaleSheetLayoutView="70" zoomScalePageLayoutView="10" workbookViewId="0">
      <selection activeCell="L16" sqref="L16"/>
    </sheetView>
  </sheetViews>
  <sheetFormatPr defaultColWidth="9.140625" defaultRowHeight="15" outlineLevelRow="2" outlineLevelCol="1"/>
  <cols>
    <col min="1" max="1" width="11.28515625" style="20" bestFit="1" customWidth="1"/>
    <col min="2" max="2" width="6.85546875" style="20" customWidth="1"/>
    <col min="3" max="3" width="7.42578125" style="20" customWidth="1"/>
    <col min="4" max="4" width="10.42578125" style="20" customWidth="1"/>
    <col min="5" max="5" width="41" style="20" customWidth="1"/>
    <col min="6" max="6" width="51.42578125" style="20" customWidth="1"/>
    <col min="7" max="7" width="16.28515625" style="29" customWidth="1"/>
    <col min="8" max="8" width="17.7109375" style="20" customWidth="1"/>
    <col min="9" max="9" width="6.5703125" style="20" customWidth="1"/>
    <col min="10" max="10" width="9.42578125" style="20" customWidth="1"/>
    <col min="11" max="11" width="9" style="20" customWidth="1"/>
    <col min="12" max="12" width="56.42578125" style="20" customWidth="1"/>
    <col min="13" max="13" width="6.42578125" style="20" hidden="1" customWidth="1" outlineLevel="1"/>
    <col min="14" max="14" width="10" style="20" hidden="1" customWidth="1" outlineLevel="1"/>
    <col min="15" max="15" width="9.140625" style="20" collapsed="1"/>
    <col min="16" max="16384" width="9.140625" style="20"/>
  </cols>
  <sheetData>
    <row r="1" spans="1:14">
      <c r="A1" s="68"/>
      <c r="B1" s="68"/>
      <c r="C1" s="68"/>
      <c r="D1" s="68"/>
      <c r="E1" s="68"/>
    </row>
    <row r="2" spans="1:14" ht="18" customHeight="1">
      <c r="A2" s="194" t="s">
        <v>737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18.75" customHeight="1">
      <c r="A3" s="69"/>
      <c r="B3" s="69"/>
      <c r="C3" s="69"/>
      <c r="D3" s="69"/>
      <c r="E3" s="69"/>
      <c r="F3" s="35"/>
      <c r="G3" s="70"/>
      <c r="H3" s="35"/>
      <c r="I3" s="35"/>
      <c r="J3" s="35"/>
      <c r="K3" s="35"/>
      <c r="N3" s="71"/>
    </row>
    <row r="4" spans="1:14" ht="21" customHeight="1">
      <c r="A4" s="72" t="s">
        <v>0</v>
      </c>
      <c r="B4" s="72" t="s">
        <v>1</v>
      </c>
      <c r="C4" s="72" t="s">
        <v>2</v>
      </c>
      <c r="D4" s="72" t="s">
        <v>3</v>
      </c>
      <c r="E4" s="73" t="s">
        <v>4</v>
      </c>
      <c r="F4" s="73" t="s">
        <v>5</v>
      </c>
      <c r="G4" s="74" t="s">
        <v>6</v>
      </c>
      <c r="H4" s="74"/>
      <c r="I4" s="72" t="s">
        <v>7</v>
      </c>
      <c r="J4" s="75" t="s">
        <v>8</v>
      </c>
      <c r="K4" s="75"/>
      <c r="L4" s="72" t="s">
        <v>9</v>
      </c>
      <c r="M4" s="72" t="s">
        <v>10</v>
      </c>
      <c r="N4" s="72" t="s">
        <v>11</v>
      </c>
    </row>
    <row r="5" spans="1:14">
      <c r="A5" s="76"/>
      <c r="B5" s="76"/>
      <c r="C5" s="76"/>
      <c r="D5" s="76"/>
      <c r="E5" s="77"/>
      <c r="F5" s="77"/>
      <c r="G5" s="74"/>
      <c r="H5" s="74"/>
      <c r="I5" s="76"/>
      <c r="J5" s="23" t="s">
        <v>12</v>
      </c>
      <c r="K5" s="23" t="s">
        <v>13</v>
      </c>
      <c r="L5" s="76"/>
      <c r="M5" s="76"/>
      <c r="N5" s="76"/>
    </row>
    <row r="6" spans="1:14" ht="21" customHeight="1">
      <c r="A6" s="76"/>
      <c r="B6" s="76"/>
      <c r="C6" s="76"/>
      <c r="D6" s="76"/>
      <c r="E6" s="77"/>
      <c r="F6" s="77"/>
      <c r="G6" s="78" t="s">
        <v>14</v>
      </c>
      <c r="H6" s="78" t="s">
        <v>15</v>
      </c>
      <c r="I6" s="76"/>
      <c r="J6" s="79" t="s">
        <v>16</v>
      </c>
      <c r="K6" s="79" t="s">
        <v>16</v>
      </c>
      <c r="L6" s="76"/>
      <c r="M6" s="76"/>
      <c r="N6" s="76"/>
    </row>
    <row r="7" spans="1:14" s="16" customFormat="1" ht="12" customHeight="1" outlineLevel="1">
      <c r="A7" s="14"/>
      <c r="B7" s="14"/>
      <c r="C7" s="14"/>
      <c r="D7" s="14"/>
      <c r="E7" s="14" t="s">
        <v>18</v>
      </c>
      <c r="F7" s="14"/>
      <c r="G7" s="15"/>
      <c r="H7" s="14"/>
      <c r="I7" s="14"/>
      <c r="J7" s="14"/>
      <c r="K7" s="14"/>
      <c r="L7" s="14"/>
      <c r="M7" s="14"/>
      <c r="N7" s="14"/>
    </row>
    <row r="8" spans="1:14" s="16" customFormat="1" outlineLevel="1">
      <c r="A8" s="14"/>
      <c r="B8" s="14"/>
      <c r="C8" s="14"/>
      <c r="D8" s="14"/>
      <c r="E8" s="14" t="s">
        <v>81</v>
      </c>
      <c r="F8" s="14"/>
      <c r="G8" s="15"/>
      <c r="H8" s="14"/>
      <c r="I8" s="14"/>
      <c r="J8" s="14"/>
      <c r="K8" s="17"/>
      <c r="L8" s="15"/>
      <c r="M8" s="14"/>
      <c r="N8" s="14"/>
    </row>
    <row r="9" spans="1:14" s="16" customFormat="1" outlineLevel="1">
      <c r="A9" s="14"/>
      <c r="B9" s="14"/>
      <c r="C9" s="14"/>
      <c r="D9" s="14"/>
      <c r="E9" s="14" t="s">
        <v>82</v>
      </c>
      <c r="F9" s="14"/>
      <c r="G9" s="15"/>
      <c r="H9" s="14"/>
      <c r="I9" s="14"/>
      <c r="J9" s="14"/>
      <c r="K9" s="17"/>
      <c r="L9" s="15"/>
      <c r="M9" s="14"/>
      <c r="N9" s="14"/>
    </row>
    <row r="10" spans="1:14" s="16" customFormat="1" outlineLevel="1">
      <c r="A10" s="14"/>
      <c r="B10" s="14"/>
      <c r="C10" s="14"/>
      <c r="D10" s="14"/>
      <c r="E10" s="14" t="s">
        <v>105</v>
      </c>
      <c r="F10" s="14"/>
      <c r="G10" s="15"/>
      <c r="H10" s="14"/>
      <c r="I10" s="14"/>
      <c r="J10" s="14"/>
      <c r="K10" s="17"/>
      <c r="L10" s="15"/>
      <c r="M10" s="14"/>
      <c r="N10" s="14"/>
    </row>
    <row r="11" spans="1:14" s="16" customFormat="1" outlineLevel="1">
      <c r="A11" s="14"/>
      <c r="B11" s="14"/>
      <c r="C11" s="14"/>
      <c r="D11" s="14"/>
      <c r="E11" s="14" t="s">
        <v>100</v>
      </c>
      <c r="F11" s="14"/>
      <c r="G11" s="15"/>
      <c r="H11" s="14"/>
      <c r="I11" s="14"/>
      <c r="J11" s="14"/>
      <c r="K11" s="17"/>
      <c r="L11" s="15"/>
      <c r="M11" s="14"/>
      <c r="N11" s="18"/>
    </row>
    <row r="12" spans="1:14" s="16" customFormat="1" outlineLevel="1">
      <c r="A12" s="14"/>
      <c r="B12" s="14"/>
      <c r="C12" s="14"/>
      <c r="D12" s="14"/>
      <c r="E12" s="14" t="s">
        <v>425</v>
      </c>
      <c r="F12" s="14"/>
      <c r="G12" s="15"/>
      <c r="H12" s="14"/>
      <c r="I12" s="14"/>
      <c r="J12" s="14"/>
      <c r="K12" s="14"/>
      <c r="L12" s="14"/>
      <c r="M12" s="14"/>
      <c r="N12" s="14"/>
    </row>
    <row r="13" spans="1:14" s="16" customFormat="1" ht="16.899999999999999" customHeight="1" outlineLevel="1">
      <c r="A13" s="14"/>
      <c r="B13" s="14"/>
      <c r="C13" s="14"/>
      <c r="D13" s="14"/>
      <c r="E13" s="14" t="s">
        <v>382</v>
      </c>
      <c r="F13" s="14"/>
      <c r="G13" s="15"/>
      <c r="H13" s="14"/>
      <c r="I13" s="14"/>
      <c r="J13" s="14"/>
      <c r="K13" s="14"/>
      <c r="L13" s="14"/>
      <c r="M13" s="14"/>
      <c r="N13" s="14"/>
    </row>
    <row r="14" spans="1:14" s="16" customFormat="1" ht="12" customHeight="1" outlineLevel="1">
      <c r="A14" s="14"/>
      <c r="B14" s="14"/>
      <c r="C14" s="14"/>
      <c r="D14" s="14"/>
      <c r="E14" s="14" t="s">
        <v>427</v>
      </c>
      <c r="F14" s="14"/>
      <c r="G14" s="15"/>
      <c r="H14" s="14"/>
      <c r="I14" s="14"/>
      <c r="J14" s="14"/>
      <c r="K14" s="14"/>
      <c r="L14" s="14"/>
      <c r="M14" s="14"/>
      <c r="N14" s="14"/>
    </row>
    <row r="15" spans="1:14" s="16" customFormat="1" ht="12" customHeight="1" outlineLevel="1">
      <c r="A15" s="14"/>
      <c r="B15" s="14"/>
      <c r="C15" s="14"/>
      <c r="D15" s="14"/>
      <c r="E15" s="14" t="s">
        <v>534</v>
      </c>
      <c r="F15" s="14"/>
      <c r="G15" s="15"/>
      <c r="H15" s="14"/>
      <c r="I15" s="14"/>
      <c r="J15" s="14"/>
      <c r="K15" s="14"/>
      <c r="L15" s="14"/>
      <c r="M15" s="14"/>
      <c r="N15" s="14"/>
    </row>
    <row r="16" spans="1:14" s="16" customFormat="1" ht="12" customHeight="1" outlineLevel="1">
      <c r="A16" s="14"/>
      <c r="B16" s="14"/>
      <c r="C16" s="14"/>
      <c r="D16" s="14"/>
      <c r="E16" s="14" t="s">
        <v>426</v>
      </c>
      <c r="F16" s="14"/>
      <c r="G16" s="15"/>
      <c r="H16" s="14"/>
      <c r="I16" s="14"/>
      <c r="J16" s="14"/>
      <c r="K16" s="14"/>
      <c r="L16" s="14"/>
      <c r="M16" s="14"/>
      <c r="N16" s="14"/>
    </row>
    <row r="17" spans="1:14" s="16" customFormat="1" ht="12" customHeight="1" outlineLevel="1">
      <c r="A17" s="14"/>
      <c r="B17" s="14"/>
      <c r="C17" s="14"/>
      <c r="D17" s="14"/>
      <c r="E17" s="14" t="s">
        <v>401</v>
      </c>
      <c r="F17" s="14"/>
      <c r="G17" s="15"/>
      <c r="H17" s="14"/>
      <c r="I17" s="14"/>
      <c r="J17" s="14"/>
      <c r="K17" s="14"/>
      <c r="L17" s="14"/>
      <c r="M17" s="14"/>
      <c r="N17" s="14"/>
    </row>
    <row r="18" spans="1:14" s="16" customFormat="1" ht="12" customHeight="1" outlineLevel="1">
      <c r="A18" s="14"/>
      <c r="B18" s="14"/>
      <c r="C18" s="14"/>
      <c r="D18" s="14"/>
      <c r="E18" s="14" t="s">
        <v>402</v>
      </c>
      <c r="F18" s="14"/>
      <c r="G18" s="15"/>
      <c r="H18" s="14"/>
      <c r="I18" s="14"/>
      <c r="J18" s="14"/>
      <c r="K18" s="14"/>
      <c r="L18" s="14"/>
      <c r="M18" s="14"/>
      <c r="N18" s="14"/>
    </row>
    <row r="19" spans="1:14" s="16" customFormat="1" ht="12" customHeight="1" outlineLevel="1">
      <c r="A19" s="14"/>
      <c r="B19" s="14"/>
      <c r="C19" s="14"/>
      <c r="D19" s="14"/>
      <c r="E19" s="14" t="s">
        <v>428</v>
      </c>
      <c r="F19" s="14"/>
      <c r="G19" s="15"/>
      <c r="H19" s="14"/>
      <c r="I19" s="14"/>
      <c r="J19" s="14"/>
      <c r="K19" s="14"/>
      <c r="L19" s="14"/>
      <c r="M19" s="14"/>
      <c r="N19" s="14"/>
    </row>
    <row r="20" spans="1:14" s="16" customFormat="1" ht="12" customHeight="1" outlineLevel="1">
      <c r="A20" s="14"/>
      <c r="B20" s="14"/>
      <c r="C20" s="14"/>
      <c r="D20" s="14"/>
      <c r="E20" s="14" t="s">
        <v>429</v>
      </c>
      <c r="F20" s="14"/>
      <c r="G20" s="15"/>
      <c r="H20" s="14"/>
      <c r="I20" s="14"/>
      <c r="J20" s="14"/>
      <c r="K20" s="14"/>
      <c r="L20" s="14"/>
      <c r="M20" s="14"/>
      <c r="N20" s="14"/>
    </row>
    <row r="21" spans="1:14" s="16" customFormat="1" ht="12" customHeight="1" outlineLevel="1">
      <c r="A21" s="14"/>
      <c r="B21" s="14"/>
      <c r="C21" s="14"/>
      <c r="D21" s="14"/>
      <c r="E21" s="14" t="s">
        <v>430</v>
      </c>
      <c r="F21" s="14"/>
      <c r="G21" s="15"/>
      <c r="H21" s="14"/>
      <c r="I21" s="14"/>
      <c r="J21" s="14"/>
      <c r="K21" s="14"/>
      <c r="L21" s="14"/>
      <c r="M21" s="14"/>
      <c r="N21" s="14"/>
    </row>
    <row r="22" spans="1:14" s="16" customFormat="1" ht="12" customHeight="1" outlineLevel="1">
      <c r="A22" s="14"/>
      <c r="B22" s="14"/>
      <c r="C22" s="14"/>
      <c r="D22" s="14"/>
      <c r="E22" s="14" t="s">
        <v>429</v>
      </c>
      <c r="F22" s="14"/>
      <c r="G22" s="15"/>
      <c r="H22" s="14"/>
      <c r="I22" s="14"/>
      <c r="J22" s="14"/>
      <c r="K22" s="14"/>
      <c r="L22" s="14"/>
      <c r="M22" s="14"/>
      <c r="N22" s="14"/>
    </row>
    <row r="23" spans="1:14" s="16" customFormat="1" ht="12" customHeight="1" outlineLevel="1">
      <c r="A23" s="14"/>
      <c r="B23" s="14"/>
      <c r="C23" s="14"/>
      <c r="D23" s="14"/>
      <c r="E23" s="14"/>
      <c r="F23" s="14"/>
      <c r="G23" s="15"/>
      <c r="H23" s="14"/>
      <c r="I23" s="14"/>
      <c r="J23" s="14"/>
      <c r="K23" s="14"/>
      <c r="L23" s="14"/>
      <c r="M23" s="14"/>
      <c r="N23" s="14"/>
    </row>
    <row r="24" spans="1:14" s="82" customFormat="1" ht="15" customHeight="1">
      <c r="A24" s="17"/>
      <c r="B24" s="17"/>
      <c r="C24" s="17"/>
      <c r="D24" s="17"/>
      <c r="E24" s="17"/>
      <c r="F24" s="50" t="s">
        <v>17</v>
      </c>
      <c r="G24" s="22"/>
      <c r="H24" s="50"/>
      <c r="I24" s="80"/>
      <c r="J24" s="80"/>
      <c r="K24" s="80"/>
      <c r="L24" s="80"/>
      <c r="M24" s="80"/>
      <c r="N24" s="81"/>
    </row>
    <row r="25" spans="1:14" s="82" customFormat="1" ht="21.75" customHeight="1">
      <c r="A25" s="83"/>
      <c r="B25" s="83"/>
      <c r="C25" s="83"/>
      <c r="D25" s="83"/>
      <c r="E25" s="83"/>
      <c r="F25" s="84" t="s">
        <v>18</v>
      </c>
      <c r="G25" s="84"/>
      <c r="H25" s="84"/>
      <c r="I25" s="85"/>
      <c r="J25" s="85"/>
      <c r="K25" s="85"/>
      <c r="L25" s="85"/>
      <c r="M25" s="85"/>
      <c r="N25" s="86"/>
    </row>
    <row r="26" spans="1:14">
      <c r="A26" s="87">
        <v>1</v>
      </c>
      <c r="B26" s="87"/>
      <c r="C26" s="87"/>
      <c r="D26" s="87"/>
      <c r="E26" s="88" t="s">
        <v>547</v>
      </c>
      <c r="F26" s="22"/>
      <c r="G26" s="89"/>
      <c r="H26" s="17"/>
      <c r="I26" s="17"/>
      <c r="J26" s="17"/>
      <c r="K26" s="17"/>
      <c r="L26" s="50"/>
      <c r="M26" s="17"/>
      <c r="N26" s="17"/>
    </row>
    <row r="27" spans="1:14" ht="57" customHeight="1" outlineLevel="1">
      <c r="A27" s="90" t="s">
        <v>444</v>
      </c>
      <c r="B27" s="57" t="s">
        <v>58</v>
      </c>
      <c r="C27" s="91" t="s">
        <v>56</v>
      </c>
      <c r="D27" s="57" t="s">
        <v>51</v>
      </c>
      <c r="E27" s="92" t="s">
        <v>59</v>
      </c>
      <c r="F27" s="93" t="s">
        <v>634</v>
      </c>
      <c r="G27" s="21" t="s">
        <v>552</v>
      </c>
      <c r="H27" s="19"/>
      <c r="I27" s="57" t="s">
        <v>57</v>
      </c>
      <c r="J27" s="57" t="s">
        <v>61</v>
      </c>
      <c r="K27" s="60" t="s">
        <v>72</v>
      </c>
      <c r="L27" s="22" t="str">
        <f>CONCATENATE(L28," ",N28,M28," ",L29," ",N29,M29," ",L30," ",N30,M30," ",L31," ",N31,M31," ",L32," ",N32,M32," ",)</f>
        <v xml:space="preserve">Демонтаж опор 42шт. Монтаж опор 42шт. Замена изоляторов фарфоровых/стеклянных/ на полимерные 46шт. Ручная расчистка просеки 14,37Га. Бурение скважин и установка деревянных приставок 84шт. </v>
      </c>
      <c r="M27" s="19"/>
      <c r="N27" s="19"/>
    </row>
    <row r="28" spans="1:14" ht="48.6" hidden="1" customHeight="1" outlineLevel="2">
      <c r="A28" s="94"/>
      <c r="B28" s="57"/>
      <c r="C28" s="91"/>
      <c r="D28" s="57"/>
      <c r="E28" s="15"/>
      <c r="F28" s="28" t="s">
        <v>110</v>
      </c>
      <c r="G28" s="14"/>
      <c r="H28" s="14"/>
      <c r="I28" s="60" t="s">
        <v>57</v>
      </c>
      <c r="J28" s="60" t="s">
        <v>63</v>
      </c>
      <c r="K28" s="60" t="s">
        <v>72</v>
      </c>
      <c r="L28" s="95" t="s">
        <v>22</v>
      </c>
      <c r="M28" s="60" t="s">
        <v>20</v>
      </c>
      <c r="N28" s="60">
        <v>42</v>
      </c>
    </row>
    <row r="29" spans="1:14" ht="44.45" hidden="1" customHeight="1" outlineLevel="2">
      <c r="A29" s="94"/>
      <c r="B29" s="57"/>
      <c r="C29" s="91"/>
      <c r="D29" s="57"/>
      <c r="E29" s="15"/>
      <c r="F29" s="28" t="s">
        <v>110</v>
      </c>
      <c r="G29" s="14"/>
      <c r="H29" s="14"/>
      <c r="I29" s="60" t="s">
        <v>57</v>
      </c>
      <c r="J29" s="60" t="s">
        <v>63</v>
      </c>
      <c r="K29" s="60" t="s">
        <v>72</v>
      </c>
      <c r="L29" s="95" t="s">
        <v>23</v>
      </c>
      <c r="M29" s="60" t="s">
        <v>20</v>
      </c>
      <c r="N29" s="60">
        <v>42</v>
      </c>
    </row>
    <row r="30" spans="1:14" ht="18" hidden="1" customHeight="1" outlineLevel="2">
      <c r="A30" s="94"/>
      <c r="B30" s="17"/>
      <c r="C30" s="96"/>
      <c r="D30" s="17"/>
      <c r="E30" s="15"/>
      <c r="F30" s="59"/>
      <c r="G30" s="14"/>
      <c r="H30" s="14"/>
      <c r="I30" s="60" t="s">
        <v>57</v>
      </c>
      <c r="J30" s="60" t="s">
        <v>63</v>
      </c>
      <c r="K30" s="60" t="s">
        <v>72</v>
      </c>
      <c r="L30" s="95" t="s">
        <v>104</v>
      </c>
      <c r="M30" s="60" t="s">
        <v>20</v>
      </c>
      <c r="N30" s="60">
        <v>46</v>
      </c>
    </row>
    <row r="31" spans="1:14" ht="26.45" hidden="1" customHeight="1" outlineLevel="2">
      <c r="A31" s="94"/>
      <c r="B31" s="17"/>
      <c r="C31" s="96"/>
      <c r="D31" s="14"/>
      <c r="E31" s="15"/>
      <c r="F31" s="59"/>
      <c r="G31" s="28"/>
      <c r="H31" s="14"/>
      <c r="I31" s="60" t="s">
        <v>57</v>
      </c>
      <c r="J31" s="60" t="s">
        <v>65</v>
      </c>
      <c r="K31" s="60" t="s">
        <v>64</v>
      </c>
      <c r="L31" s="95" t="s">
        <v>28</v>
      </c>
      <c r="M31" s="60" t="s">
        <v>42</v>
      </c>
      <c r="N31" s="60">
        <v>14.37</v>
      </c>
    </row>
    <row r="32" spans="1:14" ht="43.15" hidden="1" customHeight="1" outlineLevel="2">
      <c r="A32" s="94"/>
      <c r="B32" s="17"/>
      <c r="C32" s="96"/>
      <c r="D32" s="14"/>
      <c r="E32" s="15"/>
      <c r="F32" s="59"/>
      <c r="G32" s="28"/>
      <c r="H32" s="14"/>
      <c r="I32" s="60" t="s">
        <v>57</v>
      </c>
      <c r="J32" s="60" t="s">
        <v>61</v>
      </c>
      <c r="K32" s="60" t="s">
        <v>63</v>
      </c>
      <c r="L32" s="95" t="s">
        <v>99</v>
      </c>
      <c r="M32" s="60" t="s">
        <v>20</v>
      </c>
      <c r="N32" s="60">
        <v>84</v>
      </c>
    </row>
    <row r="33" spans="1:14" ht="59.45" customHeight="1" outlineLevel="1" collapsed="1">
      <c r="A33" s="97" t="s">
        <v>445</v>
      </c>
      <c r="B33" s="57" t="s">
        <v>58</v>
      </c>
      <c r="C33" s="91" t="s">
        <v>56</v>
      </c>
      <c r="D33" s="57" t="s">
        <v>51</v>
      </c>
      <c r="E33" s="92" t="s">
        <v>60</v>
      </c>
      <c r="F33" s="93" t="s">
        <v>635</v>
      </c>
      <c r="G33" s="21" t="s">
        <v>552</v>
      </c>
      <c r="H33" s="19"/>
      <c r="I33" s="57" t="s">
        <v>57</v>
      </c>
      <c r="J33" s="57" t="s">
        <v>61</v>
      </c>
      <c r="K33" s="60" t="s">
        <v>72</v>
      </c>
      <c r="L33" s="22" t="str">
        <f>CONCATENATE(L34," ",N34,M34," ",L35," ",N35,M35," ",L36," ",N36,M36," ",L37," ",N37,M37," ",L38," ",N38,M38,)</f>
        <v>Демонтаж опор 24шт. Монтаж опор 24шт. Замена изоляторов фарфоровых/стеклянных/ на полимерные 24шт. Ручная расчистка просеки 9,95Га. Бурение скважин и установка деревянных приставок 54шт.</v>
      </c>
      <c r="M33" s="19"/>
      <c r="N33" s="19"/>
    </row>
    <row r="34" spans="1:14" ht="34.9" hidden="1" customHeight="1" outlineLevel="2">
      <c r="A34" s="98"/>
      <c r="B34" s="17"/>
      <c r="C34" s="17"/>
      <c r="D34" s="17"/>
      <c r="E34" s="89"/>
      <c r="F34" s="23" t="s">
        <v>110</v>
      </c>
      <c r="G34" s="17"/>
      <c r="H34" s="17"/>
      <c r="I34" s="57" t="s">
        <v>57</v>
      </c>
      <c r="J34" s="57" t="s">
        <v>63</v>
      </c>
      <c r="K34" s="60" t="s">
        <v>72</v>
      </c>
      <c r="L34" s="97" t="s">
        <v>22</v>
      </c>
      <c r="M34" s="57" t="s">
        <v>20</v>
      </c>
      <c r="N34" s="57">
        <v>24</v>
      </c>
    </row>
    <row r="35" spans="1:14" ht="34.9" hidden="1" customHeight="1" outlineLevel="2">
      <c r="A35" s="98"/>
      <c r="B35" s="57"/>
      <c r="C35" s="91"/>
      <c r="D35" s="57"/>
      <c r="E35" s="89"/>
      <c r="F35" s="23" t="s">
        <v>110</v>
      </c>
      <c r="G35" s="17"/>
      <c r="H35" s="17"/>
      <c r="I35" s="57" t="s">
        <v>57</v>
      </c>
      <c r="J35" s="57" t="s">
        <v>63</v>
      </c>
      <c r="K35" s="60" t="s">
        <v>72</v>
      </c>
      <c r="L35" s="97" t="s">
        <v>23</v>
      </c>
      <c r="M35" s="57" t="s">
        <v>20</v>
      </c>
      <c r="N35" s="57">
        <v>24</v>
      </c>
    </row>
    <row r="36" spans="1:14" hidden="1" outlineLevel="2">
      <c r="A36" s="98"/>
      <c r="B36" s="17"/>
      <c r="C36" s="96"/>
      <c r="D36" s="17"/>
      <c r="E36" s="89"/>
      <c r="F36" s="22"/>
      <c r="G36" s="17"/>
      <c r="H36" s="17"/>
      <c r="I36" s="57" t="s">
        <v>57</v>
      </c>
      <c r="J36" s="57" t="s">
        <v>63</v>
      </c>
      <c r="K36" s="60" t="s">
        <v>72</v>
      </c>
      <c r="L36" s="97" t="s">
        <v>104</v>
      </c>
      <c r="M36" s="57" t="s">
        <v>20</v>
      </c>
      <c r="N36" s="57">
        <v>24</v>
      </c>
    </row>
    <row r="37" spans="1:14" ht="22.9" hidden="1" customHeight="1" outlineLevel="2">
      <c r="A37" s="98"/>
      <c r="B37" s="17"/>
      <c r="C37" s="96"/>
      <c r="D37" s="17"/>
      <c r="E37" s="89"/>
      <c r="F37" s="22"/>
      <c r="G37" s="28"/>
      <c r="H37" s="17"/>
      <c r="I37" s="57" t="s">
        <v>57</v>
      </c>
      <c r="J37" s="57" t="s">
        <v>67</v>
      </c>
      <c r="K37" s="57" t="s">
        <v>62</v>
      </c>
      <c r="L37" s="97" t="s">
        <v>28</v>
      </c>
      <c r="M37" s="57" t="s">
        <v>42</v>
      </c>
      <c r="N37" s="57">
        <v>9.9499999999999993</v>
      </c>
    </row>
    <row r="38" spans="1:14" ht="34.9" hidden="1" customHeight="1" outlineLevel="2">
      <c r="A38" s="98"/>
      <c r="B38" s="17"/>
      <c r="C38" s="96"/>
      <c r="D38" s="17"/>
      <c r="E38" s="89"/>
      <c r="F38" s="22"/>
      <c r="G38" s="23"/>
      <c r="H38" s="17"/>
      <c r="I38" s="57" t="s">
        <v>57</v>
      </c>
      <c r="J38" s="57" t="s">
        <v>61</v>
      </c>
      <c r="K38" s="57" t="s">
        <v>63</v>
      </c>
      <c r="L38" s="97" t="s">
        <v>99</v>
      </c>
      <c r="M38" s="57" t="s">
        <v>20</v>
      </c>
      <c r="N38" s="57">
        <v>54</v>
      </c>
    </row>
    <row r="39" spans="1:14" ht="57" customHeight="1" outlineLevel="1" collapsed="1">
      <c r="A39" s="94" t="s">
        <v>446</v>
      </c>
      <c r="B39" s="57" t="s">
        <v>58</v>
      </c>
      <c r="C39" s="91" t="s">
        <v>56</v>
      </c>
      <c r="D39" s="57" t="s">
        <v>51</v>
      </c>
      <c r="E39" s="92" t="s">
        <v>68</v>
      </c>
      <c r="F39" s="93" t="s">
        <v>636</v>
      </c>
      <c r="G39" s="21" t="s">
        <v>552</v>
      </c>
      <c r="H39" s="19"/>
      <c r="I39" s="57" t="s">
        <v>57</v>
      </c>
      <c r="J39" s="57" t="s">
        <v>61</v>
      </c>
      <c r="K39" s="57" t="s">
        <v>62</v>
      </c>
      <c r="L39" s="22" t="str">
        <f>CONCATENATE(L40," ",N40,M40," ",L41," ",N41,M41," ",L42," ",N42,M42," ",L43," ",N43,M43," ",L44," ",N44,M44,)</f>
        <v>Демонтаж опор 17шт. Монтаж опор 17шт. Замена изоляторов фарфоровых/стеклянных/ на полимерные 19шт. Ручная расчистка просеки 6,5Га. Бурение скважин и установка деревянных приставок 52шт.</v>
      </c>
      <c r="M39" s="19"/>
      <c r="N39" s="19"/>
    </row>
    <row r="40" spans="1:14" ht="34.15" hidden="1" customHeight="1" outlineLevel="2">
      <c r="A40" s="97"/>
      <c r="B40" s="17"/>
      <c r="C40" s="17"/>
      <c r="D40" s="17"/>
      <c r="E40" s="89"/>
      <c r="F40" s="23" t="s">
        <v>110</v>
      </c>
      <c r="G40" s="17"/>
      <c r="H40" s="17"/>
      <c r="I40" s="57" t="s">
        <v>57</v>
      </c>
      <c r="J40" s="57" t="s">
        <v>66</v>
      </c>
      <c r="K40" s="57" t="s">
        <v>62</v>
      </c>
      <c r="L40" s="97" t="s">
        <v>22</v>
      </c>
      <c r="M40" s="57" t="s">
        <v>20</v>
      </c>
      <c r="N40" s="57">
        <v>17</v>
      </c>
    </row>
    <row r="41" spans="1:14" ht="36.6" hidden="1" customHeight="1" outlineLevel="2">
      <c r="A41" s="94"/>
      <c r="B41" s="57"/>
      <c r="C41" s="91"/>
      <c r="D41" s="57"/>
      <c r="E41" s="89"/>
      <c r="F41" s="23" t="s">
        <v>110</v>
      </c>
      <c r="G41" s="17"/>
      <c r="H41" s="17"/>
      <c r="I41" s="57" t="s">
        <v>57</v>
      </c>
      <c r="J41" s="57" t="s">
        <v>66</v>
      </c>
      <c r="K41" s="57" t="s">
        <v>62</v>
      </c>
      <c r="L41" s="97" t="s">
        <v>23</v>
      </c>
      <c r="M41" s="57" t="s">
        <v>20</v>
      </c>
      <c r="N41" s="57">
        <v>17</v>
      </c>
    </row>
    <row r="42" spans="1:14" hidden="1" outlineLevel="2">
      <c r="A42" s="94"/>
      <c r="B42" s="17"/>
      <c r="C42" s="96"/>
      <c r="D42" s="17"/>
      <c r="E42" s="89"/>
      <c r="F42" s="22"/>
      <c r="G42" s="17"/>
      <c r="H42" s="17"/>
      <c r="I42" s="57" t="s">
        <v>57</v>
      </c>
      <c r="J42" s="19" t="s">
        <v>66</v>
      </c>
      <c r="K42" s="19" t="s">
        <v>62</v>
      </c>
      <c r="L42" s="97" t="s">
        <v>104</v>
      </c>
      <c r="M42" s="57" t="s">
        <v>20</v>
      </c>
      <c r="N42" s="57">
        <v>19</v>
      </c>
    </row>
    <row r="43" spans="1:14" hidden="1" outlineLevel="2">
      <c r="A43" s="94"/>
      <c r="B43" s="17"/>
      <c r="C43" s="96"/>
      <c r="D43" s="17"/>
      <c r="E43" s="34"/>
      <c r="F43" s="22"/>
      <c r="G43" s="28"/>
      <c r="H43" s="17"/>
      <c r="I43" s="57" t="s">
        <v>57</v>
      </c>
      <c r="J43" s="19" t="s">
        <v>67</v>
      </c>
      <c r="K43" s="19" t="s">
        <v>64</v>
      </c>
      <c r="L43" s="50" t="s">
        <v>28</v>
      </c>
      <c r="M43" s="57" t="s">
        <v>42</v>
      </c>
      <c r="N43" s="57">
        <v>6.5</v>
      </c>
    </row>
    <row r="44" spans="1:14" ht="24.6" hidden="1" customHeight="1" outlineLevel="2">
      <c r="A44" s="94"/>
      <c r="B44" s="17"/>
      <c r="C44" s="96"/>
      <c r="D44" s="17"/>
      <c r="E44" s="89"/>
      <c r="F44" s="22"/>
      <c r="G44" s="23"/>
      <c r="H44" s="17"/>
      <c r="I44" s="57" t="s">
        <v>57</v>
      </c>
      <c r="J44" s="57" t="s">
        <v>61</v>
      </c>
      <c r="K44" s="57" t="s">
        <v>69</v>
      </c>
      <c r="L44" s="97" t="s">
        <v>99</v>
      </c>
      <c r="M44" s="57" t="s">
        <v>20</v>
      </c>
      <c r="N44" s="57">
        <v>52</v>
      </c>
    </row>
    <row r="45" spans="1:14" ht="42" customHeight="1" outlineLevel="1" collapsed="1">
      <c r="A45" s="94" t="s">
        <v>620</v>
      </c>
      <c r="B45" s="57" t="s">
        <v>58</v>
      </c>
      <c r="C45" s="91" t="s">
        <v>56</v>
      </c>
      <c r="D45" s="57" t="s">
        <v>51</v>
      </c>
      <c r="E45" s="92" t="s">
        <v>70</v>
      </c>
      <c r="F45" s="93" t="s">
        <v>637</v>
      </c>
      <c r="G45" s="21" t="s">
        <v>423</v>
      </c>
      <c r="H45" s="19"/>
      <c r="I45" s="57" t="s">
        <v>57</v>
      </c>
      <c r="J45" s="57" t="s">
        <v>67</v>
      </c>
      <c r="K45" s="57" t="s">
        <v>64</v>
      </c>
      <c r="L45" s="24" t="str">
        <f>CONCATENATE(L46," ",N46,M46,)</f>
        <v>Ручная расчистка просеки 4,54Га.</v>
      </c>
      <c r="M45" s="19"/>
      <c r="N45" s="19"/>
    </row>
    <row r="46" spans="1:14" hidden="1" outlineLevel="2">
      <c r="A46" s="97"/>
      <c r="B46" s="17"/>
      <c r="C46" s="17"/>
      <c r="D46" s="17"/>
      <c r="E46" s="97"/>
      <c r="F46" s="22"/>
      <c r="G46" s="28"/>
      <c r="H46" s="17"/>
      <c r="I46" s="57" t="s">
        <v>57</v>
      </c>
      <c r="J46" s="57" t="s">
        <v>67</v>
      </c>
      <c r="K46" s="57" t="s">
        <v>64</v>
      </c>
      <c r="L46" s="50" t="s">
        <v>28</v>
      </c>
      <c r="M46" s="57" t="s">
        <v>42</v>
      </c>
      <c r="N46" s="57">
        <v>4.54</v>
      </c>
    </row>
    <row r="47" spans="1:14" ht="43.9" customHeight="1" outlineLevel="1" collapsed="1">
      <c r="A47" s="94" t="s">
        <v>621</v>
      </c>
      <c r="B47" s="57" t="s">
        <v>58</v>
      </c>
      <c r="C47" s="91" t="s">
        <v>56</v>
      </c>
      <c r="D47" s="57" t="s">
        <v>51</v>
      </c>
      <c r="E47" s="92" t="s">
        <v>71</v>
      </c>
      <c r="F47" s="93" t="s">
        <v>638</v>
      </c>
      <c r="G47" s="21" t="s">
        <v>409</v>
      </c>
      <c r="H47" s="19"/>
      <c r="I47" s="57" t="s">
        <v>57</v>
      </c>
      <c r="J47" s="57" t="s">
        <v>65</v>
      </c>
      <c r="K47" s="57" t="s">
        <v>72</v>
      </c>
      <c r="L47" s="22" t="str">
        <f>CONCATENATE(L48," ",N48,M48," ",L49," ",N49,M49," ",L50," ",N50,M50," ",L51," ",N51,M51,)</f>
        <v>Демонтаж опор 1шт. Монтаж опор 1шт. Замена изоляторов фарфоровых/стеклянных/ на полимерные 3шт. Бурение скважин и установка деревянных приставок 8шт.</v>
      </c>
      <c r="M47" s="19"/>
      <c r="N47" s="19"/>
    </row>
    <row r="48" spans="1:14" ht="13.9" hidden="1" customHeight="1" outlineLevel="2">
      <c r="A48" s="97"/>
      <c r="B48" s="25"/>
      <c r="C48" s="25"/>
      <c r="D48" s="25"/>
      <c r="E48" s="24"/>
      <c r="F48" s="23" t="s">
        <v>53</v>
      </c>
      <c r="G48" s="17"/>
      <c r="H48" s="17"/>
      <c r="I48" s="57" t="s">
        <v>57</v>
      </c>
      <c r="J48" s="57" t="s">
        <v>72</v>
      </c>
      <c r="K48" s="57" t="s">
        <v>72</v>
      </c>
      <c r="L48" s="97" t="s">
        <v>22</v>
      </c>
      <c r="M48" s="57" t="s">
        <v>20</v>
      </c>
      <c r="N48" s="57">
        <v>1</v>
      </c>
    </row>
    <row r="49" spans="1:14" ht="13.9" hidden="1" customHeight="1" outlineLevel="2">
      <c r="A49" s="94"/>
      <c r="B49" s="57"/>
      <c r="C49" s="91"/>
      <c r="D49" s="57"/>
      <c r="E49" s="24"/>
      <c r="F49" s="23" t="s">
        <v>53</v>
      </c>
      <c r="G49" s="17"/>
      <c r="H49" s="17"/>
      <c r="I49" s="57" t="s">
        <v>57</v>
      </c>
      <c r="J49" s="57" t="s">
        <v>72</v>
      </c>
      <c r="K49" s="57" t="s">
        <v>72</v>
      </c>
      <c r="L49" s="97" t="s">
        <v>23</v>
      </c>
      <c r="M49" s="57" t="s">
        <v>20</v>
      </c>
      <c r="N49" s="57">
        <v>1</v>
      </c>
    </row>
    <row r="50" spans="1:14" hidden="1" outlineLevel="2">
      <c r="A50" s="94"/>
      <c r="B50" s="17"/>
      <c r="C50" s="96"/>
      <c r="D50" s="17"/>
      <c r="E50" s="89"/>
      <c r="F50" s="23"/>
      <c r="G50" s="17"/>
      <c r="H50" s="17"/>
      <c r="I50" s="57" t="s">
        <v>57</v>
      </c>
      <c r="J50" s="19" t="s">
        <v>72</v>
      </c>
      <c r="K50" s="19" t="s">
        <v>72</v>
      </c>
      <c r="L50" s="97" t="s">
        <v>104</v>
      </c>
      <c r="M50" s="57" t="s">
        <v>20</v>
      </c>
      <c r="N50" s="57">
        <v>3</v>
      </c>
    </row>
    <row r="51" spans="1:14" hidden="1" outlineLevel="2">
      <c r="A51" s="94"/>
      <c r="B51" s="17"/>
      <c r="C51" s="96"/>
      <c r="D51" s="17"/>
      <c r="E51" s="17"/>
      <c r="F51" s="22"/>
      <c r="G51" s="17"/>
      <c r="H51" s="17"/>
      <c r="I51" s="57" t="s">
        <v>57</v>
      </c>
      <c r="J51" s="19" t="s">
        <v>65</v>
      </c>
      <c r="K51" s="19" t="s">
        <v>65</v>
      </c>
      <c r="L51" s="50" t="s">
        <v>99</v>
      </c>
      <c r="M51" s="57" t="s">
        <v>20</v>
      </c>
      <c r="N51" s="57">
        <v>8</v>
      </c>
    </row>
    <row r="52" spans="1:14" ht="46.5" customHeight="1" outlineLevel="1" collapsed="1">
      <c r="A52" s="94" t="s">
        <v>622</v>
      </c>
      <c r="B52" s="57" t="s">
        <v>58</v>
      </c>
      <c r="C52" s="91" t="s">
        <v>73</v>
      </c>
      <c r="D52" s="57" t="s">
        <v>50</v>
      </c>
      <c r="E52" s="92" t="s">
        <v>74</v>
      </c>
      <c r="F52" s="93" t="s">
        <v>639</v>
      </c>
      <c r="G52" s="21" t="s">
        <v>552</v>
      </c>
      <c r="H52" s="19"/>
      <c r="I52" s="57" t="s">
        <v>57</v>
      </c>
      <c r="J52" s="57" t="s">
        <v>69</v>
      </c>
      <c r="K52" s="57" t="s">
        <v>72</v>
      </c>
      <c r="L52" s="22" t="str">
        <f>CONCATENATE(L53," ",N53,M53," ",L54," ",N54,M54," ",L55," ",N55,M55," ",L56," ",N56,M56,)</f>
        <v>Демонтаж опор 21шт. Монтаж опор 21шт. Ручная расчистка просеки 3,5Га. Бурение скважин и установка деревянных приставок 36шт.</v>
      </c>
      <c r="M52" s="19"/>
      <c r="N52" s="19"/>
    </row>
    <row r="53" spans="1:14" ht="34.9" hidden="1" customHeight="1" outlineLevel="2">
      <c r="A53" s="97"/>
      <c r="B53" s="17"/>
      <c r="C53" s="17"/>
      <c r="D53" s="17"/>
      <c r="E53" s="89"/>
      <c r="F53" s="23" t="s">
        <v>110</v>
      </c>
      <c r="G53" s="17"/>
      <c r="H53" s="17"/>
      <c r="I53" s="57" t="s">
        <v>57</v>
      </c>
      <c r="J53" s="57" t="s">
        <v>63</v>
      </c>
      <c r="K53" s="57" t="s">
        <v>72</v>
      </c>
      <c r="L53" s="97" t="s">
        <v>22</v>
      </c>
      <c r="M53" s="57" t="s">
        <v>20</v>
      </c>
      <c r="N53" s="57">
        <v>21</v>
      </c>
    </row>
    <row r="54" spans="1:14" ht="37.9" hidden="1" customHeight="1" outlineLevel="2">
      <c r="A54" s="94"/>
      <c r="B54" s="17"/>
      <c r="C54" s="96"/>
      <c r="D54" s="17"/>
      <c r="E54" s="89"/>
      <c r="F54" s="23" t="s">
        <v>110</v>
      </c>
      <c r="G54" s="17"/>
      <c r="H54" s="17"/>
      <c r="I54" s="57" t="s">
        <v>57</v>
      </c>
      <c r="J54" s="57" t="s">
        <v>63</v>
      </c>
      <c r="K54" s="57" t="s">
        <v>72</v>
      </c>
      <c r="L54" s="97" t="s">
        <v>23</v>
      </c>
      <c r="M54" s="57" t="s">
        <v>20</v>
      </c>
      <c r="N54" s="57">
        <v>21</v>
      </c>
    </row>
    <row r="55" spans="1:14" hidden="1" outlineLevel="2">
      <c r="A55" s="94"/>
      <c r="B55" s="17"/>
      <c r="C55" s="96"/>
      <c r="D55" s="17"/>
      <c r="E55" s="99"/>
      <c r="F55" s="22"/>
      <c r="G55" s="17"/>
      <c r="H55" s="17"/>
      <c r="I55" s="57" t="s">
        <v>57</v>
      </c>
      <c r="J55" s="57" t="s">
        <v>67</v>
      </c>
      <c r="K55" s="57" t="s">
        <v>62</v>
      </c>
      <c r="L55" s="97" t="s">
        <v>28</v>
      </c>
      <c r="M55" s="57" t="s">
        <v>42</v>
      </c>
      <c r="N55" s="57">
        <v>3.5</v>
      </c>
    </row>
    <row r="56" spans="1:14" ht="22.9" hidden="1" customHeight="1" outlineLevel="2">
      <c r="A56" s="94"/>
      <c r="B56" s="17"/>
      <c r="C56" s="96"/>
      <c r="D56" s="17"/>
      <c r="E56" s="89"/>
      <c r="F56" s="22"/>
      <c r="G56" s="17"/>
      <c r="H56" s="17"/>
      <c r="I56" s="57" t="s">
        <v>57</v>
      </c>
      <c r="J56" s="57" t="s">
        <v>69</v>
      </c>
      <c r="K56" s="57" t="s">
        <v>69</v>
      </c>
      <c r="L56" s="97" t="s">
        <v>99</v>
      </c>
      <c r="M56" s="57" t="s">
        <v>20</v>
      </c>
      <c r="N56" s="57">
        <v>36</v>
      </c>
    </row>
    <row r="57" spans="1:14" ht="43.9" customHeight="1" outlineLevel="1" collapsed="1">
      <c r="A57" s="94" t="s">
        <v>462</v>
      </c>
      <c r="B57" s="57" t="s">
        <v>58</v>
      </c>
      <c r="C57" s="91" t="s">
        <v>73</v>
      </c>
      <c r="D57" s="57" t="s">
        <v>50</v>
      </c>
      <c r="E57" s="92" t="s">
        <v>75</v>
      </c>
      <c r="F57" s="93" t="s">
        <v>640</v>
      </c>
      <c r="G57" s="21" t="s">
        <v>552</v>
      </c>
      <c r="H57" s="19"/>
      <c r="I57" s="57" t="s">
        <v>57</v>
      </c>
      <c r="J57" s="57" t="s">
        <v>69</v>
      </c>
      <c r="K57" s="57" t="s">
        <v>64</v>
      </c>
      <c r="L57" s="22" t="str">
        <f>CONCATENATE(L58," ",N58,M58," ",L59," ",N59,M59,," ",L60," ",N60,M60,)</f>
        <v>Демонтаж опор 12шт. Монтаж опор 12шт. Бурение скважин и установка деревянных приставок 36шт.</v>
      </c>
      <c r="M57" s="19"/>
      <c r="N57" s="19"/>
    </row>
    <row r="58" spans="1:14" ht="27" hidden="1" customHeight="1" outlineLevel="2">
      <c r="A58" s="98"/>
      <c r="B58" s="17"/>
      <c r="C58" s="17"/>
      <c r="D58" s="17"/>
      <c r="E58" s="89"/>
      <c r="F58" s="23" t="s">
        <v>110</v>
      </c>
      <c r="G58" s="17"/>
      <c r="H58" s="17"/>
      <c r="I58" s="57" t="s">
        <v>57</v>
      </c>
      <c r="J58" s="57" t="s">
        <v>69</v>
      </c>
      <c r="K58" s="57" t="s">
        <v>64</v>
      </c>
      <c r="L58" s="97" t="s">
        <v>22</v>
      </c>
      <c r="M58" s="57" t="s">
        <v>20</v>
      </c>
      <c r="N58" s="57">
        <v>12</v>
      </c>
    </row>
    <row r="59" spans="1:14" ht="29.45" hidden="1" customHeight="1" outlineLevel="2">
      <c r="A59" s="94"/>
      <c r="B59" s="17"/>
      <c r="C59" s="96"/>
      <c r="D59" s="17"/>
      <c r="E59" s="89"/>
      <c r="F59" s="23" t="s">
        <v>110</v>
      </c>
      <c r="G59" s="17"/>
      <c r="H59" s="17"/>
      <c r="I59" s="57" t="s">
        <v>57</v>
      </c>
      <c r="J59" s="57" t="s">
        <v>69</v>
      </c>
      <c r="K59" s="57" t="s">
        <v>64</v>
      </c>
      <c r="L59" s="97" t="s">
        <v>23</v>
      </c>
      <c r="M59" s="57" t="s">
        <v>20</v>
      </c>
      <c r="N59" s="57">
        <v>12</v>
      </c>
    </row>
    <row r="60" spans="1:14" ht="25.9" hidden="1" customHeight="1" outlineLevel="2">
      <c r="A60" s="94"/>
      <c r="B60" s="17"/>
      <c r="C60" s="96"/>
      <c r="D60" s="17"/>
      <c r="E60" s="99"/>
      <c r="F60" s="22"/>
      <c r="G60" s="17"/>
      <c r="H60" s="17"/>
      <c r="I60" s="57" t="s">
        <v>57</v>
      </c>
      <c r="J60" s="57" t="s">
        <v>65</v>
      </c>
      <c r="K60" s="57" t="s">
        <v>66</v>
      </c>
      <c r="L60" s="97" t="s">
        <v>99</v>
      </c>
      <c r="M60" s="57" t="s">
        <v>20</v>
      </c>
      <c r="N60" s="57">
        <v>36</v>
      </c>
    </row>
    <row r="61" spans="1:14" ht="44.45" customHeight="1" outlineLevel="1" collapsed="1">
      <c r="A61" s="94" t="s">
        <v>463</v>
      </c>
      <c r="B61" s="57" t="s">
        <v>58</v>
      </c>
      <c r="C61" s="91" t="s">
        <v>73</v>
      </c>
      <c r="D61" s="57" t="s">
        <v>50</v>
      </c>
      <c r="E61" s="92" t="s">
        <v>76</v>
      </c>
      <c r="F61" s="93" t="s">
        <v>641</v>
      </c>
      <c r="G61" s="21" t="s">
        <v>409</v>
      </c>
      <c r="H61" s="19"/>
      <c r="I61" s="57" t="s">
        <v>57</v>
      </c>
      <c r="J61" s="57" t="s">
        <v>63</v>
      </c>
      <c r="K61" s="57" t="s">
        <v>64</v>
      </c>
      <c r="L61" s="24" t="str">
        <f>CONCATENATE(L62," ",N62,M62," ",L63," ",N63,M63," ",L64," ",N64,M64," ",)</f>
        <v xml:space="preserve">Демонтаж опор 9шт. Монтаж опор 9шт. Бурение скважин и установка деревянных приставок 26шт. </v>
      </c>
      <c r="M61" s="19"/>
      <c r="N61" s="19"/>
    </row>
    <row r="62" spans="1:14" ht="27" hidden="1" customHeight="1" outlineLevel="2">
      <c r="A62" s="97"/>
      <c r="B62" s="17"/>
      <c r="C62" s="17"/>
      <c r="D62" s="17"/>
      <c r="E62" s="89"/>
      <c r="F62" s="23" t="s">
        <v>110</v>
      </c>
      <c r="G62" s="99"/>
      <c r="H62" s="17"/>
      <c r="I62" s="57" t="s">
        <v>57</v>
      </c>
      <c r="J62" s="57" t="s">
        <v>64</v>
      </c>
      <c r="K62" s="57" t="s">
        <v>62</v>
      </c>
      <c r="L62" s="97" t="s">
        <v>22</v>
      </c>
      <c r="M62" s="57" t="s">
        <v>20</v>
      </c>
      <c r="N62" s="57">
        <v>9</v>
      </c>
    </row>
    <row r="63" spans="1:14" ht="24" hidden="1" customHeight="1" outlineLevel="2">
      <c r="A63" s="94"/>
      <c r="B63" s="17"/>
      <c r="C63" s="96"/>
      <c r="D63" s="17"/>
      <c r="E63" s="89"/>
      <c r="F63" s="23" t="s">
        <v>110</v>
      </c>
      <c r="G63" s="99"/>
      <c r="H63" s="17"/>
      <c r="I63" s="57" t="s">
        <v>57</v>
      </c>
      <c r="J63" s="57" t="s">
        <v>64</v>
      </c>
      <c r="K63" s="57" t="s">
        <v>62</v>
      </c>
      <c r="L63" s="97" t="s">
        <v>23</v>
      </c>
      <c r="M63" s="57" t="s">
        <v>20</v>
      </c>
      <c r="N63" s="57">
        <v>9</v>
      </c>
    </row>
    <row r="64" spans="1:14" ht="25.9" hidden="1" customHeight="1" outlineLevel="2">
      <c r="A64" s="94"/>
      <c r="B64" s="17"/>
      <c r="C64" s="96"/>
      <c r="D64" s="17"/>
      <c r="E64" s="89"/>
      <c r="F64" s="22"/>
      <c r="G64" s="99"/>
      <c r="H64" s="17"/>
      <c r="I64" s="57" t="s">
        <v>57</v>
      </c>
      <c r="J64" s="57" t="s">
        <v>63</v>
      </c>
      <c r="K64" s="57" t="s">
        <v>65</v>
      </c>
      <c r="L64" s="97" t="s">
        <v>99</v>
      </c>
      <c r="M64" s="57" t="s">
        <v>20</v>
      </c>
      <c r="N64" s="57">
        <v>26</v>
      </c>
    </row>
    <row r="65" spans="1:14" ht="37.15" customHeight="1" outlineLevel="1" collapsed="1">
      <c r="A65" s="94" t="s">
        <v>623</v>
      </c>
      <c r="B65" s="57" t="s">
        <v>58</v>
      </c>
      <c r="C65" s="91" t="s">
        <v>73</v>
      </c>
      <c r="D65" s="57" t="s">
        <v>50</v>
      </c>
      <c r="E65" s="92" t="s">
        <v>77</v>
      </c>
      <c r="F65" s="93" t="s">
        <v>642</v>
      </c>
      <c r="G65" s="21" t="s">
        <v>409</v>
      </c>
      <c r="H65" s="19"/>
      <c r="I65" s="57" t="s">
        <v>57</v>
      </c>
      <c r="J65" s="57" t="s">
        <v>67</v>
      </c>
      <c r="K65" s="57" t="s">
        <v>66</v>
      </c>
      <c r="L65" s="22" t="str">
        <f>CONCATENATE(L66," ",N66,M66," ",L67," ",N67,M67," ",L68," ",N68,M68," ",)</f>
        <v xml:space="preserve">Демонтаж опор 1шт. Монтаж опор 1шт. Бурение скважин и установка деревянных приставок 4шт. </v>
      </c>
      <c r="M65" s="19"/>
      <c r="N65" s="19"/>
    </row>
    <row r="66" spans="1:14" ht="15" hidden="1" customHeight="1" outlineLevel="2">
      <c r="A66" s="97"/>
      <c r="B66" s="17"/>
      <c r="C66" s="17"/>
      <c r="D66" s="17"/>
      <c r="E66" s="24"/>
      <c r="F66" s="23" t="s">
        <v>53</v>
      </c>
      <c r="G66" s="17"/>
      <c r="H66" s="17"/>
      <c r="I66" s="57" t="s">
        <v>57</v>
      </c>
      <c r="J66" s="57" t="s">
        <v>66</v>
      </c>
      <c r="K66" s="57" t="s">
        <v>66</v>
      </c>
      <c r="L66" s="97" t="s">
        <v>22</v>
      </c>
      <c r="M66" s="57" t="s">
        <v>20</v>
      </c>
      <c r="N66" s="57">
        <v>1</v>
      </c>
    </row>
    <row r="67" spans="1:14" ht="15" hidden="1" customHeight="1" outlineLevel="2">
      <c r="A67" s="94"/>
      <c r="B67" s="57"/>
      <c r="C67" s="91"/>
      <c r="D67" s="57"/>
      <c r="E67" s="24"/>
      <c r="F67" s="23" t="s">
        <v>53</v>
      </c>
      <c r="G67" s="17"/>
      <c r="H67" s="17"/>
      <c r="I67" s="57" t="s">
        <v>57</v>
      </c>
      <c r="J67" s="57" t="s">
        <v>66</v>
      </c>
      <c r="K67" s="57" t="s">
        <v>66</v>
      </c>
      <c r="L67" s="97" t="s">
        <v>23</v>
      </c>
      <c r="M67" s="57" t="s">
        <v>20</v>
      </c>
      <c r="N67" s="57">
        <v>1</v>
      </c>
    </row>
    <row r="68" spans="1:14" ht="21.6" hidden="1" customHeight="1" outlineLevel="2">
      <c r="A68" s="94"/>
      <c r="B68" s="17"/>
      <c r="C68" s="96"/>
      <c r="D68" s="17"/>
      <c r="E68" s="99"/>
      <c r="F68" s="23"/>
      <c r="G68" s="17"/>
      <c r="H68" s="17"/>
      <c r="I68" s="57" t="s">
        <v>57</v>
      </c>
      <c r="J68" s="57" t="s">
        <v>67</v>
      </c>
      <c r="K68" s="57" t="s">
        <v>67</v>
      </c>
      <c r="L68" s="97" t="s">
        <v>99</v>
      </c>
      <c r="M68" s="57" t="s">
        <v>20</v>
      </c>
      <c r="N68" s="57">
        <v>4</v>
      </c>
    </row>
    <row r="69" spans="1:14" ht="31.15" customHeight="1" outlineLevel="1" collapsed="1">
      <c r="A69" s="94" t="s">
        <v>464</v>
      </c>
      <c r="B69" s="57" t="s">
        <v>58</v>
      </c>
      <c r="C69" s="91" t="s">
        <v>78</v>
      </c>
      <c r="D69" s="57" t="s">
        <v>52</v>
      </c>
      <c r="E69" s="92" t="s">
        <v>79</v>
      </c>
      <c r="F69" s="93" t="s">
        <v>643</v>
      </c>
      <c r="G69" s="21" t="s">
        <v>409</v>
      </c>
      <c r="H69" s="19"/>
      <c r="I69" s="57" t="s">
        <v>57</v>
      </c>
      <c r="J69" s="57" t="s">
        <v>61</v>
      </c>
      <c r="K69" s="57" t="s">
        <v>66</v>
      </c>
      <c r="L69" s="22" t="str">
        <f>CONCATENATE(L70," ",N70,M70," ",L71," ",N71,M71," ",L72," ",N72,M72," ",)</f>
        <v xml:space="preserve">Демонтаж опор 10шт. Монтаж опор 10шт. Бурение скважин и установка деревянных приставок 24шт. </v>
      </c>
      <c r="M69" s="19"/>
      <c r="N69" s="19"/>
    </row>
    <row r="70" spans="1:14" ht="25.15" hidden="1" customHeight="1" outlineLevel="2">
      <c r="A70" s="97"/>
      <c r="B70" s="17"/>
      <c r="C70" s="17"/>
      <c r="D70" s="17"/>
      <c r="E70" s="89"/>
      <c r="F70" s="23" t="s">
        <v>110</v>
      </c>
      <c r="G70" s="17"/>
      <c r="H70" s="17"/>
      <c r="I70" s="57" t="s">
        <v>57</v>
      </c>
      <c r="J70" s="57" t="s">
        <v>63</v>
      </c>
      <c r="K70" s="57" t="s">
        <v>66</v>
      </c>
      <c r="L70" s="97" t="s">
        <v>22</v>
      </c>
      <c r="M70" s="57" t="s">
        <v>20</v>
      </c>
      <c r="N70" s="57">
        <v>10</v>
      </c>
    </row>
    <row r="71" spans="1:14" ht="24" hidden="1" customHeight="1" outlineLevel="2">
      <c r="A71" s="94"/>
      <c r="B71" s="17"/>
      <c r="C71" s="96"/>
      <c r="D71" s="17"/>
      <c r="E71" s="89"/>
      <c r="F71" s="23" t="s">
        <v>110</v>
      </c>
      <c r="G71" s="17"/>
      <c r="H71" s="17"/>
      <c r="I71" s="57" t="s">
        <v>57</v>
      </c>
      <c r="J71" s="57" t="s">
        <v>63</v>
      </c>
      <c r="K71" s="57" t="s">
        <v>66</v>
      </c>
      <c r="L71" s="50" t="s">
        <v>23</v>
      </c>
      <c r="M71" s="57" t="s">
        <v>20</v>
      </c>
      <c r="N71" s="57">
        <v>10</v>
      </c>
    </row>
    <row r="72" spans="1:14" ht="26.45" hidden="1" customHeight="1" outlineLevel="2">
      <c r="A72" s="94"/>
      <c r="B72" s="17"/>
      <c r="C72" s="96"/>
      <c r="D72" s="17"/>
      <c r="E72" s="99"/>
      <c r="F72" s="22"/>
      <c r="G72" s="17"/>
      <c r="H72" s="17"/>
      <c r="I72" s="57" t="s">
        <v>57</v>
      </c>
      <c r="J72" s="57" t="s">
        <v>61</v>
      </c>
      <c r="K72" s="57" t="s">
        <v>61</v>
      </c>
      <c r="L72" s="97" t="s">
        <v>99</v>
      </c>
      <c r="M72" s="57" t="s">
        <v>20</v>
      </c>
      <c r="N72" s="57">
        <v>24</v>
      </c>
    </row>
    <row r="73" spans="1:14" ht="30" customHeight="1" outlineLevel="1" collapsed="1">
      <c r="A73" s="94" t="s">
        <v>465</v>
      </c>
      <c r="B73" s="57" t="s">
        <v>58</v>
      </c>
      <c r="C73" s="91" t="s">
        <v>78</v>
      </c>
      <c r="D73" s="57" t="s">
        <v>52</v>
      </c>
      <c r="E73" s="92" t="s">
        <v>80</v>
      </c>
      <c r="F73" s="93" t="s">
        <v>644</v>
      </c>
      <c r="G73" s="21" t="s">
        <v>409</v>
      </c>
      <c r="H73" s="19"/>
      <c r="I73" s="57" t="s">
        <v>57</v>
      </c>
      <c r="J73" s="57" t="s">
        <v>61</v>
      </c>
      <c r="K73" s="57" t="s">
        <v>62</v>
      </c>
      <c r="L73" s="22" t="str">
        <f>CONCATENATE(L74," ",N74,M74," ",L75," ",N75,M75," ",L76," ",N76,M76," ",)</f>
        <v xml:space="preserve">Демонтаж опор 13шт. Монтаж опор 13шт. Бурение скважин и установка деревянных приставок 32шт. </v>
      </c>
      <c r="M73" s="19"/>
      <c r="N73" s="19"/>
    </row>
    <row r="74" spans="1:14" hidden="1" outlineLevel="2">
      <c r="A74" s="97"/>
      <c r="B74" s="17"/>
      <c r="C74" s="17"/>
      <c r="D74" s="17"/>
      <c r="E74" s="89"/>
      <c r="F74" s="23" t="s">
        <v>110</v>
      </c>
      <c r="G74" s="17"/>
      <c r="H74" s="17"/>
      <c r="I74" s="57" t="s">
        <v>57</v>
      </c>
      <c r="J74" s="57" t="s">
        <v>69</v>
      </c>
      <c r="K74" s="57" t="s">
        <v>62</v>
      </c>
      <c r="L74" s="97" t="s">
        <v>22</v>
      </c>
      <c r="M74" s="57" t="s">
        <v>20</v>
      </c>
      <c r="N74" s="57">
        <v>13</v>
      </c>
    </row>
    <row r="75" spans="1:14" hidden="1" outlineLevel="2">
      <c r="A75" s="94"/>
      <c r="B75" s="17"/>
      <c r="C75" s="96"/>
      <c r="D75" s="17"/>
      <c r="E75" s="89"/>
      <c r="F75" s="23" t="s">
        <v>110</v>
      </c>
      <c r="G75" s="17"/>
      <c r="H75" s="17"/>
      <c r="I75" s="57" t="s">
        <v>57</v>
      </c>
      <c r="J75" s="57" t="s">
        <v>69</v>
      </c>
      <c r="K75" s="57" t="s">
        <v>62</v>
      </c>
      <c r="L75" s="97" t="s">
        <v>23</v>
      </c>
      <c r="M75" s="57" t="s">
        <v>20</v>
      </c>
      <c r="N75" s="57">
        <v>13</v>
      </c>
    </row>
    <row r="76" spans="1:14" hidden="1" outlineLevel="2">
      <c r="A76" s="94"/>
      <c r="B76" s="17"/>
      <c r="C76" s="96"/>
      <c r="D76" s="17"/>
      <c r="E76" s="99"/>
      <c r="F76" s="22"/>
      <c r="G76" s="17"/>
      <c r="H76" s="17"/>
      <c r="I76" s="57" t="s">
        <v>57</v>
      </c>
      <c r="J76" s="57" t="s">
        <v>61</v>
      </c>
      <c r="K76" s="57" t="s">
        <v>61</v>
      </c>
      <c r="L76" s="97" t="s">
        <v>99</v>
      </c>
      <c r="M76" s="57" t="s">
        <v>20</v>
      </c>
      <c r="N76" s="57">
        <v>32</v>
      </c>
    </row>
    <row r="77" spans="1:14" outlineLevel="1" collapsed="1">
      <c r="A77" s="94"/>
      <c r="B77" s="17"/>
      <c r="C77" s="96"/>
      <c r="D77" s="17"/>
      <c r="E77" s="99"/>
      <c r="F77" s="22"/>
      <c r="G77" s="17"/>
      <c r="H77" s="17"/>
      <c r="I77" s="57"/>
      <c r="J77" s="57"/>
      <c r="K77" s="57"/>
      <c r="L77" s="97"/>
      <c r="M77" s="57"/>
      <c r="N77" s="57"/>
    </row>
    <row r="78" spans="1:14">
      <c r="A78" s="87" t="s">
        <v>466</v>
      </c>
      <c r="B78" s="87"/>
      <c r="C78" s="87"/>
      <c r="D78" s="87"/>
      <c r="E78" s="88" t="s">
        <v>548</v>
      </c>
      <c r="F78" s="22"/>
      <c r="G78" s="89"/>
      <c r="H78" s="17"/>
      <c r="I78" s="17"/>
      <c r="J78" s="17"/>
      <c r="K78" s="17"/>
      <c r="L78" s="50"/>
      <c r="M78" s="17"/>
      <c r="N78" s="17"/>
    </row>
    <row r="79" spans="1:14" ht="45" outlineLevel="1">
      <c r="A79" s="94" t="s">
        <v>447</v>
      </c>
      <c r="B79" s="57" t="s">
        <v>83</v>
      </c>
      <c r="C79" s="91" t="s">
        <v>56</v>
      </c>
      <c r="D79" s="57" t="s">
        <v>51</v>
      </c>
      <c r="E79" s="92" t="s">
        <v>84</v>
      </c>
      <c r="F79" s="93" t="s">
        <v>645</v>
      </c>
      <c r="G79" s="21" t="s">
        <v>552</v>
      </c>
      <c r="H79" s="19"/>
      <c r="I79" s="57" t="s">
        <v>57</v>
      </c>
      <c r="J79" s="57" t="s">
        <v>69</v>
      </c>
      <c r="K79" s="57" t="s">
        <v>64</v>
      </c>
      <c r="L79" s="22" t="str">
        <f>CONCATENATE(L80," ",N80,M80," ",L81," ",N81,M81," ",L82," ",N82,M82," ",L83," ",N83,M83)</f>
        <v>Демонтаж опор 5шт. Монтаж опор 5шт. Замена изоляторов фарфоровых/стеклянных/ на полимерные 5шт. Бурение скважин и установка Ж/Б приставок  8шт.</v>
      </c>
      <c r="M79" s="19"/>
      <c r="N79" s="57"/>
    </row>
    <row r="80" spans="1:14" ht="19.149999999999999" hidden="1" customHeight="1" outlineLevel="2">
      <c r="A80" s="97"/>
      <c r="B80" s="17"/>
      <c r="C80" s="17"/>
      <c r="D80" s="17"/>
      <c r="E80" s="99"/>
      <c r="F80" s="23" t="s">
        <v>54</v>
      </c>
      <c r="G80" s="17"/>
      <c r="H80" s="17"/>
      <c r="I80" s="57" t="s">
        <v>57</v>
      </c>
      <c r="J80" s="57" t="s">
        <v>69</v>
      </c>
      <c r="K80" s="57" t="s">
        <v>64</v>
      </c>
      <c r="L80" s="97" t="s">
        <v>22</v>
      </c>
      <c r="M80" s="57" t="s">
        <v>20</v>
      </c>
      <c r="N80" s="57">
        <v>5</v>
      </c>
    </row>
    <row r="81" spans="1:14" ht="19.149999999999999" hidden="1" customHeight="1" outlineLevel="2">
      <c r="A81" s="94"/>
      <c r="B81" s="57"/>
      <c r="C81" s="91"/>
      <c r="D81" s="57"/>
      <c r="E81" s="99"/>
      <c r="F81" s="23" t="s">
        <v>54</v>
      </c>
      <c r="G81" s="17"/>
      <c r="H81" s="17"/>
      <c r="I81" s="57" t="s">
        <v>57</v>
      </c>
      <c r="J81" s="57" t="s">
        <v>69</v>
      </c>
      <c r="K81" s="57" t="s">
        <v>64</v>
      </c>
      <c r="L81" s="97" t="s">
        <v>23</v>
      </c>
      <c r="M81" s="57" t="s">
        <v>20</v>
      </c>
      <c r="N81" s="57">
        <v>5</v>
      </c>
    </row>
    <row r="82" spans="1:14" ht="17.45" hidden="1" customHeight="1" outlineLevel="2">
      <c r="A82" s="97"/>
      <c r="B82" s="17"/>
      <c r="C82" s="96"/>
      <c r="D82" s="17"/>
      <c r="E82" s="97"/>
      <c r="F82" s="23"/>
      <c r="G82" s="17"/>
      <c r="H82" s="17"/>
      <c r="I82" s="57" t="s">
        <v>57</v>
      </c>
      <c r="J82" s="57" t="s">
        <v>69</v>
      </c>
      <c r="K82" s="57" t="s">
        <v>64</v>
      </c>
      <c r="L82" s="97" t="s">
        <v>104</v>
      </c>
      <c r="M82" s="57" t="s">
        <v>20</v>
      </c>
      <c r="N82" s="57">
        <v>5</v>
      </c>
    </row>
    <row r="83" spans="1:14" ht="14.45" hidden="1" customHeight="1" outlineLevel="2">
      <c r="A83" s="97"/>
      <c r="B83" s="17"/>
      <c r="C83" s="96"/>
      <c r="D83" s="17"/>
      <c r="E83" s="89"/>
      <c r="F83" s="22"/>
      <c r="G83" s="17"/>
      <c r="H83" s="17"/>
      <c r="I83" s="57" t="s">
        <v>57</v>
      </c>
      <c r="J83" s="57" t="s">
        <v>65</v>
      </c>
      <c r="K83" s="57" t="s">
        <v>65</v>
      </c>
      <c r="L83" s="97" t="s">
        <v>98</v>
      </c>
      <c r="M83" s="57" t="s">
        <v>20</v>
      </c>
      <c r="N83" s="57">
        <v>8</v>
      </c>
    </row>
    <row r="84" spans="1:14" ht="74.45" customHeight="1" outlineLevel="1" collapsed="1">
      <c r="A84" s="94" t="s">
        <v>448</v>
      </c>
      <c r="B84" s="57" t="s">
        <v>83</v>
      </c>
      <c r="C84" s="91" t="s">
        <v>56</v>
      </c>
      <c r="D84" s="57" t="s">
        <v>51</v>
      </c>
      <c r="E84" s="92" t="s">
        <v>85</v>
      </c>
      <c r="F84" s="93" t="s">
        <v>646</v>
      </c>
      <c r="G84" s="21" t="s">
        <v>553</v>
      </c>
      <c r="H84" s="21" t="s">
        <v>424</v>
      </c>
      <c r="I84" s="57"/>
      <c r="J84" s="57" t="s">
        <v>69</v>
      </c>
      <c r="K84" s="57" t="s">
        <v>64</v>
      </c>
      <c r="L84" s="22" t="str">
        <f>CONCATENATE(L85," ",N85,M85," ",L86," ",N86,M86," ",L87," ",N87,M87," ",L88," ",N88,M88," ",L89," ",N89,M89)</f>
        <v>Демонтаж опор 4шт. Монтаж опор 4шт. Замена изоляторов фарфоровых/стеклянных/ на полимерные 6шт. Бурение скважин и установка деревянных приставок 8шт. Бурение скважин и установка Ж/Б приставок  2шт.</v>
      </c>
      <c r="M84" s="19"/>
      <c r="N84" s="19"/>
    </row>
    <row r="85" spans="1:14" ht="21.75" hidden="1" customHeight="1" outlineLevel="2">
      <c r="A85" s="97"/>
      <c r="B85" s="17"/>
      <c r="C85" s="17"/>
      <c r="D85" s="17"/>
      <c r="E85" s="89"/>
      <c r="F85" s="23" t="s">
        <v>111</v>
      </c>
      <c r="G85" s="17"/>
      <c r="H85" s="17"/>
      <c r="I85" s="57" t="s">
        <v>57</v>
      </c>
      <c r="J85" s="57" t="s">
        <v>69</v>
      </c>
      <c r="K85" s="57" t="s">
        <v>64</v>
      </c>
      <c r="L85" s="97" t="s">
        <v>22</v>
      </c>
      <c r="M85" s="57" t="s">
        <v>20</v>
      </c>
      <c r="N85" s="57">
        <v>4</v>
      </c>
    </row>
    <row r="86" spans="1:14" ht="21.75" hidden="1" customHeight="1" outlineLevel="2">
      <c r="A86" s="94"/>
      <c r="B86" s="57"/>
      <c r="C86" s="91"/>
      <c r="D86" s="57"/>
      <c r="E86" s="89"/>
      <c r="F86" s="23" t="s">
        <v>111</v>
      </c>
      <c r="G86" s="17"/>
      <c r="H86" s="17"/>
      <c r="I86" s="57" t="s">
        <v>57</v>
      </c>
      <c r="J86" s="57" t="s">
        <v>69</v>
      </c>
      <c r="K86" s="57" t="s">
        <v>64</v>
      </c>
      <c r="L86" s="97" t="s">
        <v>23</v>
      </c>
      <c r="M86" s="57" t="s">
        <v>20</v>
      </c>
      <c r="N86" s="57">
        <v>4</v>
      </c>
    </row>
    <row r="87" spans="1:14" ht="18" hidden="1" customHeight="1" outlineLevel="2">
      <c r="A87" s="97"/>
      <c r="B87" s="17"/>
      <c r="C87" s="96"/>
      <c r="D87" s="17"/>
      <c r="E87" s="97"/>
      <c r="F87" s="22"/>
      <c r="G87" s="17"/>
      <c r="H87" s="17"/>
      <c r="I87" s="57" t="s">
        <v>57</v>
      </c>
      <c r="J87" s="57" t="s">
        <v>69</v>
      </c>
      <c r="K87" s="57" t="s">
        <v>64</v>
      </c>
      <c r="L87" s="97" t="s">
        <v>104</v>
      </c>
      <c r="M87" s="57" t="s">
        <v>20</v>
      </c>
      <c r="N87" s="57">
        <v>6</v>
      </c>
    </row>
    <row r="88" spans="1:14" ht="15" hidden="1" customHeight="1" outlineLevel="2">
      <c r="A88" s="97"/>
      <c r="B88" s="17"/>
      <c r="C88" s="96"/>
      <c r="D88" s="17"/>
      <c r="E88" s="89"/>
      <c r="F88" s="22"/>
      <c r="G88" s="17"/>
      <c r="H88" s="17"/>
      <c r="I88" s="57" t="s">
        <v>57</v>
      </c>
      <c r="J88" s="57" t="s">
        <v>65</v>
      </c>
      <c r="K88" s="57" t="s">
        <v>65</v>
      </c>
      <c r="L88" s="97" t="s">
        <v>99</v>
      </c>
      <c r="M88" s="57" t="s">
        <v>20</v>
      </c>
      <c r="N88" s="57">
        <v>8</v>
      </c>
    </row>
    <row r="89" spans="1:14" ht="15.6" hidden="1" customHeight="1" outlineLevel="2">
      <c r="A89" s="94"/>
      <c r="B89" s="17"/>
      <c r="C89" s="96"/>
      <c r="D89" s="17"/>
      <c r="E89" s="89"/>
      <c r="F89" s="22"/>
      <c r="G89" s="17"/>
      <c r="H89" s="17"/>
      <c r="I89" s="57" t="s">
        <v>57</v>
      </c>
      <c r="J89" s="57" t="s">
        <v>65</v>
      </c>
      <c r="K89" s="57" t="s">
        <v>65</v>
      </c>
      <c r="L89" s="97" t="s">
        <v>98</v>
      </c>
      <c r="M89" s="57" t="s">
        <v>20</v>
      </c>
      <c r="N89" s="57">
        <v>2</v>
      </c>
    </row>
    <row r="90" spans="1:14" ht="61.15" customHeight="1" outlineLevel="1" collapsed="1">
      <c r="A90" s="94" t="s">
        <v>449</v>
      </c>
      <c r="B90" s="57" t="s">
        <v>83</v>
      </c>
      <c r="C90" s="91" t="s">
        <v>73</v>
      </c>
      <c r="D90" s="57" t="s">
        <v>50</v>
      </c>
      <c r="E90" s="92" t="s">
        <v>86</v>
      </c>
      <c r="F90" s="93" t="s">
        <v>647</v>
      </c>
      <c r="G90" s="21" t="s">
        <v>552</v>
      </c>
      <c r="H90" s="19"/>
      <c r="I90" s="57" t="s">
        <v>57</v>
      </c>
      <c r="J90" s="57" t="s">
        <v>66</v>
      </c>
      <c r="K90" s="57" t="s">
        <v>62</v>
      </c>
      <c r="L90" s="22" t="str">
        <f>CONCATENATE(L91," ",N91,M91," ",L92," ",N92,M92," ",L93," ",N93,M93," ",L94," ",N94,M94," ",L95," ",N95,M95,)</f>
        <v>Демонтаж опор 15шт. Монтаж опор 15шт. Бурение скважин и установка деревянных приставок 12шт. Бурение скважин и установка Ж/Б приставок  24шт. Ручная расчистка просеки 4,7Га.</v>
      </c>
      <c r="M90" s="19"/>
      <c r="N90" s="19"/>
    </row>
    <row r="91" spans="1:14" ht="35.450000000000003" hidden="1" customHeight="1" outlineLevel="2">
      <c r="A91" s="98"/>
      <c r="B91" s="17"/>
      <c r="C91" s="17"/>
      <c r="D91" s="17"/>
      <c r="E91" s="89"/>
      <c r="F91" s="23" t="s">
        <v>114</v>
      </c>
      <c r="G91" s="17"/>
      <c r="H91" s="17"/>
      <c r="I91" s="57" t="s">
        <v>57</v>
      </c>
      <c r="J91" s="57" t="s">
        <v>64</v>
      </c>
      <c r="K91" s="57" t="s">
        <v>62</v>
      </c>
      <c r="L91" s="97" t="s">
        <v>22</v>
      </c>
      <c r="M91" s="57" t="s">
        <v>20</v>
      </c>
      <c r="N91" s="57">
        <v>15</v>
      </c>
    </row>
    <row r="92" spans="1:14" ht="33.6" hidden="1" customHeight="1" outlineLevel="2">
      <c r="A92" s="94"/>
      <c r="B92" s="17"/>
      <c r="C92" s="96"/>
      <c r="D92" s="17"/>
      <c r="E92" s="89"/>
      <c r="F92" s="23" t="s">
        <v>114</v>
      </c>
      <c r="G92" s="17"/>
      <c r="H92" s="17"/>
      <c r="I92" s="57" t="s">
        <v>57</v>
      </c>
      <c r="J92" s="57" t="s">
        <v>64</v>
      </c>
      <c r="K92" s="57" t="s">
        <v>62</v>
      </c>
      <c r="L92" s="97" t="s">
        <v>23</v>
      </c>
      <c r="M92" s="57" t="s">
        <v>20</v>
      </c>
      <c r="N92" s="57">
        <v>15</v>
      </c>
    </row>
    <row r="93" spans="1:14" hidden="1" outlineLevel="2">
      <c r="A93" s="94"/>
      <c r="B93" s="17"/>
      <c r="C93" s="96"/>
      <c r="D93" s="17"/>
      <c r="E93" s="99"/>
      <c r="F93" s="22"/>
      <c r="G93" s="17"/>
      <c r="H93" s="17"/>
      <c r="I93" s="57" t="s">
        <v>57</v>
      </c>
      <c r="J93" s="57" t="s">
        <v>64</v>
      </c>
      <c r="K93" s="57" t="s">
        <v>62</v>
      </c>
      <c r="L93" s="97" t="s">
        <v>99</v>
      </c>
      <c r="M93" s="57" t="s">
        <v>20</v>
      </c>
      <c r="N93" s="57">
        <v>12</v>
      </c>
    </row>
    <row r="94" spans="1:14" ht="24" hidden="1" customHeight="1" outlineLevel="2">
      <c r="A94" s="94"/>
      <c r="B94" s="17"/>
      <c r="C94" s="96"/>
      <c r="D94" s="17"/>
      <c r="E94" s="89"/>
      <c r="F94" s="22"/>
      <c r="G94" s="17"/>
      <c r="H94" s="17"/>
      <c r="I94" s="57" t="s">
        <v>57</v>
      </c>
      <c r="J94" s="57" t="s">
        <v>64</v>
      </c>
      <c r="K94" s="57" t="s">
        <v>62</v>
      </c>
      <c r="L94" s="97" t="s">
        <v>98</v>
      </c>
      <c r="M94" s="57" t="s">
        <v>20</v>
      </c>
      <c r="N94" s="57">
        <v>24</v>
      </c>
    </row>
    <row r="95" spans="1:14" hidden="1" outlineLevel="2">
      <c r="A95" s="94"/>
      <c r="B95" s="17"/>
      <c r="C95" s="96"/>
      <c r="D95" s="17"/>
      <c r="E95" s="17"/>
      <c r="F95" s="22"/>
      <c r="G95" s="17"/>
      <c r="H95" s="17"/>
      <c r="I95" s="19" t="s">
        <v>57</v>
      </c>
      <c r="J95" s="57" t="s">
        <v>66</v>
      </c>
      <c r="K95" s="57" t="s">
        <v>64</v>
      </c>
      <c r="L95" s="50" t="s">
        <v>28</v>
      </c>
      <c r="M95" s="57" t="s">
        <v>42</v>
      </c>
      <c r="N95" s="57">
        <v>4.7</v>
      </c>
    </row>
    <row r="96" spans="1:14" ht="46.15" customHeight="1" outlineLevel="1" collapsed="1">
      <c r="A96" s="94" t="s">
        <v>450</v>
      </c>
      <c r="B96" s="57" t="s">
        <v>83</v>
      </c>
      <c r="C96" s="91" t="s">
        <v>73</v>
      </c>
      <c r="D96" s="57" t="s">
        <v>50</v>
      </c>
      <c r="E96" s="92" t="s">
        <v>87</v>
      </c>
      <c r="F96" s="93" t="s">
        <v>648</v>
      </c>
      <c r="G96" s="21" t="s">
        <v>552</v>
      </c>
      <c r="H96" s="19"/>
      <c r="I96" s="57" t="s">
        <v>57</v>
      </c>
      <c r="J96" s="57" t="s">
        <v>66</v>
      </c>
      <c r="K96" s="57" t="s">
        <v>72</v>
      </c>
      <c r="L96" s="22" t="str">
        <f>CONCATENATE(L97," ",N97,M97," ",L98," ",N98,M98," ",L99," ",N99,M99)</f>
        <v>Демонтаж опор 10шт. Монтаж опор 10шт. Бурение скважин и установка деревянных приставок 24шт.</v>
      </c>
      <c r="M96" s="19"/>
      <c r="N96" s="19"/>
    </row>
    <row r="97" spans="1:14" ht="24.6" hidden="1" customHeight="1" outlineLevel="2">
      <c r="A97" s="97"/>
      <c r="B97" s="17"/>
      <c r="C97" s="17"/>
      <c r="D97" s="17"/>
      <c r="E97" s="89"/>
      <c r="F97" s="23" t="s">
        <v>114</v>
      </c>
      <c r="G97" s="17"/>
      <c r="H97" s="17"/>
      <c r="I97" s="57" t="s">
        <v>57</v>
      </c>
      <c r="J97" s="57" t="s">
        <v>66</v>
      </c>
      <c r="K97" s="57" t="s">
        <v>72</v>
      </c>
      <c r="L97" s="97" t="s">
        <v>22</v>
      </c>
      <c r="M97" s="57" t="s">
        <v>20</v>
      </c>
      <c r="N97" s="57">
        <v>10</v>
      </c>
    </row>
    <row r="98" spans="1:14" ht="27" hidden="1" customHeight="1" outlineLevel="2">
      <c r="A98" s="94"/>
      <c r="B98" s="17"/>
      <c r="C98" s="96"/>
      <c r="D98" s="17"/>
      <c r="E98" s="89"/>
      <c r="F98" s="23" t="s">
        <v>114</v>
      </c>
      <c r="G98" s="17"/>
      <c r="H98" s="17"/>
      <c r="I98" s="57" t="s">
        <v>57</v>
      </c>
      <c r="J98" s="57" t="s">
        <v>66</v>
      </c>
      <c r="K98" s="57" t="s">
        <v>72</v>
      </c>
      <c r="L98" s="97" t="s">
        <v>23</v>
      </c>
      <c r="M98" s="57" t="s">
        <v>20</v>
      </c>
      <c r="N98" s="57">
        <v>10</v>
      </c>
    </row>
    <row r="99" spans="1:14" ht="22.15" hidden="1" customHeight="1" outlineLevel="2">
      <c r="A99" s="94"/>
      <c r="B99" s="17"/>
      <c r="C99" s="96"/>
      <c r="D99" s="17"/>
      <c r="E99" s="99"/>
      <c r="F99" s="22"/>
      <c r="G99" s="17"/>
      <c r="H99" s="17"/>
      <c r="I99" s="57" t="s">
        <v>57</v>
      </c>
      <c r="J99" s="57" t="s">
        <v>66</v>
      </c>
      <c r="K99" s="57" t="s">
        <v>72</v>
      </c>
      <c r="L99" s="97" t="s">
        <v>99</v>
      </c>
      <c r="M99" s="57" t="s">
        <v>20</v>
      </c>
      <c r="N99" s="57">
        <v>24</v>
      </c>
    </row>
    <row r="100" spans="1:14" ht="28.15" customHeight="1" outlineLevel="1" collapsed="1">
      <c r="A100" s="94" t="s">
        <v>451</v>
      </c>
      <c r="B100" s="57" t="s">
        <v>83</v>
      </c>
      <c r="C100" s="91" t="s">
        <v>73</v>
      </c>
      <c r="D100" s="57" t="s">
        <v>50</v>
      </c>
      <c r="E100" s="92" t="s">
        <v>88</v>
      </c>
      <c r="F100" s="93" t="s">
        <v>649</v>
      </c>
      <c r="G100" s="21" t="s">
        <v>423</v>
      </c>
      <c r="H100" s="19"/>
      <c r="I100" s="57" t="s">
        <v>57</v>
      </c>
      <c r="J100" s="57" t="s">
        <v>65</v>
      </c>
      <c r="K100" s="57" t="s">
        <v>67</v>
      </c>
      <c r="L100" s="24" t="str">
        <f>CONCATENATE(L101," ",N101,M101,)</f>
        <v>Ручная расчистка просеки 1,5Га.</v>
      </c>
      <c r="M100" s="19"/>
      <c r="N100" s="19"/>
    </row>
    <row r="101" spans="1:14" hidden="1" outlineLevel="2">
      <c r="A101" s="97"/>
      <c r="B101" s="17"/>
      <c r="C101" s="17"/>
      <c r="D101" s="17"/>
      <c r="E101" s="97"/>
      <c r="F101" s="22"/>
      <c r="G101" s="23"/>
      <c r="H101" s="17"/>
      <c r="I101" s="57" t="s">
        <v>57</v>
      </c>
      <c r="J101" s="57" t="s">
        <v>65</v>
      </c>
      <c r="K101" s="57" t="s">
        <v>67</v>
      </c>
      <c r="L101" s="50" t="s">
        <v>28</v>
      </c>
      <c r="M101" s="57" t="s">
        <v>42</v>
      </c>
      <c r="N101" s="57">
        <f>3/2</f>
        <v>1.5</v>
      </c>
    </row>
    <row r="102" spans="1:14" ht="54.6" customHeight="1" outlineLevel="1" collapsed="1">
      <c r="A102" s="100" t="s">
        <v>467</v>
      </c>
      <c r="B102" s="60" t="s">
        <v>83</v>
      </c>
      <c r="C102" s="101" t="s">
        <v>73</v>
      </c>
      <c r="D102" s="57" t="s">
        <v>50</v>
      </c>
      <c r="E102" s="102" t="s">
        <v>92</v>
      </c>
      <c r="F102" s="103" t="s">
        <v>650</v>
      </c>
      <c r="G102" s="26" t="s">
        <v>409</v>
      </c>
      <c r="H102" s="58"/>
      <c r="I102" s="60" t="s">
        <v>57</v>
      </c>
      <c r="J102" s="60" t="s">
        <v>62</v>
      </c>
      <c r="K102" s="60" t="s">
        <v>62</v>
      </c>
      <c r="L102" s="27" t="str">
        <f>CONCATENATE(L103," ",N103,M103," ",L104," ",N104,M104," ",L105," ",N105,M105," ",L106," ",N106,M106," ",)</f>
        <v xml:space="preserve">Демонтаж опор 4шт. Монтаж опор 4шт. Бурение скважин и установка деревянных приставок 4шт. Бурение скважин и установка Ж/Б приставок  6шт. </v>
      </c>
      <c r="M102" s="58"/>
      <c r="N102" s="58"/>
    </row>
    <row r="103" spans="1:14" ht="26.45" hidden="1" customHeight="1" outlineLevel="2">
      <c r="A103" s="98"/>
      <c r="B103" s="17"/>
      <c r="C103" s="17"/>
      <c r="D103" s="17"/>
      <c r="E103" s="15"/>
      <c r="F103" s="23" t="s">
        <v>114</v>
      </c>
      <c r="G103" s="14"/>
      <c r="H103" s="14"/>
      <c r="I103" s="60" t="s">
        <v>57</v>
      </c>
      <c r="J103" s="60" t="s">
        <v>62</v>
      </c>
      <c r="K103" s="60" t="s">
        <v>62</v>
      </c>
      <c r="L103" s="97" t="s">
        <v>22</v>
      </c>
      <c r="M103" s="60" t="s">
        <v>20</v>
      </c>
      <c r="N103" s="60">
        <v>4</v>
      </c>
    </row>
    <row r="104" spans="1:14" ht="27" hidden="1" customHeight="1" outlineLevel="2">
      <c r="A104" s="100"/>
      <c r="B104" s="14"/>
      <c r="C104" s="104"/>
      <c r="D104" s="14"/>
      <c r="E104" s="15"/>
      <c r="F104" s="23" t="s">
        <v>114</v>
      </c>
      <c r="G104" s="14"/>
      <c r="H104" s="14"/>
      <c r="I104" s="60" t="s">
        <v>57</v>
      </c>
      <c r="J104" s="60" t="s">
        <v>62</v>
      </c>
      <c r="K104" s="60" t="s">
        <v>62</v>
      </c>
      <c r="L104" s="97" t="s">
        <v>23</v>
      </c>
      <c r="M104" s="60" t="s">
        <v>20</v>
      </c>
      <c r="N104" s="60">
        <v>4</v>
      </c>
    </row>
    <row r="105" spans="1:14" ht="16.149999999999999" hidden="1" customHeight="1" outlineLevel="2">
      <c r="A105" s="100"/>
      <c r="B105" s="14"/>
      <c r="C105" s="104"/>
      <c r="D105" s="14"/>
      <c r="E105" s="105"/>
      <c r="F105" s="59"/>
      <c r="G105" s="14"/>
      <c r="H105" s="14"/>
      <c r="I105" s="60" t="s">
        <v>57</v>
      </c>
      <c r="J105" s="60" t="s">
        <v>62</v>
      </c>
      <c r="K105" s="60" t="s">
        <v>62</v>
      </c>
      <c r="L105" s="95" t="s">
        <v>99</v>
      </c>
      <c r="M105" s="60" t="s">
        <v>20</v>
      </c>
      <c r="N105" s="60">
        <v>4</v>
      </c>
    </row>
    <row r="106" spans="1:14" ht="16.149999999999999" hidden="1" customHeight="1" outlineLevel="2">
      <c r="A106" s="100"/>
      <c r="B106" s="14"/>
      <c r="C106" s="104"/>
      <c r="D106" s="14"/>
      <c r="E106" s="105"/>
      <c r="F106" s="59"/>
      <c r="G106" s="14"/>
      <c r="H106" s="14"/>
      <c r="I106" s="60" t="s">
        <v>57</v>
      </c>
      <c r="J106" s="60" t="s">
        <v>62</v>
      </c>
      <c r="K106" s="60" t="s">
        <v>62</v>
      </c>
      <c r="L106" s="95" t="s">
        <v>98</v>
      </c>
      <c r="M106" s="60" t="s">
        <v>20</v>
      </c>
      <c r="N106" s="60">
        <v>6</v>
      </c>
    </row>
    <row r="107" spans="1:14" ht="45" customHeight="1" outlineLevel="1" collapsed="1">
      <c r="A107" s="100" t="s">
        <v>468</v>
      </c>
      <c r="B107" s="60" t="s">
        <v>83</v>
      </c>
      <c r="C107" s="101" t="s">
        <v>73</v>
      </c>
      <c r="D107" s="57" t="s">
        <v>50</v>
      </c>
      <c r="E107" s="102" t="s">
        <v>92</v>
      </c>
      <c r="F107" s="103" t="s">
        <v>651</v>
      </c>
      <c r="G107" s="26" t="s">
        <v>409</v>
      </c>
      <c r="H107" s="58"/>
      <c r="I107" s="60" t="s">
        <v>57</v>
      </c>
      <c r="J107" s="60" t="s">
        <v>72</v>
      </c>
      <c r="K107" s="60" t="s">
        <v>72</v>
      </c>
      <c r="L107" s="27" t="str">
        <f>CONCATENATE(L108," ",N108,M108," ",L109," ",N109,M109," ",L110," ",N110,M110," ",)</f>
        <v xml:space="preserve">Демонтаж опор 2шт. Монтаж опор 2шт. Бурение скважин и установка деревянных приставок 6шт. </v>
      </c>
      <c r="M107" s="58"/>
      <c r="N107" s="58"/>
    </row>
    <row r="108" spans="1:14" ht="16.899999999999999" hidden="1" customHeight="1" outlineLevel="2">
      <c r="A108" s="97"/>
      <c r="B108" s="17"/>
      <c r="C108" s="17"/>
      <c r="D108" s="17"/>
      <c r="E108" s="15"/>
      <c r="F108" s="23" t="s">
        <v>114</v>
      </c>
      <c r="G108" s="14"/>
      <c r="H108" s="14"/>
      <c r="I108" s="60" t="s">
        <v>57</v>
      </c>
      <c r="J108" s="60" t="s">
        <v>72</v>
      </c>
      <c r="K108" s="60" t="s">
        <v>72</v>
      </c>
      <c r="L108" s="97" t="s">
        <v>22</v>
      </c>
      <c r="M108" s="60" t="s">
        <v>20</v>
      </c>
      <c r="N108" s="60">
        <v>2</v>
      </c>
    </row>
    <row r="109" spans="1:14" hidden="1" outlineLevel="2">
      <c r="A109" s="100"/>
      <c r="B109" s="14"/>
      <c r="C109" s="104"/>
      <c r="D109" s="14"/>
      <c r="E109" s="15"/>
      <c r="F109" s="23" t="s">
        <v>114</v>
      </c>
      <c r="G109" s="14"/>
      <c r="H109" s="14"/>
      <c r="I109" s="60" t="s">
        <v>57</v>
      </c>
      <c r="J109" s="60" t="s">
        <v>72</v>
      </c>
      <c r="K109" s="60" t="s">
        <v>72</v>
      </c>
      <c r="L109" s="50" t="s">
        <v>23</v>
      </c>
      <c r="M109" s="60" t="s">
        <v>20</v>
      </c>
      <c r="N109" s="60">
        <v>2</v>
      </c>
    </row>
    <row r="110" spans="1:14" ht="16.149999999999999" hidden="1" customHeight="1" outlineLevel="2">
      <c r="A110" s="100"/>
      <c r="B110" s="14"/>
      <c r="C110" s="104"/>
      <c r="D110" s="14"/>
      <c r="E110" s="105"/>
      <c r="F110" s="59"/>
      <c r="G110" s="14"/>
      <c r="H110" s="14"/>
      <c r="I110" s="60" t="s">
        <v>57</v>
      </c>
      <c r="J110" s="60" t="s">
        <v>72</v>
      </c>
      <c r="K110" s="60" t="s">
        <v>72</v>
      </c>
      <c r="L110" s="95" t="s">
        <v>99</v>
      </c>
      <c r="M110" s="60" t="s">
        <v>20</v>
      </c>
      <c r="N110" s="60">
        <v>6</v>
      </c>
    </row>
    <row r="111" spans="1:14" ht="54" customHeight="1" outlineLevel="1" collapsed="1">
      <c r="A111" s="100" t="s">
        <v>469</v>
      </c>
      <c r="B111" s="60" t="s">
        <v>83</v>
      </c>
      <c r="C111" s="101" t="s">
        <v>73</v>
      </c>
      <c r="D111" s="57" t="s">
        <v>50</v>
      </c>
      <c r="E111" s="102" t="s">
        <v>93</v>
      </c>
      <c r="F111" s="103" t="s">
        <v>652</v>
      </c>
      <c r="G111" s="26" t="s">
        <v>552</v>
      </c>
      <c r="H111" s="58"/>
      <c r="I111" s="60" t="s">
        <v>57</v>
      </c>
      <c r="J111" s="60" t="s">
        <v>65</v>
      </c>
      <c r="K111" s="60" t="s">
        <v>72</v>
      </c>
      <c r="L111" s="59" t="str">
        <f>CONCATENATE(L112," ",N112,M112," ",L113," ",N113,M113," ",L114," ",N114,M114," ",L115," ",N115,M115)</f>
        <v>Демонтаж опор 8шт. Монтаж опор 8шт. Бурение скважин и установка деревянных приставок 4шт. Бурение скважин и установка Ж/Б приставок  14шт.</v>
      </c>
      <c r="M111" s="58"/>
      <c r="N111" s="58"/>
    </row>
    <row r="112" spans="1:14" ht="24.6" hidden="1" customHeight="1" outlineLevel="2">
      <c r="A112" s="97"/>
      <c r="B112" s="17"/>
      <c r="C112" s="17"/>
      <c r="D112" s="17"/>
      <c r="E112" s="15"/>
      <c r="F112" s="23" t="s">
        <v>114</v>
      </c>
      <c r="G112" s="14"/>
      <c r="H112" s="14"/>
      <c r="I112" s="60" t="s">
        <v>57</v>
      </c>
      <c r="J112" s="60" t="s">
        <v>65</v>
      </c>
      <c r="K112" s="60" t="s">
        <v>72</v>
      </c>
      <c r="L112" s="97" t="s">
        <v>22</v>
      </c>
      <c r="M112" s="60" t="s">
        <v>20</v>
      </c>
      <c r="N112" s="60">
        <v>8</v>
      </c>
    </row>
    <row r="113" spans="1:14" ht="23.45" hidden="1" customHeight="1" outlineLevel="2">
      <c r="A113" s="100"/>
      <c r="B113" s="14"/>
      <c r="C113" s="104"/>
      <c r="D113" s="14"/>
      <c r="E113" s="15"/>
      <c r="F113" s="23" t="s">
        <v>114</v>
      </c>
      <c r="G113" s="14"/>
      <c r="H113" s="14"/>
      <c r="I113" s="60" t="s">
        <v>57</v>
      </c>
      <c r="J113" s="60" t="s">
        <v>65</v>
      </c>
      <c r="K113" s="60" t="s">
        <v>72</v>
      </c>
      <c r="L113" s="97" t="s">
        <v>23</v>
      </c>
      <c r="M113" s="60" t="s">
        <v>20</v>
      </c>
      <c r="N113" s="60">
        <v>8</v>
      </c>
    </row>
    <row r="114" spans="1:14" ht="14.45" hidden="1" customHeight="1" outlineLevel="2">
      <c r="A114" s="100"/>
      <c r="B114" s="14"/>
      <c r="C114" s="104"/>
      <c r="D114" s="14"/>
      <c r="E114" s="105"/>
      <c r="F114" s="59"/>
      <c r="G114" s="14"/>
      <c r="H114" s="14"/>
      <c r="I114" s="60" t="s">
        <v>57</v>
      </c>
      <c r="J114" s="60" t="s">
        <v>65</v>
      </c>
      <c r="K114" s="60" t="s">
        <v>72</v>
      </c>
      <c r="L114" s="95" t="s">
        <v>99</v>
      </c>
      <c r="M114" s="60" t="s">
        <v>20</v>
      </c>
      <c r="N114" s="60">
        <v>4</v>
      </c>
    </row>
    <row r="115" spans="1:14" ht="12.6" hidden="1" customHeight="1" outlineLevel="2">
      <c r="A115" s="100"/>
      <c r="B115" s="14"/>
      <c r="C115" s="104"/>
      <c r="D115" s="14"/>
      <c r="E115" s="15"/>
      <c r="F115" s="59"/>
      <c r="G115" s="14"/>
      <c r="H115" s="14"/>
      <c r="I115" s="60" t="s">
        <v>57</v>
      </c>
      <c r="J115" s="60" t="s">
        <v>65</v>
      </c>
      <c r="K115" s="60" t="s">
        <v>72</v>
      </c>
      <c r="L115" s="95" t="s">
        <v>98</v>
      </c>
      <c r="M115" s="60" t="s">
        <v>20</v>
      </c>
      <c r="N115" s="60">
        <v>14</v>
      </c>
    </row>
    <row r="116" spans="1:14" ht="57.6" customHeight="1" outlineLevel="1" collapsed="1">
      <c r="A116" s="94" t="s">
        <v>470</v>
      </c>
      <c r="B116" s="57" t="s">
        <v>83</v>
      </c>
      <c r="C116" s="91" t="s">
        <v>73</v>
      </c>
      <c r="D116" s="57" t="s">
        <v>50</v>
      </c>
      <c r="E116" s="92" t="s">
        <v>89</v>
      </c>
      <c r="F116" s="93" t="s">
        <v>653</v>
      </c>
      <c r="G116" s="21" t="s">
        <v>552</v>
      </c>
      <c r="H116" s="19"/>
      <c r="I116" s="57" t="s">
        <v>57</v>
      </c>
      <c r="J116" s="57" t="s">
        <v>69</v>
      </c>
      <c r="K116" s="57" t="s">
        <v>72</v>
      </c>
      <c r="L116" s="22" t="str">
        <f>CONCATENATE(L117," ",N117,M117," ",L118," ",N118,M118," ",L119," ",N119,M119)</f>
        <v>Демонтаж опор 16шт. Монтаж опор 16шт. Бурение скважин и установка Ж/Б приставок  32шт.</v>
      </c>
      <c r="M116" s="19"/>
      <c r="N116" s="19"/>
    </row>
    <row r="117" spans="1:14" ht="33.6" hidden="1" customHeight="1" outlineLevel="2">
      <c r="A117" s="97"/>
      <c r="B117" s="17"/>
      <c r="C117" s="17"/>
      <c r="D117" s="17"/>
      <c r="E117" s="89"/>
      <c r="F117" s="23" t="s">
        <v>551</v>
      </c>
      <c r="G117" s="99"/>
      <c r="H117" s="17"/>
      <c r="I117" s="57" t="s">
        <v>57</v>
      </c>
      <c r="J117" s="57" t="s">
        <v>63</v>
      </c>
      <c r="K117" s="57" t="s">
        <v>72</v>
      </c>
      <c r="L117" s="97" t="s">
        <v>22</v>
      </c>
      <c r="M117" s="57" t="s">
        <v>20</v>
      </c>
      <c r="N117" s="57">
        <v>16</v>
      </c>
    </row>
    <row r="118" spans="1:14" ht="34.9" hidden="1" customHeight="1" outlineLevel="2">
      <c r="A118" s="94"/>
      <c r="B118" s="17"/>
      <c r="C118" s="96"/>
      <c r="D118" s="17"/>
      <c r="E118" s="89"/>
      <c r="F118" s="23" t="s">
        <v>551</v>
      </c>
      <c r="G118" s="99"/>
      <c r="H118" s="17"/>
      <c r="I118" s="57" t="s">
        <v>57</v>
      </c>
      <c r="J118" s="57" t="s">
        <v>63</v>
      </c>
      <c r="K118" s="57" t="s">
        <v>72</v>
      </c>
      <c r="L118" s="97" t="s">
        <v>23</v>
      </c>
      <c r="M118" s="57" t="s">
        <v>20</v>
      </c>
      <c r="N118" s="57">
        <v>16</v>
      </c>
    </row>
    <row r="119" spans="1:14" ht="24.6" hidden="1" customHeight="1" outlineLevel="2">
      <c r="A119" s="94"/>
      <c r="B119" s="17"/>
      <c r="C119" s="96"/>
      <c r="D119" s="17"/>
      <c r="E119" s="89"/>
      <c r="F119" s="22"/>
      <c r="G119" s="99"/>
      <c r="H119" s="17"/>
      <c r="I119" s="57" t="s">
        <v>57</v>
      </c>
      <c r="J119" s="57" t="s">
        <v>69</v>
      </c>
      <c r="K119" s="57" t="s">
        <v>72</v>
      </c>
      <c r="L119" s="97" t="s">
        <v>98</v>
      </c>
      <c r="M119" s="57" t="s">
        <v>20</v>
      </c>
      <c r="N119" s="57">
        <v>32</v>
      </c>
    </row>
    <row r="120" spans="1:14" ht="54" customHeight="1" outlineLevel="1" collapsed="1">
      <c r="A120" s="94" t="s">
        <v>471</v>
      </c>
      <c r="B120" s="57" t="s">
        <v>83</v>
      </c>
      <c r="C120" s="91" t="s">
        <v>73</v>
      </c>
      <c r="D120" s="57" t="s">
        <v>50</v>
      </c>
      <c r="E120" s="92" t="s">
        <v>90</v>
      </c>
      <c r="F120" s="93" t="s">
        <v>654</v>
      </c>
      <c r="G120" s="21" t="s">
        <v>552</v>
      </c>
      <c r="H120" s="19"/>
      <c r="I120" s="57" t="s">
        <v>57</v>
      </c>
      <c r="J120" s="57" t="s">
        <v>69</v>
      </c>
      <c r="K120" s="57" t="s">
        <v>62</v>
      </c>
      <c r="L120" s="22" t="str">
        <f>CONCATENATE(L121," ",N121,M121," ",L122," ",N122,M122," ",L123," ",N123,M123," ",L124," ",N124,M124)</f>
        <v>Демонтаж опор 25шт. Монтаж опор 25шт. Бурение скважин и установка деревянных приставок 8шт. Бурение скважин и установка Ж/Б приставок  46шт.</v>
      </c>
      <c r="M120" s="19"/>
      <c r="N120" s="19"/>
    </row>
    <row r="121" spans="1:14" hidden="1" outlineLevel="2">
      <c r="A121" s="98"/>
      <c r="B121" s="17"/>
      <c r="C121" s="17"/>
      <c r="D121" s="17"/>
      <c r="E121" s="89"/>
      <c r="F121" s="23" t="s">
        <v>114</v>
      </c>
      <c r="G121" s="99"/>
      <c r="H121" s="17"/>
      <c r="I121" s="57" t="s">
        <v>57</v>
      </c>
      <c r="J121" s="57" t="s">
        <v>69</v>
      </c>
      <c r="K121" s="57" t="s">
        <v>62</v>
      </c>
      <c r="L121" s="97" t="s">
        <v>22</v>
      </c>
      <c r="M121" s="57" t="s">
        <v>20</v>
      </c>
      <c r="N121" s="57">
        <v>25</v>
      </c>
    </row>
    <row r="122" spans="1:14" hidden="1" outlineLevel="2">
      <c r="A122" s="94"/>
      <c r="B122" s="17"/>
      <c r="C122" s="96"/>
      <c r="D122" s="17"/>
      <c r="E122" s="89"/>
      <c r="F122" s="23" t="s">
        <v>114</v>
      </c>
      <c r="G122" s="99"/>
      <c r="H122" s="17"/>
      <c r="I122" s="57" t="s">
        <v>57</v>
      </c>
      <c r="J122" s="57" t="s">
        <v>69</v>
      </c>
      <c r="K122" s="57" t="s">
        <v>62</v>
      </c>
      <c r="L122" s="97" t="s">
        <v>23</v>
      </c>
      <c r="M122" s="57" t="s">
        <v>20</v>
      </c>
      <c r="N122" s="57">
        <v>25</v>
      </c>
    </row>
    <row r="123" spans="1:14" ht="13.9" hidden="1" customHeight="1" outlineLevel="2">
      <c r="A123" s="94"/>
      <c r="B123" s="17"/>
      <c r="C123" s="96"/>
      <c r="D123" s="17"/>
      <c r="E123" s="99"/>
      <c r="F123" s="22"/>
      <c r="G123" s="99"/>
      <c r="H123" s="17"/>
      <c r="I123" s="57" t="s">
        <v>57</v>
      </c>
      <c r="J123" s="57" t="s">
        <v>69</v>
      </c>
      <c r="K123" s="57" t="s">
        <v>65</v>
      </c>
      <c r="L123" s="97" t="s">
        <v>99</v>
      </c>
      <c r="M123" s="57" t="s">
        <v>20</v>
      </c>
      <c r="N123" s="57">
        <v>8</v>
      </c>
    </row>
    <row r="124" spans="1:14" hidden="1" outlineLevel="2">
      <c r="A124" s="94"/>
      <c r="B124" s="17"/>
      <c r="C124" s="96"/>
      <c r="D124" s="17"/>
      <c r="E124" s="89"/>
      <c r="F124" s="22"/>
      <c r="G124" s="99"/>
      <c r="H124" s="17"/>
      <c r="I124" s="57" t="s">
        <v>57</v>
      </c>
      <c r="J124" s="57" t="s">
        <v>69</v>
      </c>
      <c r="K124" s="57" t="s">
        <v>65</v>
      </c>
      <c r="L124" s="97" t="s">
        <v>98</v>
      </c>
      <c r="M124" s="57" t="s">
        <v>20</v>
      </c>
      <c r="N124" s="57">
        <v>46</v>
      </c>
    </row>
    <row r="125" spans="1:14" ht="29.45" customHeight="1" outlineLevel="1" collapsed="1">
      <c r="A125" s="94" t="s">
        <v>472</v>
      </c>
      <c r="B125" s="57" t="s">
        <v>83</v>
      </c>
      <c r="C125" s="91" t="s">
        <v>78</v>
      </c>
      <c r="D125" s="57" t="s">
        <v>52</v>
      </c>
      <c r="E125" s="106" t="s">
        <v>112</v>
      </c>
      <c r="F125" s="93" t="s">
        <v>655</v>
      </c>
      <c r="G125" s="21" t="s">
        <v>409</v>
      </c>
      <c r="H125" s="19"/>
      <c r="I125" s="57" t="s">
        <v>57</v>
      </c>
      <c r="J125" s="57" t="s">
        <v>69</v>
      </c>
      <c r="K125" s="57" t="s">
        <v>66</v>
      </c>
      <c r="L125" s="22" t="str">
        <f>CONCATENATE(L126," ",N126,M126," ",L127," ",N127,M127," ",L128," ",N128,M128," ",)</f>
        <v xml:space="preserve">Демонтаж опор 4шт. Монтаж опор 4шт. Бурение скважин и установка деревянных приставок 8шт. </v>
      </c>
      <c r="M125" s="19"/>
      <c r="N125" s="19"/>
    </row>
    <row r="126" spans="1:14" ht="16.899999999999999" hidden="1" customHeight="1" outlineLevel="2">
      <c r="A126" s="98"/>
      <c r="B126" s="17"/>
      <c r="C126" s="17"/>
      <c r="D126" s="17"/>
      <c r="E126" s="89"/>
      <c r="F126" s="23" t="s">
        <v>54</v>
      </c>
      <c r="G126" s="99"/>
      <c r="H126" s="17"/>
      <c r="I126" s="57" t="s">
        <v>57</v>
      </c>
      <c r="J126" s="57" t="s">
        <v>66</v>
      </c>
      <c r="K126" s="57" t="s">
        <v>66</v>
      </c>
      <c r="L126" s="97" t="s">
        <v>22</v>
      </c>
      <c r="M126" s="57" t="s">
        <v>20</v>
      </c>
      <c r="N126" s="57">
        <v>4</v>
      </c>
    </row>
    <row r="127" spans="1:14" ht="16.899999999999999" hidden="1" customHeight="1" outlineLevel="2">
      <c r="A127" s="94"/>
      <c r="B127" s="57"/>
      <c r="C127" s="91"/>
      <c r="D127" s="57"/>
      <c r="E127" s="89"/>
      <c r="F127" s="23" t="s">
        <v>54</v>
      </c>
      <c r="G127" s="99"/>
      <c r="H127" s="17"/>
      <c r="I127" s="57" t="s">
        <v>57</v>
      </c>
      <c r="J127" s="57" t="s">
        <v>66</v>
      </c>
      <c r="K127" s="57" t="s">
        <v>66</v>
      </c>
      <c r="L127" s="97" t="s">
        <v>23</v>
      </c>
      <c r="M127" s="57" t="s">
        <v>20</v>
      </c>
      <c r="N127" s="57">
        <v>4</v>
      </c>
    </row>
    <row r="128" spans="1:14" hidden="1" outlineLevel="2">
      <c r="A128" s="94"/>
      <c r="B128" s="17"/>
      <c r="C128" s="96"/>
      <c r="D128" s="17"/>
      <c r="E128" s="34"/>
      <c r="F128" s="23"/>
      <c r="G128" s="99"/>
      <c r="H128" s="17"/>
      <c r="I128" s="57" t="s">
        <v>57</v>
      </c>
      <c r="J128" s="19" t="s">
        <v>69</v>
      </c>
      <c r="K128" s="19" t="s">
        <v>69</v>
      </c>
      <c r="L128" s="50" t="s">
        <v>99</v>
      </c>
      <c r="M128" s="57" t="s">
        <v>20</v>
      </c>
      <c r="N128" s="57">
        <v>8</v>
      </c>
    </row>
    <row r="129" spans="1:14" ht="28.15" customHeight="1" outlineLevel="1" collapsed="1">
      <c r="A129" s="94" t="s">
        <v>473</v>
      </c>
      <c r="B129" s="57" t="s">
        <v>83</v>
      </c>
      <c r="C129" s="91" t="s">
        <v>78</v>
      </c>
      <c r="D129" s="57" t="s">
        <v>52</v>
      </c>
      <c r="E129" s="92" t="s">
        <v>95</v>
      </c>
      <c r="F129" s="93" t="s">
        <v>656</v>
      </c>
      <c r="G129" s="21" t="s">
        <v>409</v>
      </c>
      <c r="H129" s="19"/>
      <c r="I129" s="57" t="s">
        <v>57</v>
      </c>
      <c r="J129" s="57" t="s">
        <v>63</v>
      </c>
      <c r="K129" s="57" t="s">
        <v>65</v>
      </c>
      <c r="L129" s="22" t="str">
        <f>CONCATENATE(L130," ",N130,M130," ",L132," ",N132,M132," ",)</f>
        <v xml:space="preserve">Демонтаж опор 1шт. Бурение скважин и установка деревянных приставок 4шт. </v>
      </c>
      <c r="M129" s="19"/>
      <c r="N129" s="19"/>
    </row>
    <row r="130" spans="1:14" ht="15.6" hidden="1" customHeight="1" outlineLevel="2">
      <c r="A130" s="97"/>
      <c r="B130" s="17"/>
      <c r="C130" s="17"/>
      <c r="D130" s="17"/>
      <c r="E130" s="89"/>
      <c r="F130" s="23" t="s">
        <v>94</v>
      </c>
      <c r="H130" s="17"/>
      <c r="I130" s="57" t="s">
        <v>57</v>
      </c>
      <c r="J130" s="57" t="s">
        <v>65</v>
      </c>
      <c r="K130" s="57" t="s">
        <v>65</v>
      </c>
      <c r="L130" s="97" t="s">
        <v>22</v>
      </c>
      <c r="M130" s="57" t="s">
        <v>20</v>
      </c>
      <c r="N130" s="57">
        <v>1</v>
      </c>
    </row>
    <row r="131" spans="1:14" ht="15.6" hidden="1" customHeight="1" outlineLevel="2">
      <c r="A131" s="94"/>
      <c r="B131" s="57"/>
      <c r="C131" s="91"/>
      <c r="D131" s="57"/>
      <c r="E131" s="89"/>
      <c r="F131" s="23" t="s">
        <v>94</v>
      </c>
      <c r="G131" s="99"/>
      <c r="H131" s="17"/>
      <c r="I131" s="57" t="s">
        <v>57</v>
      </c>
      <c r="J131" s="57" t="s">
        <v>65</v>
      </c>
      <c r="K131" s="57" t="s">
        <v>65</v>
      </c>
      <c r="L131" s="97" t="s">
        <v>23</v>
      </c>
      <c r="M131" s="57" t="s">
        <v>20</v>
      </c>
      <c r="N131" s="57">
        <v>1</v>
      </c>
    </row>
    <row r="132" spans="1:14" ht="14.45" hidden="1" customHeight="1" outlineLevel="2">
      <c r="A132" s="94"/>
      <c r="B132" s="17"/>
      <c r="C132" s="96"/>
      <c r="D132" s="17"/>
      <c r="E132" s="99"/>
      <c r="F132" s="22"/>
      <c r="G132" s="99"/>
      <c r="H132" s="17"/>
      <c r="I132" s="57" t="s">
        <v>57</v>
      </c>
      <c r="J132" s="57" t="s">
        <v>63</v>
      </c>
      <c r="K132" s="57" t="s">
        <v>63</v>
      </c>
      <c r="L132" s="97" t="s">
        <v>99</v>
      </c>
      <c r="M132" s="57" t="s">
        <v>20</v>
      </c>
      <c r="N132" s="57">
        <v>4</v>
      </c>
    </row>
    <row r="133" spans="1:14" ht="30.6" customHeight="1" outlineLevel="1" collapsed="1">
      <c r="A133" s="94" t="s">
        <v>474</v>
      </c>
      <c r="B133" s="57" t="s">
        <v>83</v>
      </c>
      <c r="C133" s="91" t="s">
        <v>78</v>
      </c>
      <c r="D133" s="57" t="s">
        <v>52</v>
      </c>
      <c r="E133" s="92" t="s">
        <v>91</v>
      </c>
      <c r="F133" s="93" t="s">
        <v>657</v>
      </c>
      <c r="G133" s="21" t="s">
        <v>409</v>
      </c>
      <c r="H133" s="19"/>
      <c r="I133" s="57" t="s">
        <v>57</v>
      </c>
      <c r="J133" s="57" t="s">
        <v>69</v>
      </c>
      <c r="K133" s="57" t="s">
        <v>64</v>
      </c>
      <c r="L133" s="22" t="str">
        <f>CONCATENATE(L134," ",N134,M134," ",L135," ",N135,M135," ",L136," ",N136,M136," ",)</f>
        <v xml:space="preserve">Демонтаж опор 9шт. Монтаж опор 9шт. Бурение скважин и установка деревянных приставок 28шт. </v>
      </c>
      <c r="M133" s="19"/>
      <c r="N133" s="19"/>
    </row>
    <row r="134" spans="1:14" ht="25.15" hidden="1" customHeight="1" outlineLevel="2">
      <c r="A134" s="97"/>
      <c r="B134" s="17"/>
      <c r="C134" s="17"/>
      <c r="D134" s="17"/>
      <c r="E134" s="89"/>
      <c r="F134" s="23" t="s">
        <v>113</v>
      </c>
      <c r="G134" s="99"/>
      <c r="H134" s="17"/>
      <c r="I134" s="57" t="s">
        <v>57</v>
      </c>
      <c r="J134" s="57" t="s">
        <v>69</v>
      </c>
      <c r="K134" s="57" t="s">
        <v>64</v>
      </c>
      <c r="L134" s="97" t="s">
        <v>22</v>
      </c>
      <c r="M134" s="57" t="s">
        <v>20</v>
      </c>
      <c r="N134" s="57">
        <v>9</v>
      </c>
    </row>
    <row r="135" spans="1:14" ht="25.15" hidden="1" customHeight="1" outlineLevel="2">
      <c r="A135" s="94"/>
      <c r="B135" s="17"/>
      <c r="C135" s="96"/>
      <c r="D135" s="17"/>
      <c r="E135" s="89"/>
      <c r="F135" s="23" t="s">
        <v>113</v>
      </c>
      <c r="G135" s="99"/>
      <c r="H135" s="17"/>
      <c r="I135" s="57" t="s">
        <v>57</v>
      </c>
      <c r="J135" s="57" t="s">
        <v>69</v>
      </c>
      <c r="K135" s="57" t="s">
        <v>64</v>
      </c>
      <c r="L135" s="97" t="s">
        <v>23</v>
      </c>
      <c r="M135" s="57" t="s">
        <v>20</v>
      </c>
      <c r="N135" s="57">
        <v>9</v>
      </c>
    </row>
    <row r="136" spans="1:14" hidden="1" outlineLevel="2">
      <c r="A136" s="94"/>
      <c r="B136" s="17"/>
      <c r="C136" s="96"/>
      <c r="D136" s="17"/>
      <c r="E136" s="99"/>
      <c r="F136" s="22"/>
      <c r="G136" s="99"/>
      <c r="H136" s="17"/>
      <c r="I136" s="57" t="s">
        <v>57</v>
      </c>
      <c r="J136" s="57" t="s">
        <v>69</v>
      </c>
      <c r="K136" s="57" t="s">
        <v>66</v>
      </c>
      <c r="L136" s="97" t="s">
        <v>99</v>
      </c>
      <c r="M136" s="57" t="s">
        <v>20</v>
      </c>
      <c r="N136" s="57">
        <v>28</v>
      </c>
    </row>
    <row r="137" spans="1:14" ht="42" customHeight="1" outlineLevel="1" collapsed="1">
      <c r="A137" s="94" t="s">
        <v>475</v>
      </c>
      <c r="B137" s="57" t="s">
        <v>83</v>
      </c>
      <c r="C137" s="91" t="s">
        <v>78</v>
      </c>
      <c r="D137" s="57" t="s">
        <v>52</v>
      </c>
      <c r="E137" s="92" t="s">
        <v>96</v>
      </c>
      <c r="F137" s="93" t="s">
        <v>658</v>
      </c>
      <c r="G137" s="21" t="s">
        <v>409</v>
      </c>
      <c r="H137" s="19"/>
      <c r="I137" s="57" t="s">
        <v>57</v>
      </c>
      <c r="J137" s="57" t="s">
        <v>63</v>
      </c>
      <c r="K137" s="57" t="s">
        <v>66</v>
      </c>
      <c r="L137" s="22" t="str">
        <f>CONCATENATE(L138," ",N138,M138," ",L139," ",N139,M139," ",L140," ",N140,M140," ",)</f>
        <v xml:space="preserve">Демонтаж опор 1шт. Монтаж опор 1шт. Бурение скважин и установка деревянных приставок 4шт. </v>
      </c>
      <c r="M137" s="19"/>
      <c r="N137" s="19"/>
    </row>
    <row r="138" spans="1:14" ht="14.45" hidden="1" customHeight="1" outlineLevel="2">
      <c r="A138" s="97"/>
      <c r="B138" s="17"/>
      <c r="C138" s="17"/>
      <c r="D138" s="17"/>
      <c r="E138" s="89"/>
      <c r="F138" s="23" t="s">
        <v>94</v>
      </c>
      <c r="H138" s="17"/>
      <c r="I138" s="57" t="s">
        <v>57</v>
      </c>
      <c r="J138" s="57" t="s">
        <v>66</v>
      </c>
      <c r="K138" s="57" t="s">
        <v>66</v>
      </c>
      <c r="L138" s="97" t="s">
        <v>22</v>
      </c>
      <c r="M138" s="57" t="s">
        <v>20</v>
      </c>
      <c r="N138" s="57">
        <v>1</v>
      </c>
    </row>
    <row r="139" spans="1:14" ht="14.45" hidden="1" customHeight="1" outlineLevel="2">
      <c r="A139" s="94"/>
      <c r="B139" s="57"/>
      <c r="C139" s="91"/>
      <c r="D139" s="57"/>
      <c r="E139" s="89"/>
      <c r="F139" s="23" t="s">
        <v>94</v>
      </c>
      <c r="G139" s="99"/>
      <c r="H139" s="17"/>
      <c r="I139" s="57" t="s">
        <v>57</v>
      </c>
      <c r="J139" s="57" t="s">
        <v>66</v>
      </c>
      <c r="K139" s="57" t="s">
        <v>66</v>
      </c>
      <c r="L139" s="97" t="s">
        <v>23</v>
      </c>
      <c r="M139" s="57" t="s">
        <v>20</v>
      </c>
      <c r="N139" s="57">
        <v>1</v>
      </c>
    </row>
    <row r="140" spans="1:14" ht="18" hidden="1" customHeight="1" outlineLevel="2">
      <c r="A140" s="94"/>
      <c r="B140" s="17"/>
      <c r="C140" s="96"/>
      <c r="D140" s="17"/>
      <c r="E140" s="99"/>
      <c r="F140" s="22"/>
      <c r="G140" s="99"/>
      <c r="H140" s="17"/>
      <c r="I140" s="57" t="s">
        <v>57</v>
      </c>
      <c r="J140" s="57" t="s">
        <v>63</v>
      </c>
      <c r="K140" s="57" t="s">
        <v>63</v>
      </c>
      <c r="L140" s="97" t="s">
        <v>99</v>
      </c>
      <c r="M140" s="57" t="s">
        <v>20</v>
      </c>
      <c r="N140" s="57">
        <v>4</v>
      </c>
    </row>
    <row r="141" spans="1:14" ht="27" customHeight="1" outlineLevel="1" collapsed="1">
      <c r="A141" s="94" t="s">
        <v>476</v>
      </c>
      <c r="B141" s="57" t="s">
        <v>83</v>
      </c>
      <c r="C141" s="91" t="s">
        <v>78</v>
      </c>
      <c r="D141" s="57" t="s">
        <v>52</v>
      </c>
      <c r="E141" s="92" t="s">
        <v>97</v>
      </c>
      <c r="F141" s="93" t="s">
        <v>659</v>
      </c>
      <c r="G141" s="21" t="s">
        <v>409</v>
      </c>
      <c r="H141" s="19"/>
      <c r="I141" s="57" t="s">
        <v>57</v>
      </c>
      <c r="J141" s="57" t="s">
        <v>63</v>
      </c>
      <c r="K141" s="57" t="s">
        <v>65</v>
      </c>
      <c r="L141" s="22" t="str">
        <f>CONCATENATE(L142," ",N142,M142," ",L143," ",N143,M143," ",L144," ",N144,M144,)</f>
        <v>Демонтаж опор 2шт. Монтаж опор 2шт. Бурение скважин и установка деревянных приставок 8шт.</v>
      </c>
      <c r="M141" s="19"/>
      <c r="N141" s="19"/>
    </row>
    <row r="142" spans="1:14" ht="18" hidden="1" customHeight="1" outlineLevel="2">
      <c r="A142" s="97"/>
      <c r="B142" s="17"/>
      <c r="C142" s="17"/>
      <c r="D142" s="17"/>
      <c r="E142" s="24"/>
      <c r="F142" s="23" t="s">
        <v>94</v>
      </c>
      <c r="H142" s="17"/>
      <c r="I142" s="57" t="s">
        <v>57</v>
      </c>
      <c r="J142" s="57" t="s">
        <v>65</v>
      </c>
      <c r="K142" s="57" t="s">
        <v>65</v>
      </c>
      <c r="L142" s="97" t="s">
        <v>22</v>
      </c>
      <c r="M142" s="57" t="s">
        <v>20</v>
      </c>
      <c r="N142" s="57">
        <v>2</v>
      </c>
    </row>
    <row r="143" spans="1:14" ht="15.6" hidden="1" customHeight="1" outlineLevel="2">
      <c r="A143" s="94"/>
      <c r="B143" s="57"/>
      <c r="C143" s="91"/>
      <c r="D143" s="57"/>
      <c r="E143" s="24"/>
      <c r="F143" s="23" t="s">
        <v>94</v>
      </c>
      <c r="G143" s="99"/>
      <c r="H143" s="17"/>
      <c r="I143" s="57" t="s">
        <v>57</v>
      </c>
      <c r="J143" s="57" t="s">
        <v>65</v>
      </c>
      <c r="K143" s="57" t="s">
        <v>65</v>
      </c>
      <c r="L143" s="97" t="s">
        <v>23</v>
      </c>
      <c r="M143" s="57" t="s">
        <v>20</v>
      </c>
      <c r="N143" s="57">
        <v>2</v>
      </c>
    </row>
    <row r="144" spans="1:14" ht="16.149999999999999" hidden="1" customHeight="1" outlineLevel="2">
      <c r="A144" s="94"/>
      <c r="B144" s="17"/>
      <c r="C144" s="96"/>
      <c r="D144" s="17"/>
      <c r="E144" s="24"/>
      <c r="F144" s="22"/>
      <c r="G144" s="107"/>
      <c r="H144" s="17"/>
      <c r="I144" s="57" t="s">
        <v>57</v>
      </c>
      <c r="J144" s="57" t="s">
        <v>65</v>
      </c>
      <c r="K144" s="57" t="s">
        <v>65</v>
      </c>
      <c r="L144" s="97" t="s">
        <v>99</v>
      </c>
      <c r="M144" s="57" t="s">
        <v>20</v>
      </c>
      <c r="N144" s="57">
        <v>8</v>
      </c>
    </row>
    <row r="145" spans="1:14" ht="16.149999999999999" customHeight="1" outlineLevel="1" collapsed="1">
      <c r="A145" s="94"/>
      <c r="B145" s="17"/>
      <c r="C145" s="96"/>
      <c r="D145" s="17"/>
      <c r="E145" s="24"/>
      <c r="F145" s="22"/>
      <c r="G145" s="107"/>
      <c r="H145" s="17"/>
      <c r="I145" s="57" t="s">
        <v>57</v>
      </c>
      <c r="J145" s="57" t="s">
        <v>63</v>
      </c>
      <c r="K145" s="57" t="s">
        <v>63</v>
      </c>
      <c r="L145" s="97" t="s">
        <v>618</v>
      </c>
      <c r="M145" s="57" t="s">
        <v>20</v>
      </c>
      <c r="N145" s="57">
        <v>1</v>
      </c>
    </row>
    <row r="146" spans="1:14">
      <c r="A146" s="87" t="s">
        <v>452</v>
      </c>
      <c r="B146" s="87"/>
      <c r="C146" s="87"/>
      <c r="D146" s="87"/>
      <c r="E146" s="88" t="s">
        <v>549</v>
      </c>
      <c r="F146" s="22"/>
      <c r="G146" s="89"/>
      <c r="H146" s="17"/>
      <c r="I146" s="17"/>
      <c r="J146" s="17"/>
      <c r="K146" s="17"/>
      <c r="L146" s="50"/>
      <c r="M146" s="17"/>
      <c r="N146" s="17"/>
    </row>
    <row r="147" spans="1:14" ht="63" customHeight="1" outlineLevel="1">
      <c r="A147" s="94" t="s">
        <v>453</v>
      </c>
      <c r="B147" s="57" t="s">
        <v>106</v>
      </c>
      <c r="C147" s="91" t="s">
        <v>78</v>
      </c>
      <c r="D147" s="57" t="s">
        <v>49</v>
      </c>
      <c r="E147" s="92" t="s">
        <v>123</v>
      </c>
      <c r="F147" s="93" t="s">
        <v>130</v>
      </c>
      <c r="G147" s="21" t="s">
        <v>409</v>
      </c>
      <c r="H147" s="19"/>
      <c r="I147" s="57" t="s">
        <v>57</v>
      </c>
      <c r="J147" s="57" t="s">
        <v>62</v>
      </c>
      <c r="K147" s="57" t="s">
        <v>62</v>
      </c>
      <c r="L147" s="22" t="str">
        <f>CONCATENATE(L148," ",N148,M148," ",L149," ",N149,M149," ",L150," ",N150,M150," ",L151," ",N151,M151," ",L152," ",N152,M152," ",L153," ",N153,M153," ",)</f>
        <v xml:space="preserve">Демонтаж провода (по трассе) 0,273км. Демонтаж опор 2шт. Установка опор 4шт. Монтаж провода (по трассе) 0,273км. Замена РЛНД 1шт. Бурение скважин и установка деревянных приставок 6шт. </v>
      </c>
      <c r="M147" s="19"/>
      <c r="N147" s="19"/>
    </row>
    <row r="148" spans="1:14" ht="14.45" hidden="1" customHeight="1" outlineLevel="2">
      <c r="A148" s="97"/>
      <c r="B148" s="17"/>
      <c r="C148" s="17"/>
      <c r="D148" s="17"/>
      <c r="E148" s="24"/>
      <c r="F148" s="23" t="s">
        <v>102</v>
      </c>
      <c r="H148" s="17"/>
      <c r="I148" s="57" t="s">
        <v>57</v>
      </c>
      <c r="J148" s="57" t="s">
        <v>62</v>
      </c>
      <c r="K148" s="57" t="s">
        <v>62</v>
      </c>
      <c r="L148" s="97" t="s">
        <v>31</v>
      </c>
      <c r="M148" s="57" t="s">
        <v>41</v>
      </c>
      <c r="N148" s="57">
        <v>0.27300000000000002</v>
      </c>
    </row>
    <row r="149" spans="1:14" ht="14.45" hidden="1" customHeight="1" outlineLevel="2">
      <c r="A149" s="94"/>
      <c r="B149" s="57"/>
      <c r="C149" s="91"/>
      <c r="D149" s="57"/>
      <c r="E149" s="24"/>
      <c r="F149" s="23"/>
      <c r="G149" s="99"/>
      <c r="H149" s="17"/>
      <c r="I149" s="57" t="s">
        <v>57</v>
      </c>
      <c r="J149" s="57" t="s">
        <v>62</v>
      </c>
      <c r="K149" s="57" t="s">
        <v>62</v>
      </c>
      <c r="L149" s="97" t="s">
        <v>22</v>
      </c>
      <c r="M149" s="57" t="s">
        <v>20</v>
      </c>
      <c r="N149" s="57">
        <v>2</v>
      </c>
    </row>
    <row r="150" spans="1:14" ht="14.45" hidden="1" customHeight="1" outlineLevel="2">
      <c r="A150" s="94"/>
      <c r="B150" s="57"/>
      <c r="C150" s="91"/>
      <c r="D150" s="57"/>
      <c r="E150" s="24"/>
      <c r="F150" s="23" t="s">
        <v>124</v>
      </c>
      <c r="G150" s="99"/>
      <c r="H150" s="17"/>
      <c r="I150" s="57" t="s">
        <v>57</v>
      </c>
      <c r="J150" s="57" t="s">
        <v>62</v>
      </c>
      <c r="K150" s="57" t="s">
        <v>62</v>
      </c>
      <c r="L150" s="97" t="s">
        <v>26</v>
      </c>
      <c r="M150" s="57" t="s">
        <v>20</v>
      </c>
      <c r="N150" s="57">
        <v>4</v>
      </c>
    </row>
    <row r="151" spans="1:14" ht="18" hidden="1" customHeight="1" outlineLevel="2">
      <c r="A151" s="94"/>
      <c r="B151" s="17"/>
      <c r="C151" s="96"/>
      <c r="D151" s="17"/>
      <c r="E151" s="24"/>
      <c r="F151" s="23" t="s">
        <v>102</v>
      </c>
      <c r="G151" s="99"/>
      <c r="H151" s="17"/>
      <c r="I151" s="57" t="s">
        <v>57</v>
      </c>
      <c r="J151" s="57" t="s">
        <v>62</v>
      </c>
      <c r="K151" s="57" t="s">
        <v>62</v>
      </c>
      <c r="L151" s="97" t="s">
        <v>30</v>
      </c>
      <c r="M151" s="57" t="s">
        <v>41</v>
      </c>
      <c r="N151" s="57">
        <v>0.27300000000000002</v>
      </c>
    </row>
    <row r="152" spans="1:14" ht="14.45" hidden="1" customHeight="1" outlineLevel="2">
      <c r="A152" s="94"/>
      <c r="B152" s="17"/>
      <c r="C152" s="96"/>
      <c r="D152" s="17"/>
      <c r="E152" s="24"/>
      <c r="F152" s="21"/>
      <c r="G152" s="99"/>
      <c r="H152" s="17"/>
      <c r="I152" s="57" t="s">
        <v>57</v>
      </c>
      <c r="J152" s="57" t="s">
        <v>62</v>
      </c>
      <c r="K152" s="57" t="s">
        <v>62</v>
      </c>
      <c r="L152" s="97" t="s">
        <v>32</v>
      </c>
      <c r="M152" s="57" t="s">
        <v>20</v>
      </c>
      <c r="N152" s="57">
        <v>1</v>
      </c>
    </row>
    <row r="153" spans="1:14" ht="16.149999999999999" hidden="1" customHeight="1" outlineLevel="2">
      <c r="A153" s="94"/>
      <c r="B153" s="17"/>
      <c r="C153" s="96"/>
      <c r="D153" s="17"/>
      <c r="E153" s="24"/>
      <c r="F153" s="22"/>
      <c r="G153" s="99"/>
      <c r="H153" s="17"/>
      <c r="I153" s="57" t="s">
        <v>57</v>
      </c>
      <c r="J153" s="57" t="s">
        <v>62</v>
      </c>
      <c r="K153" s="57" t="s">
        <v>62</v>
      </c>
      <c r="L153" s="97" t="s">
        <v>99</v>
      </c>
      <c r="M153" s="57" t="s">
        <v>20</v>
      </c>
      <c r="N153" s="57">
        <v>6</v>
      </c>
    </row>
    <row r="154" spans="1:14" ht="46.15" customHeight="1" outlineLevel="1" collapsed="1">
      <c r="A154" s="94" t="s">
        <v>455</v>
      </c>
      <c r="B154" s="57" t="s">
        <v>106</v>
      </c>
      <c r="C154" s="91" t="s">
        <v>78</v>
      </c>
      <c r="D154" s="57" t="s">
        <v>49</v>
      </c>
      <c r="E154" s="92" t="s">
        <v>125</v>
      </c>
      <c r="F154" s="93" t="s">
        <v>131</v>
      </c>
      <c r="G154" s="21" t="s">
        <v>409</v>
      </c>
      <c r="H154" s="19"/>
      <c r="I154" s="57" t="s">
        <v>57</v>
      </c>
      <c r="J154" s="57" t="s">
        <v>64</v>
      </c>
      <c r="K154" s="57" t="s">
        <v>64</v>
      </c>
      <c r="L154" s="22" t="str">
        <f>CONCATENATE(L155," ",N155,M155," ",L156," ",N156,M156," ",L157," ",N157,M157," ",L158," ",N158,M158,)</f>
        <v>Демонтаж провода (по трассе) 0,7км. Замена опор 11шт. Монтаж провода (по трассе) 0,7км. Бурение скважин и установка деревянных приставок 12шт.</v>
      </c>
      <c r="M154" s="19"/>
      <c r="N154" s="19"/>
    </row>
    <row r="155" spans="1:14" ht="14.45" hidden="1" customHeight="1" outlineLevel="2">
      <c r="A155" s="97"/>
      <c r="B155" s="17"/>
      <c r="C155" s="17"/>
      <c r="D155" s="17"/>
      <c r="E155" s="24"/>
      <c r="F155" s="23" t="s">
        <v>102</v>
      </c>
      <c r="G155" s="99"/>
      <c r="H155" s="17"/>
      <c r="I155" s="57" t="s">
        <v>57</v>
      </c>
      <c r="J155" s="57" t="s">
        <v>64</v>
      </c>
      <c r="K155" s="57" t="s">
        <v>64</v>
      </c>
      <c r="L155" s="97" t="s">
        <v>31</v>
      </c>
      <c r="M155" s="57" t="s">
        <v>41</v>
      </c>
      <c r="N155" s="57">
        <v>0.7</v>
      </c>
    </row>
    <row r="156" spans="1:14" ht="25.15" hidden="1" customHeight="1" outlineLevel="2">
      <c r="A156" s="94"/>
      <c r="B156" s="57"/>
      <c r="C156" s="91"/>
      <c r="D156" s="57"/>
      <c r="E156" s="24"/>
      <c r="F156" s="23" t="s">
        <v>126</v>
      </c>
      <c r="G156" s="99"/>
      <c r="H156" s="17"/>
      <c r="I156" s="57" t="s">
        <v>57</v>
      </c>
      <c r="J156" s="57" t="s">
        <v>64</v>
      </c>
      <c r="K156" s="57" t="s">
        <v>64</v>
      </c>
      <c r="L156" s="97" t="s">
        <v>25</v>
      </c>
      <c r="M156" s="57" t="s">
        <v>20</v>
      </c>
      <c r="N156" s="57">
        <v>11</v>
      </c>
    </row>
    <row r="157" spans="1:14" hidden="1" outlineLevel="2">
      <c r="A157" s="94"/>
      <c r="B157" s="17"/>
      <c r="C157" s="96"/>
      <c r="D157" s="17"/>
      <c r="E157" s="24"/>
      <c r="F157" s="23" t="s">
        <v>102</v>
      </c>
      <c r="G157" s="99"/>
      <c r="H157" s="17"/>
      <c r="I157" s="57" t="s">
        <v>57</v>
      </c>
      <c r="J157" s="57" t="s">
        <v>64</v>
      </c>
      <c r="K157" s="57" t="s">
        <v>64</v>
      </c>
      <c r="L157" s="97" t="s">
        <v>30</v>
      </c>
      <c r="M157" s="57" t="s">
        <v>41</v>
      </c>
      <c r="N157" s="57">
        <v>0.7</v>
      </c>
    </row>
    <row r="158" spans="1:14" ht="25.15" hidden="1" customHeight="1" outlineLevel="2">
      <c r="A158" s="94"/>
      <c r="B158" s="17"/>
      <c r="C158" s="96"/>
      <c r="D158" s="17"/>
      <c r="E158" s="24"/>
      <c r="F158" s="22"/>
      <c r="G158" s="99"/>
      <c r="H158" s="17"/>
      <c r="I158" s="57" t="s">
        <v>57</v>
      </c>
      <c r="J158" s="57" t="s">
        <v>64</v>
      </c>
      <c r="K158" s="57" t="s">
        <v>64</v>
      </c>
      <c r="L158" s="97" t="s">
        <v>99</v>
      </c>
      <c r="M158" s="57" t="s">
        <v>20</v>
      </c>
      <c r="N158" s="57">
        <v>12</v>
      </c>
    </row>
    <row r="159" spans="1:14" ht="54.6" customHeight="1" outlineLevel="1" collapsed="1">
      <c r="A159" s="94" t="s">
        <v>454</v>
      </c>
      <c r="B159" s="57" t="s">
        <v>106</v>
      </c>
      <c r="C159" s="91" t="s">
        <v>78</v>
      </c>
      <c r="D159" s="57" t="s">
        <v>49</v>
      </c>
      <c r="E159" s="92" t="s">
        <v>127</v>
      </c>
      <c r="F159" s="93" t="s">
        <v>132</v>
      </c>
      <c r="G159" s="21" t="s">
        <v>365</v>
      </c>
      <c r="H159" s="19"/>
      <c r="I159" s="57" t="s">
        <v>57</v>
      </c>
      <c r="J159" s="57" t="s">
        <v>67</v>
      </c>
      <c r="K159" s="57" t="s">
        <v>67</v>
      </c>
      <c r="L159" s="22" t="str">
        <f>CONCATENATE(L160," ",N160,M160," ",L161," ",N161,M161," ",L162," ",N162,M162," ",L163," ",N163,M163," ",L164," ",N164,M164," ",L165," ",N165,M165,)</f>
        <v>Демонтаж провода (по трассе) 0,5км. Демонтаж опор 7шт. Установка опор 11шт. Монтаж провода (по трассе) 0,62км. Установка РЛНД 1шт. Бурение скважин и установка деревянных приставок 18шт.</v>
      </c>
      <c r="M159" s="19"/>
      <c r="N159" s="19"/>
    </row>
    <row r="160" spans="1:14" ht="14.45" hidden="1" customHeight="1" outlineLevel="2">
      <c r="A160" s="97"/>
      <c r="B160" s="17"/>
      <c r="C160" s="17"/>
      <c r="D160" s="17"/>
      <c r="E160" s="24"/>
      <c r="F160" s="23" t="s">
        <v>102</v>
      </c>
      <c r="G160" s="99"/>
      <c r="H160" s="17"/>
      <c r="I160" s="57" t="s">
        <v>57</v>
      </c>
      <c r="J160" s="57" t="s">
        <v>67</v>
      </c>
      <c r="K160" s="57" t="s">
        <v>67</v>
      </c>
      <c r="L160" s="97" t="s">
        <v>31</v>
      </c>
      <c r="M160" s="57" t="s">
        <v>41</v>
      </c>
      <c r="N160" s="57">
        <v>0.5</v>
      </c>
    </row>
    <row r="161" spans="1:14" ht="30" hidden="1" customHeight="1" outlineLevel="2">
      <c r="A161" s="94"/>
      <c r="B161" s="57"/>
      <c r="C161" s="91"/>
      <c r="D161" s="57"/>
      <c r="E161" s="24"/>
      <c r="F161" s="23"/>
      <c r="G161" s="99"/>
      <c r="H161" s="17"/>
      <c r="I161" s="57" t="s">
        <v>57</v>
      </c>
      <c r="J161" s="57" t="s">
        <v>67</v>
      </c>
      <c r="K161" s="57" t="s">
        <v>67</v>
      </c>
      <c r="L161" s="97" t="s">
        <v>22</v>
      </c>
      <c r="M161" s="57" t="s">
        <v>20</v>
      </c>
      <c r="N161" s="57">
        <v>7</v>
      </c>
    </row>
    <row r="162" spans="1:14" ht="25.15" hidden="1" customHeight="1" outlineLevel="2">
      <c r="A162" s="94"/>
      <c r="B162" s="57"/>
      <c r="C162" s="91"/>
      <c r="D162" s="57"/>
      <c r="E162" s="24"/>
      <c r="F162" s="23" t="s">
        <v>124</v>
      </c>
      <c r="G162" s="99"/>
      <c r="H162" s="17"/>
      <c r="I162" s="57" t="s">
        <v>57</v>
      </c>
      <c r="J162" s="57" t="s">
        <v>67</v>
      </c>
      <c r="K162" s="57" t="s">
        <v>67</v>
      </c>
      <c r="L162" s="97" t="s">
        <v>26</v>
      </c>
      <c r="M162" s="57" t="s">
        <v>20</v>
      </c>
      <c r="N162" s="57">
        <v>11</v>
      </c>
    </row>
    <row r="163" spans="1:14" ht="27" hidden="1" customHeight="1" outlineLevel="2">
      <c r="A163" s="94"/>
      <c r="B163" s="17"/>
      <c r="C163" s="96"/>
      <c r="D163" s="17"/>
      <c r="E163" s="24"/>
      <c r="F163" s="23" t="s">
        <v>128</v>
      </c>
      <c r="G163" s="99"/>
      <c r="H163" s="17"/>
      <c r="I163" s="57" t="s">
        <v>57</v>
      </c>
      <c r="J163" s="57" t="s">
        <v>67</v>
      </c>
      <c r="K163" s="57" t="s">
        <v>67</v>
      </c>
      <c r="L163" s="97" t="s">
        <v>30</v>
      </c>
      <c r="M163" s="57" t="s">
        <v>41</v>
      </c>
      <c r="N163" s="61">
        <v>0.62</v>
      </c>
    </row>
    <row r="164" spans="1:14" ht="14.45" hidden="1" customHeight="1" outlineLevel="2">
      <c r="A164" s="94"/>
      <c r="B164" s="17"/>
      <c r="C164" s="96"/>
      <c r="D164" s="17"/>
      <c r="E164" s="17"/>
      <c r="F164" s="21"/>
      <c r="G164" s="99"/>
      <c r="H164" s="17"/>
      <c r="I164" s="57" t="s">
        <v>57</v>
      </c>
      <c r="J164" s="57" t="s">
        <v>67</v>
      </c>
      <c r="K164" s="57" t="s">
        <v>67</v>
      </c>
      <c r="L164" s="97" t="s">
        <v>33</v>
      </c>
      <c r="M164" s="57" t="s">
        <v>20</v>
      </c>
      <c r="N164" s="57">
        <v>1</v>
      </c>
    </row>
    <row r="165" spans="1:14" ht="21" hidden="1" customHeight="1" outlineLevel="2">
      <c r="A165" s="94"/>
      <c r="B165" s="17"/>
      <c r="C165" s="96"/>
      <c r="D165" s="17"/>
      <c r="E165" s="24"/>
      <c r="F165" s="22"/>
      <c r="G165" s="99"/>
      <c r="H165" s="17"/>
      <c r="I165" s="57" t="s">
        <v>57</v>
      </c>
      <c r="J165" s="57" t="s">
        <v>67</v>
      </c>
      <c r="K165" s="57" t="s">
        <v>67</v>
      </c>
      <c r="L165" s="97" t="s">
        <v>99</v>
      </c>
      <c r="M165" s="57" t="s">
        <v>20</v>
      </c>
      <c r="N165" s="57">
        <v>18</v>
      </c>
    </row>
    <row r="166" spans="1:14" ht="45" customHeight="1" outlineLevel="1" collapsed="1">
      <c r="A166" s="94" t="s">
        <v>456</v>
      </c>
      <c r="B166" s="57" t="s">
        <v>106</v>
      </c>
      <c r="C166" s="91" t="s">
        <v>78</v>
      </c>
      <c r="D166" s="57" t="s">
        <v>49</v>
      </c>
      <c r="E166" s="92" t="s">
        <v>140</v>
      </c>
      <c r="F166" s="93" t="s">
        <v>139</v>
      </c>
      <c r="G166" s="21" t="s">
        <v>409</v>
      </c>
      <c r="H166" s="19"/>
      <c r="I166" s="57" t="s">
        <v>57</v>
      </c>
      <c r="J166" s="57" t="s">
        <v>64</v>
      </c>
      <c r="K166" s="57" t="s">
        <v>64</v>
      </c>
      <c r="L166" s="22" t="str">
        <f>CONCATENATE(L167," ",N167,M167," ",L168," ",N168,M168," ",L169," ",N169,M169," ",L170," ",N170,M170," ",L171," ",N171,M171,)</f>
        <v>Демонтаж провода (по трассе) 0,217км. Замена опор 4шт. Монтаж провода (по трассе) 0,217км. Замена РЛНД 1шт. Бурение скважин и установка деревянных приставок 8шт.</v>
      </c>
      <c r="M166" s="19"/>
      <c r="N166" s="19"/>
    </row>
    <row r="167" spans="1:14" ht="14.45" hidden="1" customHeight="1" outlineLevel="2">
      <c r="A167" s="97"/>
      <c r="B167" s="17"/>
      <c r="C167" s="17"/>
      <c r="D167" s="17"/>
      <c r="E167" s="24"/>
      <c r="F167" s="23" t="s">
        <v>102</v>
      </c>
      <c r="H167" s="17"/>
      <c r="I167" s="57" t="s">
        <v>57</v>
      </c>
      <c r="J167" s="57" t="s">
        <v>64</v>
      </c>
      <c r="K167" s="57" t="s">
        <v>64</v>
      </c>
      <c r="L167" s="97" t="s">
        <v>31</v>
      </c>
      <c r="M167" s="57" t="s">
        <v>41</v>
      </c>
      <c r="N167" s="57">
        <v>0.217</v>
      </c>
    </row>
    <row r="168" spans="1:14" ht="27.6" hidden="1" customHeight="1" outlineLevel="2">
      <c r="A168" s="94"/>
      <c r="B168" s="57"/>
      <c r="C168" s="91"/>
      <c r="D168" s="57"/>
      <c r="E168" s="24"/>
      <c r="F168" s="23" t="s">
        <v>138</v>
      </c>
      <c r="G168" s="99"/>
      <c r="H168" s="17"/>
      <c r="I168" s="57" t="s">
        <v>57</v>
      </c>
      <c r="J168" s="57" t="s">
        <v>64</v>
      </c>
      <c r="K168" s="57" t="s">
        <v>64</v>
      </c>
      <c r="L168" s="97" t="s">
        <v>25</v>
      </c>
      <c r="M168" s="57" t="s">
        <v>20</v>
      </c>
      <c r="N168" s="57">
        <v>4</v>
      </c>
    </row>
    <row r="169" spans="1:14" ht="13.9" hidden="1" customHeight="1" outlineLevel="2">
      <c r="A169" s="94"/>
      <c r="B169" s="17"/>
      <c r="C169" s="96"/>
      <c r="D169" s="17"/>
      <c r="E169" s="24"/>
      <c r="F169" s="23" t="s">
        <v>102</v>
      </c>
      <c r="G169" s="99"/>
      <c r="H169" s="17"/>
      <c r="I169" s="57" t="s">
        <v>57</v>
      </c>
      <c r="J169" s="57" t="s">
        <v>64</v>
      </c>
      <c r="K169" s="57" t="s">
        <v>64</v>
      </c>
      <c r="L169" s="97" t="s">
        <v>30</v>
      </c>
      <c r="M169" s="57" t="s">
        <v>41</v>
      </c>
      <c r="N169" s="57">
        <v>0.217</v>
      </c>
    </row>
    <row r="170" spans="1:14" ht="14.45" hidden="1" customHeight="1" outlineLevel="2">
      <c r="A170" s="94"/>
      <c r="B170" s="17"/>
      <c r="C170" s="96"/>
      <c r="D170" s="17"/>
      <c r="E170" s="17"/>
      <c r="F170" s="21"/>
      <c r="G170" s="99"/>
      <c r="H170" s="17"/>
      <c r="I170" s="57" t="s">
        <v>57</v>
      </c>
      <c r="J170" s="57" t="s">
        <v>64</v>
      </c>
      <c r="K170" s="57" t="s">
        <v>64</v>
      </c>
      <c r="L170" s="97" t="s">
        <v>32</v>
      </c>
      <c r="M170" s="57" t="s">
        <v>20</v>
      </c>
      <c r="N170" s="57">
        <v>1</v>
      </c>
    </row>
    <row r="171" spans="1:14" ht="25.15" hidden="1" customHeight="1" outlineLevel="2">
      <c r="A171" s="94"/>
      <c r="B171" s="17"/>
      <c r="C171" s="96"/>
      <c r="D171" s="17"/>
      <c r="E171" s="24"/>
      <c r="F171" s="22"/>
      <c r="G171" s="99"/>
      <c r="H171" s="17"/>
      <c r="I171" s="57" t="s">
        <v>57</v>
      </c>
      <c r="J171" s="57" t="s">
        <v>64</v>
      </c>
      <c r="K171" s="57" t="s">
        <v>64</v>
      </c>
      <c r="L171" s="97" t="s">
        <v>99</v>
      </c>
      <c r="M171" s="57" t="s">
        <v>20</v>
      </c>
      <c r="N171" s="57">
        <v>8</v>
      </c>
    </row>
    <row r="172" spans="1:14" ht="42.6" customHeight="1" outlineLevel="1" collapsed="1">
      <c r="A172" s="94" t="s">
        <v>457</v>
      </c>
      <c r="B172" s="57" t="s">
        <v>106</v>
      </c>
      <c r="C172" s="91" t="s">
        <v>78</v>
      </c>
      <c r="D172" s="57" t="s">
        <v>49</v>
      </c>
      <c r="E172" s="92" t="s">
        <v>141</v>
      </c>
      <c r="F172" s="93" t="s">
        <v>142</v>
      </c>
      <c r="G172" s="21" t="s">
        <v>409</v>
      </c>
      <c r="H172" s="19"/>
      <c r="I172" s="57" t="s">
        <v>57</v>
      </c>
      <c r="J172" s="57" t="s">
        <v>66</v>
      </c>
      <c r="K172" s="57" t="s">
        <v>66</v>
      </c>
      <c r="L172" s="22" t="str">
        <f>CONCATENATE(L173," ",N173,M173," ",L174," ",N174,M174," ",L175," ",N175,M175," ",L176," ",N176,M176," ",L177," ",N177,M177,)</f>
        <v>Демонтаж провода (по трассе) 0,798км. Замена опор 10шт. Монтаж провода (по трассе) 0,798км. Замена РЛНД 1шт. Бурение скважин и установка деревянных приставок 14шт.</v>
      </c>
      <c r="M172" s="19"/>
      <c r="N172" s="19"/>
    </row>
    <row r="173" spans="1:14" ht="14.45" hidden="1" customHeight="1" outlineLevel="2">
      <c r="A173" s="97"/>
      <c r="B173" s="17"/>
      <c r="C173" s="17"/>
      <c r="D173" s="17"/>
      <c r="E173" s="24"/>
      <c r="F173" s="23" t="s">
        <v>102</v>
      </c>
      <c r="G173" s="99"/>
      <c r="H173" s="17"/>
      <c r="I173" s="57" t="s">
        <v>57</v>
      </c>
      <c r="J173" s="57" t="s">
        <v>66</v>
      </c>
      <c r="K173" s="57" t="s">
        <v>66</v>
      </c>
      <c r="L173" s="97" t="s">
        <v>31</v>
      </c>
      <c r="M173" s="57" t="s">
        <v>41</v>
      </c>
      <c r="N173" s="57">
        <v>0.79800000000000004</v>
      </c>
    </row>
    <row r="174" spans="1:14" ht="27.6" hidden="1" customHeight="1" outlineLevel="2">
      <c r="A174" s="94"/>
      <c r="B174" s="57"/>
      <c r="C174" s="91"/>
      <c r="D174" s="57"/>
      <c r="E174" s="24"/>
      <c r="F174" s="23" t="s">
        <v>143</v>
      </c>
      <c r="G174" s="99"/>
      <c r="H174" s="17"/>
      <c r="I174" s="57" t="s">
        <v>57</v>
      </c>
      <c r="J174" s="57" t="s">
        <v>66</v>
      </c>
      <c r="K174" s="57" t="s">
        <v>66</v>
      </c>
      <c r="L174" s="97" t="s">
        <v>25</v>
      </c>
      <c r="M174" s="57" t="s">
        <v>20</v>
      </c>
      <c r="N174" s="57">
        <v>10</v>
      </c>
    </row>
    <row r="175" spans="1:14" ht="13.9" hidden="1" customHeight="1" outlineLevel="2">
      <c r="A175" s="94"/>
      <c r="B175" s="17"/>
      <c r="C175" s="96"/>
      <c r="D175" s="17"/>
      <c r="E175" s="24"/>
      <c r="F175" s="23" t="s">
        <v>102</v>
      </c>
      <c r="G175" s="99"/>
      <c r="H175" s="17"/>
      <c r="I175" s="57" t="s">
        <v>57</v>
      </c>
      <c r="J175" s="57" t="s">
        <v>66</v>
      </c>
      <c r="K175" s="57" t="s">
        <v>66</v>
      </c>
      <c r="L175" s="97" t="s">
        <v>30</v>
      </c>
      <c r="M175" s="57" t="s">
        <v>41</v>
      </c>
      <c r="N175" s="57">
        <v>0.79800000000000004</v>
      </c>
    </row>
    <row r="176" spans="1:14" ht="14.45" hidden="1" customHeight="1" outlineLevel="2">
      <c r="A176" s="94"/>
      <c r="B176" s="17"/>
      <c r="C176" s="96"/>
      <c r="D176" s="17"/>
      <c r="E176" s="17"/>
      <c r="F176" s="21"/>
      <c r="G176" s="99"/>
      <c r="H176" s="17"/>
      <c r="I176" s="57" t="s">
        <v>57</v>
      </c>
      <c r="J176" s="57" t="s">
        <v>66</v>
      </c>
      <c r="K176" s="57" t="s">
        <v>66</v>
      </c>
      <c r="L176" s="97" t="s">
        <v>32</v>
      </c>
      <c r="M176" s="57" t="s">
        <v>20</v>
      </c>
      <c r="N176" s="57">
        <v>1</v>
      </c>
    </row>
    <row r="177" spans="1:14" ht="25.15" hidden="1" customHeight="1" outlineLevel="2">
      <c r="A177" s="94"/>
      <c r="B177" s="17"/>
      <c r="C177" s="96"/>
      <c r="D177" s="17"/>
      <c r="E177" s="24"/>
      <c r="F177" s="22"/>
      <c r="G177" s="99"/>
      <c r="H177" s="17"/>
      <c r="I177" s="57" t="s">
        <v>57</v>
      </c>
      <c r="J177" s="57" t="s">
        <v>66</v>
      </c>
      <c r="K177" s="57" t="s">
        <v>66</v>
      </c>
      <c r="L177" s="97" t="s">
        <v>99</v>
      </c>
      <c r="M177" s="57" t="s">
        <v>20</v>
      </c>
      <c r="N177" s="57">
        <v>14</v>
      </c>
    </row>
    <row r="178" spans="1:14" ht="56.45" customHeight="1" outlineLevel="1" collapsed="1">
      <c r="A178" s="94" t="s">
        <v>477</v>
      </c>
      <c r="B178" s="57" t="s">
        <v>106</v>
      </c>
      <c r="C178" s="91" t="s">
        <v>78</v>
      </c>
      <c r="D178" s="57" t="s">
        <v>49</v>
      </c>
      <c r="E178" s="92" t="s">
        <v>144</v>
      </c>
      <c r="F178" s="93" t="s">
        <v>145</v>
      </c>
      <c r="G178" s="21" t="s">
        <v>409</v>
      </c>
      <c r="H178" s="19"/>
      <c r="I178" s="57" t="s">
        <v>57</v>
      </c>
      <c r="J178" s="57" t="s">
        <v>66</v>
      </c>
      <c r="K178" s="57" t="s">
        <v>66</v>
      </c>
      <c r="L178" s="22" t="str">
        <f>CONCATENATE(L179," ",N179,M179," ",L180," ",N180,M180," ",L181," ",N181,M181," ",L182," ",N182,M182," ",L183," ",N183,M183," ",L184," ",N184,M184,)</f>
        <v>Демонтаж провода (по трассе) 0,15км. Демонтаж опор 4шт. Установка опор 3шт. Монтаж провода (по трассе) 0,15км. Замена РЛНД 2шт. Бурение скважин и установка деревянных приставок 6шт.</v>
      </c>
      <c r="M178" s="19"/>
      <c r="N178" s="19"/>
    </row>
    <row r="179" spans="1:14" ht="14.45" hidden="1" customHeight="1" outlineLevel="2">
      <c r="A179" s="97"/>
      <c r="B179" s="17"/>
      <c r="C179" s="17"/>
      <c r="D179" s="17"/>
      <c r="E179" s="24"/>
      <c r="F179" s="23" t="s">
        <v>102</v>
      </c>
      <c r="G179" s="99"/>
      <c r="H179" s="17"/>
      <c r="I179" s="57" t="s">
        <v>57</v>
      </c>
      <c r="J179" s="57" t="s">
        <v>66</v>
      </c>
      <c r="K179" s="57" t="s">
        <v>66</v>
      </c>
      <c r="L179" s="97" t="s">
        <v>31</v>
      </c>
      <c r="M179" s="57" t="s">
        <v>41</v>
      </c>
      <c r="N179" s="57">
        <v>0.15</v>
      </c>
    </row>
    <row r="180" spans="1:14" hidden="1" outlineLevel="2">
      <c r="A180" s="94"/>
      <c r="B180" s="57"/>
      <c r="C180" s="91"/>
      <c r="D180" s="57"/>
      <c r="E180" s="24"/>
      <c r="F180" s="23"/>
      <c r="G180" s="99"/>
      <c r="H180" s="17"/>
      <c r="I180" s="57" t="s">
        <v>57</v>
      </c>
      <c r="J180" s="57" t="s">
        <v>66</v>
      </c>
      <c r="K180" s="57" t="s">
        <v>66</v>
      </c>
      <c r="L180" s="97" t="s">
        <v>22</v>
      </c>
      <c r="M180" s="57" t="s">
        <v>20</v>
      </c>
      <c r="N180" s="57">
        <v>4</v>
      </c>
    </row>
    <row r="181" spans="1:14" hidden="1" outlineLevel="2">
      <c r="A181" s="94"/>
      <c r="B181" s="57"/>
      <c r="C181" s="91"/>
      <c r="D181" s="57"/>
      <c r="E181" s="24"/>
      <c r="F181" s="23" t="s">
        <v>146</v>
      </c>
      <c r="G181" s="99"/>
      <c r="H181" s="17"/>
      <c r="I181" s="57" t="s">
        <v>57</v>
      </c>
      <c r="J181" s="57" t="s">
        <v>66</v>
      </c>
      <c r="K181" s="57" t="s">
        <v>66</v>
      </c>
      <c r="L181" s="97" t="s">
        <v>26</v>
      </c>
      <c r="M181" s="57" t="s">
        <v>20</v>
      </c>
      <c r="N181" s="57">
        <v>3</v>
      </c>
    </row>
    <row r="182" spans="1:14" ht="13.9" hidden="1" customHeight="1" outlineLevel="2">
      <c r="A182" s="94"/>
      <c r="B182" s="17"/>
      <c r="C182" s="96"/>
      <c r="D182" s="17"/>
      <c r="E182" s="24"/>
      <c r="F182" s="23" t="s">
        <v>102</v>
      </c>
      <c r="G182" s="99"/>
      <c r="H182" s="17"/>
      <c r="I182" s="57" t="s">
        <v>57</v>
      </c>
      <c r="J182" s="57" t="s">
        <v>66</v>
      </c>
      <c r="K182" s="57" t="s">
        <v>66</v>
      </c>
      <c r="L182" s="97" t="s">
        <v>30</v>
      </c>
      <c r="M182" s="57" t="s">
        <v>41</v>
      </c>
      <c r="N182" s="57">
        <v>0.15</v>
      </c>
    </row>
    <row r="183" spans="1:14" ht="14.45" hidden="1" customHeight="1" outlineLevel="2">
      <c r="A183" s="94"/>
      <c r="B183" s="17"/>
      <c r="C183" s="96"/>
      <c r="D183" s="17"/>
      <c r="E183" s="17"/>
      <c r="F183" s="21"/>
      <c r="G183" s="99"/>
      <c r="H183" s="17"/>
      <c r="I183" s="57" t="s">
        <v>57</v>
      </c>
      <c r="J183" s="57" t="s">
        <v>66</v>
      </c>
      <c r="K183" s="57" t="s">
        <v>66</v>
      </c>
      <c r="L183" s="97" t="s">
        <v>32</v>
      </c>
      <c r="M183" s="57" t="s">
        <v>20</v>
      </c>
      <c r="N183" s="57">
        <v>2</v>
      </c>
    </row>
    <row r="184" spans="1:14" ht="25.15" hidden="1" customHeight="1" outlineLevel="2">
      <c r="A184" s="94"/>
      <c r="B184" s="17"/>
      <c r="C184" s="96"/>
      <c r="D184" s="17"/>
      <c r="E184" s="24"/>
      <c r="F184" s="22"/>
      <c r="G184" s="99"/>
      <c r="H184" s="17"/>
      <c r="I184" s="57" t="s">
        <v>57</v>
      </c>
      <c r="J184" s="57" t="s">
        <v>66</v>
      </c>
      <c r="K184" s="57" t="s">
        <v>66</v>
      </c>
      <c r="L184" s="97" t="s">
        <v>99</v>
      </c>
      <c r="M184" s="57" t="s">
        <v>20</v>
      </c>
      <c r="N184" s="57">
        <v>6</v>
      </c>
    </row>
    <row r="185" spans="1:14" ht="43.15" customHeight="1" outlineLevel="1" collapsed="1">
      <c r="A185" s="94" t="s">
        <v>478</v>
      </c>
      <c r="B185" s="57" t="s">
        <v>106</v>
      </c>
      <c r="C185" s="91" t="s">
        <v>73</v>
      </c>
      <c r="D185" s="57" t="s">
        <v>47</v>
      </c>
      <c r="E185" s="92" t="s">
        <v>107</v>
      </c>
      <c r="F185" s="108" t="s">
        <v>133</v>
      </c>
      <c r="G185" s="21" t="s">
        <v>409</v>
      </c>
      <c r="H185" s="19"/>
      <c r="I185" s="57" t="s">
        <v>57</v>
      </c>
      <c r="J185" s="57" t="s">
        <v>67</v>
      </c>
      <c r="K185" s="57" t="s">
        <v>62</v>
      </c>
      <c r="L185" s="22" t="str">
        <f>CONCATENATE(L186," ",N186,M186," ",L187," ",N187,M187," ",L188," ",N188,M188," ",L189," ",N189,M189," ",)</f>
        <v xml:space="preserve">Демонтаж провода (по трассе) 0,557км. Замена опор 6шт. Монтаж провода (по трассе) 0,557км. Бурение скважин и установка деревянных приставок 8шт. </v>
      </c>
      <c r="M185" s="19"/>
      <c r="N185" s="19"/>
    </row>
    <row r="186" spans="1:14" ht="19.149999999999999" hidden="1" customHeight="1" outlineLevel="2">
      <c r="A186" s="97"/>
      <c r="B186" s="17"/>
      <c r="C186" s="17"/>
      <c r="D186" s="17"/>
      <c r="E186" s="97"/>
      <c r="F186" s="23" t="s">
        <v>102</v>
      </c>
      <c r="G186" s="99"/>
      <c r="H186" s="17"/>
      <c r="I186" s="57" t="s">
        <v>57</v>
      </c>
      <c r="J186" s="57" t="s">
        <v>67</v>
      </c>
      <c r="K186" s="57" t="s">
        <v>62</v>
      </c>
      <c r="L186" s="97" t="s">
        <v>31</v>
      </c>
      <c r="M186" s="57" t="s">
        <v>41</v>
      </c>
      <c r="N186" s="57">
        <v>0.55700000000000005</v>
      </c>
    </row>
    <row r="187" spans="1:14" ht="22.9" hidden="1" customHeight="1" outlineLevel="2">
      <c r="A187" s="94"/>
      <c r="B187" s="57"/>
      <c r="C187" s="91"/>
      <c r="D187" s="57"/>
      <c r="E187" s="99"/>
      <c r="F187" s="23" t="s">
        <v>117</v>
      </c>
      <c r="G187" s="99"/>
      <c r="H187" s="17"/>
      <c r="I187" s="57" t="s">
        <v>57</v>
      </c>
      <c r="J187" s="57" t="s">
        <v>67</v>
      </c>
      <c r="K187" s="57" t="s">
        <v>62</v>
      </c>
      <c r="L187" s="97" t="s">
        <v>25</v>
      </c>
      <c r="M187" s="57" t="s">
        <v>20</v>
      </c>
      <c r="N187" s="57">
        <v>6</v>
      </c>
    </row>
    <row r="188" spans="1:14" ht="18.600000000000001" hidden="1" customHeight="1" outlineLevel="2">
      <c r="A188" s="94"/>
      <c r="B188" s="57"/>
      <c r="C188" s="91"/>
      <c r="D188" s="57"/>
      <c r="E188" s="97"/>
      <c r="F188" s="23" t="s">
        <v>102</v>
      </c>
      <c r="G188" s="99"/>
      <c r="H188" s="17"/>
      <c r="I188" s="57" t="s">
        <v>57</v>
      </c>
      <c r="J188" s="57" t="s">
        <v>67</v>
      </c>
      <c r="K188" s="57" t="s">
        <v>62</v>
      </c>
      <c r="L188" s="97" t="s">
        <v>30</v>
      </c>
      <c r="M188" s="57" t="s">
        <v>41</v>
      </c>
      <c r="N188" s="57">
        <v>0.55700000000000005</v>
      </c>
    </row>
    <row r="189" spans="1:14" ht="25.15" hidden="1" customHeight="1" outlineLevel="2">
      <c r="A189" s="94"/>
      <c r="B189" s="17"/>
      <c r="C189" s="96"/>
      <c r="D189" s="17"/>
      <c r="E189" s="24"/>
      <c r="F189" s="22"/>
      <c r="G189" s="99"/>
      <c r="H189" s="17"/>
      <c r="I189" s="57" t="s">
        <v>57</v>
      </c>
      <c r="J189" s="57" t="s">
        <v>67</v>
      </c>
      <c r="K189" s="57" t="s">
        <v>62</v>
      </c>
      <c r="L189" s="97" t="s">
        <v>99</v>
      </c>
      <c r="M189" s="57" t="s">
        <v>20</v>
      </c>
      <c r="N189" s="57">
        <v>8</v>
      </c>
    </row>
    <row r="190" spans="1:14" ht="42.6" customHeight="1" outlineLevel="1" collapsed="1">
      <c r="A190" s="100" t="s">
        <v>479</v>
      </c>
      <c r="B190" s="60" t="s">
        <v>106</v>
      </c>
      <c r="C190" s="101" t="s">
        <v>73</v>
      </c>
      <c r="D190" s="57" t="s">
        <v>47</v>
      </c>
      <c r="E190" s="92" t="s">
        <v>108</v>
      </c>
      <c r="F190" s="108" t="s">
        <v>134</v>
      </c>
      <c r="G190" s="21" t="s">
        <v>409</v>
      </c>
      <c r="H190" s="19"/>
      <c r="I190" s="57" t="s">
        <v>57</v>
      </c>
      <c r="J190" s="57" t="s">
        <v>65</v>
      </c>
      <c r="K190" s="57" t="s">
        <v>62</v>
      </c>
      <c r="L190" s="22" t="str">
        <f>CONCATENATE(L191," ",N191,M191," ",L192," ",N192,M192," ",L193," ",N193,M193," ",L194," ",N194,M194," ",)</f>
        <v xml:space="preserve">Демонтаж провода (по трассе) 0,122км. Замена опор 3шт. Монтаж провода (по трассе) 0,122км. Бурение скважин и установка деревянных приставок 5шт. </v>
      </c>
      <c r="M190" s="19"/>
      <c r="N190" s="19"/>
    </row>
    <row r="191" spans="1:14" ht="19.149999999999999" hidden="1" customHeight="1" outlineLevel="2">
      <c r="A191" s="97"/>
      <c r="B191" s="17"/>
      <c r="C191" s="17"/>
      <c r="D191" s="17"/>
      <c r="E191" s="97"/>
      <c r="F191" s="23" t="s">
        <v>102</v>
      </c>
      <c r="G191" s="99"/>
      <c r="H191" s="17"/>
      <c r="I191" s="57" t="s">
        <v>57</v>
      </c>
      <c r="J191" s="57" t="s">
        <v>65</v>
      </c>
      <c r="K191" s="57" t="s">
        <v>62</v>
      </c>
      <c r="L191" s="97" t="s">
        <v>31</v>
      </c>
      <c r="M191" s="57" t="s">
        <v>41</v>
      </c>
      <c r="N191" s="57">
        <v>0.122</v>
      </c>
    </row>
    <row r="192" spans="1:14" ht="21" hidden="1" customHeight="1" outlineLevel="2">
      <c r="A192" s="94"/>
      <c r="B192" s="57"/>
      <c r="C192" s="91"/>
      <c r="D192" s="57"/>
      <c r="E192" s="99"/>
      <c r="F192" s="23" t="s">
        <v>117</v>
      </c>
      <c r="G192" s="99"/>
      <c r="H192" s="17"/>
      <c r="I192" s="57" t="s">
        <v>57</v>
      </c>
      <c r="J192" s="57" t="s">
        <v>65</v>
      </c>
      <c r="K192" s="57" t="s">
        <v>62</v>
      </c>
      <c r="L192" s="97" t="s">
        <v>25</v>
      </c>
      <c r="M192" s="57" t="s">
        <v>20</v>
      </c>
      <c r="N192" s="57">
        <v>3</v>
      </c>
    </row>
    <row r="193" spans="1:14" ht="18.600000000000001" hidden="1" customHeight="1" outlineLevel="2">
      <c r="A193" s="94"/>
      <c r="B193" s="57"/>
      <c r="C193" s="91"/>
      <c r="D193" s="57"/>
      <c r="E193" s="97"/>
      <c r="F193" s="23" t="s">
        <v>102</v>
      </c>
      <c r="G193" s="99"/>
      <c r="H193" s="17"/>
      <c r="I193" s="57" t="s">
        <v>57</v>
      </c>
      <c r="J193" s="57" t="s">
        <v>65</v>
      </c>
      <c r="K193" s="57" t="s">
        <v>62</v>
      </c>
      <c r="L193" s="97" t="s">
        <v>30</v>
      </c>
      <c r="M193" s="57" t="s">
        <v>41</v>
      </c>
      <c r="N193" s="57">
        <v>0.122</v>
      </c>
    </row>
    <row r="194" spans="1:14" ht="25.15" hidden="1" customHeight="1" outlineLevel="2">
      <c r="A194" s="94"/>
      <c r="B194" s="17"/>
      <c r="C194" s="96"/>
      <c r="D194" s="17"/>
      <c r="E194" s="24"/>
      <c r="F194" s="22"/>
      <c r="G194" s="99"/>
      <c r="H194" s="17"/>
      <c r="I194" s="57" t="s">
        <v>57</v>
      </c>
      <c r="J194" s="57" t="s">
        <v>65</v>
      </c>
      <c r="K194" s="57" t="s">
        <v>62</v>
      </c>
      <c r="L194" s="97" t="s">
        <v>99</v>
      </c>
      <c r="M194" s="57" t="s">
        <v>20</v>
      </c>
      <c r="N194" s="57">
        <v>5</v>
      </c>
    </row>
    <row r="195" spans="1:14" ht="51.6" customHeight="1" outlineLevel="1" collapsed="1">
      <c r="A195" s="94" t="s">
        <v>480</v>
      </c>
      <c r="B195" s="57" t="s">
        <v>106</v>
      </c>
      <c r="C195" s="91" t="s">
        <v>73</v>
      </c>
      <c r="D195" s="57" t="s">
        <v>47</v>
      </c>
      <c r="E195" s="92" t="s">
        <v>118</v>
      </c>
      <c r="F195" s="108" t="s">
        <v>135</v>
      </c>
      <c r="G195" s="21" t="s">
        <v>409</v>
      </c>
      <c r="H195" s="19"/>
      <c r="I195" s="57" t="s">
        <v>57</v>
      </c>
      <c r="J195" s="57" t="s">
        <v>69</v>
      </c>
      <c r="K195" s="57" t="s">
        <v>62</v>
      </c>
      <c r="L195" s="22" t="str">
        <f>CONCATENATE(L196," ",N196,M196," ",L197," ",N197,M197," ",L198," ",N198,M198," ",L199," ",N199,M199," ",)</f>
        <v xml:space="preserve">Демонтаж провода (по трассе) 0,782км. Замена опор 11шт. Монтаж провода (по трассе) 0,782км. Бурение скважин и установка деревянных приставок 17шт. </v>
      </c>
      <c r="M195" s="19"/>
      <c r="N195" s="19"/>
    </row>
    <row r="196" spans="1:14" ht="19.149999999999999" hidden="1" customHeight="1" outlineLevel="2">
      <c r="A196" s="97"/>
      <c r="B196" s="17"/>
      <c r="C196" s="17"/>
      <c r="D196" s="17"/>
      <c r="E196" s="97"/>
      <c r="F196" s="23" t="s">
        <v>102</v>
      </c>
      <c r="G196" s="99"/>
      <c r="H196" s="17"/>
      <c r="I196" s="57" t="s">
        <v>57</v>
      </c>
      <c r="J196" s="57" t="s">
        <v>69</v>
      </c>
      <c r="K196" s="57" t="s">
        <v>62</v>
      </c>
      <c r="L196" s="97" t="s">
        <v>31</v>
      </c>
      <c r="M196" s="57" t="s">
        <v>41</v>
      </c>
      <c r="N196" s="57">
        <v>0.78200000000000003</v>
      </c>
    </row>
    <row r="197" spans="1:14" ht="30.6" hidden="1" customHeight="1" outlineLevel="2">
      <c r="A197" s="94"/>
      <c r="B197" s="57"/>
      <c r="C197" s="91"/>
      <c r="D197" s="57"/>
      <c r="E197" s="99"/>
      <c r="F197" s="23" t="s">
        <v>119</v>
      </c>
      <c r="G197" s="99"/>
      <c r="H197" s="17"/>
      <c r="I197" s="57" t="s">
        <v>57</v>
      </c>
      <c r="J197" s="57" t="s">
        <v>69</v>
      </c>
      <c r="K197" s="57" t="s">
        <v>62</v>
      </c>
      <c r="L197" s="97" t="s">
        <v>25</v>
      </c>
      <c r="M197" s="57" t="s">
        <v>20</v>
      </c>
      <c r="N197" s="57">
        <v>11</v>
      </c>
    </row>
    <row r="198" spans="1:14" ht="18.600000000000001" hidden="1" customHeight="1" outlineLevel="2">
      <c r="A198" s="94"/>
      <c r="B198" s="57"/>
      <c r="C198" s="91"/>
      <c r="D198" s="57"/>
      <c r="E198" s="97"/>
      <c r="F198" s="23" t="s">
        <v>102</v>
      </c>
      <c r="G198" s="99"/>
      <c r="H198" s="17"/>
      <c r="I198" s="57" t="s">
        <v>57</v>
      </c>
      <c r="J198" s="57" t="s">
        <v>69</v>
      </c>
      <c r="K198" s="57" t="s">
        <v>62</v>
      </c>
      <c r="L198" s="97" t="s">
        <v>30</v>
      </c>
      <c r="M198" s="57" t="s">
        <v>41</v>
      </c>
      <c r="N198" s="57">
        <v>0.78200000000000003</v>
      </c>
    </row>
    <row r="199" spans="1:14" ht="25.15" hidden="1" customHeight="1" outlineLevel="2">
      <c r="A199" s="94"/>
      <c r="B199" s="17"/>
      <c r="C199" s="96"/>
      <c r="D199" s="17"/>
      <c r="E199" s="24"/>
      <c r="F199" s="22"/>
      <c r="G199" s="99"/>
      <c r="H199" s="17"/>
      <c r="I199" s="57" t="s">
        <v>57</v>
      </c>
      <c r="J199" s="57" t="s">
        <v>69</v>
      </c>
      <c r="K199" s="57" t="s">
        <v>62</v>
      </c>
      <c r="L199" s="97" t="s">
        <v>99</v>
      </c>
      <c r="M199" s="57" t="s">
        <v>20</v>
      </c>
      <c r="N199" s="57">
        <v>17</v>
      </c>
    </row>
    <row r="200" spans="1:14" ht="28.15" customHeight="1" outlineLevel="1" collapsed="1">
      <c r="A200" s="94" t="s">
        <v>624</v>
      </c>
      <c r="B200" s="57" t="s">
        <v>106</v>
      </c>
      <c r="C200" s="91" t="s">
        <v>73</v>
      </c>
      <c r="D200" s="57" t="s">
        <v>48</v>
      </c>
      <c r="E200" s="92" t="s">
        <v>120</v>
      </c>
      <c r="F200" s="108" t="s">
        <v>136</v>
      </c>
      <c r="G200" s="21" t="s">
        <v>409</v>
      </c>
      <c r="H200" s="19"/>
      <c r="I200" s="57" t="s">
        <v>57</v>
      </c>
      <c r="J200" s="57" t="s">
        <v>66</v>
      </c>
      <c r="K200" s="57" t="s">
        <v>66</v>
      </c>
      <c r="L200" s="22" t="str">
        <f>CONCATENATE(L201," ",N201,M201," ",L202," ",N202,M202," ",L203," ",N203,M203," ",)</f>
        <v xml:space="preserve">Демонтаж провода (по трассе) 0,38км. Замена опор 6шт. Монтаж провода (по трассе) 0,38км. </v>
      </c>
      <c r="M200" s="19"/>
      <c r="N200" s="19"/>
    </row>
    <row r="201" spans="1:14" ht="19.149999999999999" hidden="1" customHeight="1" outlineLevel="2">
      <c r="A201" s="98"/>
      <c r="B201" s="17"/>
      <c r="C201" s="17"/>
      <c r="D201" s="17"/>
      <c r="E201" s="97"/>
      <c r="F201" s="23" t="s">
        <v>102</v>
      </c>
      <c r="G201" s="99"/>
      <c r="H201" s="17"/>
      <c r="I201" s="57" t="s">
        <v>57</v>
      </c>
      <c r="J201" s="57" t="s">
        <v>66</v>
      </c>
      <c r="K201" s="57" t="s">
        <v>66</v>
      </c>
      <c r="L201" s="97" t="s">
        <v>31</v>
      </c>
      <c r="M201" s="57" t="s">
        <v>41</v>
      </c>
      <c r="N201" s="57">
        <v>0.38</v>
      </c>
    </row>
    <row r="202" spans="1:14" ht="30.6" hidden="1" customHeight="1" outlineLevel="2">
      <c r="A202" s="94"/>
      <c r="B202" s="57"/>
      <c r="C202" s="91"/>
      <c r="D202" s="57"/>
      <c r="E202" s="99"/>
      <c r="F202" s="23" t="s">
        <v>117</v>
      </c>
      <c r="G202" s="99"/>
      <c r="H202" s="17"/>
      <c r="I202" s="57" t="s">
        <v>57</v>
      </c>
      <c r="J202" s="57" t="s">
        <v>66</v>
      </c>
      <c r="K202" s="57" t="s">
        <v>66</v>
      </c>
      <c r="L202" s="97" t="s">
        <v>25</v>
      </c>
      <c r="M202" s="57" t="s">
        <v>20</v>
      </c>
      <c r="N202" s="57">
        <v>6</v>
      </c>
    </row>
    <row r="203" spans="1:14" ht="18.600000000000001" hidden="1" customHeight="1" outlineLevel="2">
      <c r="A203" s="94"/>
      <c r="B203" s="57"/>
      <c r="C203" s="91"/>
      <c r="D203" s="57"/>
      <c r="E203" s="97"/>
      <c r="F203" s="23" t="s">
        <v>102</v>
      </c>
      <c r="G203" s="99"/>
      <c r="H203" s="17"/>
      <c r="I203" s="57" t="s">
        <v>57</v>
      </c>
      <c r="J203" s="57" t="s">
        <v>66</v>
      </c>
      <c r="K203" s="57" t="s">
        <v>66</v>
      </c>
      <c r="L203" s="97" t="s">
        <v>30</v>
      </c>
      <c r="M203" s="57" t="s">
        <v>41</v>
      </c>
      <c r="N203" s="57">
        <v>0.38</v>
      </c>
    </row>
    <row r="204" spans="1:14" ht="17.45" hidden="1" customHeight="1" outlineLevel="2">
      <c r="A204" s="97"/>
      <c r="B204" s="17"/>
      <c r="C204" s="96"/>
      <c r="D204" s="17"/>
      <c r="E204" s="97"/>
      <c r="F204" s="23"/>
      <c r="G204" s="99"/>
      <c r="H204" s="17"/>
      <c r="I204" s="57" t="s">
        <v>57</v>
      </c>
      <c r="J204" s="57" t="s">
        <v>66</v>
      </c>
      <c r="K204" s="57" t="s">
        <v>66</v>
      </c>
      <c r="L204" s="97" t="s">
        <v>98</v>
      </c>
      <c r="M204" s="57" t="s">
        <v>20</v>
      </c>
      <c r="N204" s="109">
        <v>8</v>
      </c>
    </row>
    <row r="205" spans="1:14" ht="36.6" customHeight="1" outlineLevel="1" collapsed="1">
      <c r="A205" s="94" t="s">
        <v>481</v>
      </c>
      <c r="B205" s="57" t="s">
        <v>106</v>
      </c>
      <c r="C205" s="91" t="s">
        <v>73</v>
      </c>
      <c r="D205" s="57" t="s">
        <v>48</v>
      </c>
      <c r="E205" s="92" t="s">
        <v>121</v>
      </c>
      <c r="F205" s="108" t="s">
        <v>137</v>
      </c>
      <c r="G205" s="21" t="s">
        <v>409</v>
      </c>
      <c r="H205" s="19"/>
      <c r="I205" s="57" t="s">
        <v>57</v>
      </c>
      <c r="J205" s="57" t="s">
        <v>64</v>
      </c>
      <c r="K205" s="57" t="s">
        <v>64</v>
      </c>
      <c r="L205" s="24" t="str">
        <f>CONCATENATE(L206," ",N206,M206," ",L207," ",N207,M207," ",L208," ",N208,M208," ",)</f>
        <v xml:space="preserve">Демонтаж провода (по трассе) 0,1км. Замена опор 3шт. Монтаж провода (по трассе) 0,1км. </v>
      </c>
      <c r="M205" s="19"/>
      <c r="N205" s="19"/>
    </row>
    <row r="206" spans="1:14" ht="19.149999999999999" hidden="1" customHeight="1" outlineLevel="2">
      <c r="A206" s="97"/>
      <c r="B206" s="17"/>
      <c r="C206" s="17"/>
      <c r="D206" s="17"/>
      <c r="E206" s="97"/>
      <c r="F206" s="23" t="s">
        <v>102</v>
      </c>
      <c r="G206" s="99"/>
      <c r="H206" s="17"/>
      <c r="I206" s="57" t="s">
        <v>57</v>
      </c>
      <c r="J206" s="57" t="s">
        <v>64</v>
      </c>
      <c r="K206" s="57" t="s">
        <v>64</v>
      </c>
      <c r="L206" s="97" t="s">
        <v>31</v>
      </c>
      <c r="M206" s="57" t="s">
        <v>41</v>
      </c>
      <c r="N206" s="57">
        <v>0.1</v>
      </c>
    </row>
    <row r="207" spans="1:14" ht="20.45" hidden="1" customHeight="1" outlineLevel="2">
      <c r="A207" s="94"/>
      <c r="B207" s="57"/>
      <c r="C207" s="91"/>
      <c r="D207" s="57"/>
      <c r="E207" s="99"/>
      <c r="F207" s="23" t="s">
        <v>122</v>
      </c>
      <c r="G207" s="99"/>
      <c r="H207" s="17"/>
      <c r="I207" s="57" t="s">
        <v>57</v>
      </c>
      <c r="J207" s="57" t="s">
        <v>64</v>
      </c>
      <c r="K207" s="57" t="s">
        <v>64</v>
      </c>
      <c r="L207" s="97" t="s">
        <v>25</v>
      </c>
      <c r="M207" s="57" t="s">
        <v>20</v>
      </c>
      <c r="N207" s="57">
        <v>3</v>
      </c>
    </row>
    <row r="208" spans="1:14" ht="18.600000000000001" hidden="1" customHeight="1" outlineLevel="2">
      <c r="A208" s="94"/>
      <c r="B208" s="57"/>
      <c r="C208" s="91"/>
      <c r="D208" s="57"/>
      <c r="E208" s="97"/>
      <c r="F208" s="23" t="s">
        <v>102</v>
      </c>
      <c r="G208" s="99"/>
      <c r="H208" s="17"/>
      <c r="I208" s="57" t="s">
        <v>57</v>
      </c>
      <c r="J208" s="57" t="s">
        <v>64</v>
      </c>
      <c r="K208" s="57" t="s">
        <v>64</v>
      </c>
      <c r="L208" s="97" t="s">
        <v>30</v>
      </c>
      <c r="M208" s="57" t="s">
        <v>41</v>
      </c>
      <c r="N208" s="57">
        <v>0.1</v>
      </c>
    </row>
    <row r="209" spans="1:14" ht="18.600000000000001" hidden="1" customHeight="1" outlineLevel="2">
      <c r="A209" s="94"/>
      <c r="B209" s="57"/>
      <c r="C209" s="91"/>
      <c r="D209" s="57"/>
      <c r="E209" s="97"/>
      <c r="F209" s="23"/>
      <c r="G209" s="99"/>
      <c r="H209" s="17"/>
      <c r="I209" s="57" t="s">
        <v>57</v>
      </c>
      <c r="J209" s="57" t="s">
        <v>64</v>
      </c>
      <c r="K209" s="57" t="s">
        <v>64</v>
      </c>
      <c r="L209" s="97" t="s">
        <v>98</v>
      </c>
      <c r="M209" s="57" t="s">
        <v>20</v>
      </c>
      <c r="N209" s="57">
        <v>5</v>
      </c>
    </row>
    <row r="210" spans="1:14" ht="18.600000000000001" customHeight="1" outlineLevel="1" collapsed="1">
      <c r="A210" s="94"/>
      <c r="B210" s="57"/>
      <c r="C210" s="91"/>
      <c r="D210" s="57"/>
      <c r="E210" s="97"/>
      <c r="F210" s="23"/>
      <c r="G210" s="23"/>
      <c r="H210" s="17"/>
      <c r="I210" s="57"/>
      <c r="J210" s="57"/>
      <c r="K210" s="57"/>
      <c r="L210" s="97"/>
      <c r="M210" s="57"/>
      <c r="N210" s="57"/>
    </row>
    <row r="211" spans="1:14">
      <c r="A211" s="87" t="s">
        <v>458</v>
      </c>
      <c r="B211" s="87"/>
      <c r="C211" s="87"/>
      <c r="D211" s="87"/>
      <c r="E211" s="88" t="s">
        <v>550</v>
      </c>
      <c r="F211" s="22"/>
      <c r="G211" s="89"/>
      <c r="H211" s="17"/>
      <c r="I211" s="17"/>
      <c r="J211" s="17"/>
      <c r="K211" s="17"/>
      <c r="L211" s="50"/>
      <c r="M211" s="17"/>
      <c r="N211" s="17"/>
    </row>
    <row r="212" spans="1:14" ht="30" outlineLevel="1">
      <c r="A212" s="94" t="s">
        <v>459</v>
      </c>
      <c r="B212" s="57" t="s">
        <v>101</v>
      </c>
      <c r="C212" s="91" t="s">
        <v>56</v>
      </c>
      <c r="D212" s="57" t="s">
        <v>40</v>
      </c>
      <c r="E212" s="102" t="s">
        <v>387</v>
      </c>
      <c r="F212" s="103" t="s">
        <v>388</v>
      </c>
      <c r="G212" s="21" t="s">
        <v>409</v>
      </c>
      <c r="H212" s="19"/>
      <c r="I212" s="57" t="s">
        <v>57</v>
      </c>
      <c r="J212" s="57" t="s">
        <v>65</v>
      </c>
      <c r="K212" s="57" t="s">
        <v>65</v>
      </c>
      <c r="L212" s="22" t="str">
        <f>CONCATENATE(L213," ",N213,M213," ",L214," ",N214,M214," ",L215," ",N215,M215," ",)</f>
        <v xml:space="preserve">Демонтаж провода (по трассе) 0,28км. Замена опор 7шт. Монтаж провода (по трассе) 0,28км. </v>
      </c>
      <c r="M212" s="19"/>
      <c r="N212" s="19"/>
    </row>
    <row r="213" spans="1:14" ht="29.25" hidden="1" customHeight="1" outlineLevel="2">
      <c r="A213" s="97"/>
      <c r="B213" s="17"/>
      <c r="C213" s="17"/>
      <c r="D213" s="17"/>
      <c r="E213" s="24"/>
      <c r="F213" s="23" t="s">
        <v>102</v>
      </c>
      <c r="G213" s="17"/>
      <c r="H213" s="17"/>
      <c r="I213" s="57" t="s">
        <v>57</v>
      </c>
      <c r="J213" s="57" t="s">
        <v>65</v>
      </c>
      <c r="K213" s="57" t="s">
        <v>65</v>
      </c>
      <c r="L213" s="97" t="s">
        <v>31</v>
      </c>
      <c r="M213" s="57" t="s">
        <v>41</v>
      </c>
      <c r="N213" s="57">
        <v>0.28000000000000003</v>
      </c>
    </row>
    <row r="214" spans="1:14" ht="19.149999999999999" hidden="1" customHeight="1" outlineLevel="2">
      <c r="A214" s="94"/>
      <c r="B214" s="57"/>
      <c r="C214" s="91"/>
      <c r="D214" s="57"/>
      <c r="E214" s="99"/>
      <c r="F214" s="23" t="s">
        <v>366</v>
      </c>
      <c r="G214" s="17"/>
      <c r="H214" s="17"/>
      <c r="I214" s="57" t="s">
        <v>57</v>
      </c>
      <c r="J214" s="57" t="s">
        <v>65</v>
      </c>
      <c r="K214" s="57" t="s">
        <v>65</v>
      </c>
      <c r="L214" s="97" t="s">
        <v>25</v>
      </c>
      <c r="M214" s="57" t="s">
        <v>20</v>
      </c>
      <c r="N214" s="57">
        <v>7</v>
      </c>
    </row>
    <row r="215" spans="1:14" ht="27" hidden="1" customHeight="1" outlineLevel="2">
      <c r="A215" s="97"/>
      <c r="B215" s="17"/>
      <c r="C215" s="96"/>
      <c r="D215" s="17"/>
      <c r="E215" s="24"/>
      <c r="F215" s="23" t="s">
        <v>102</v>
      </c>
      <c r="G215" s="17"/>
      <c r="H215" s="17"/>
      <c r="I215" s="57" t="s">
        <v>57</v>
      </c>
      <c r="J215" s="57" t="s">
        <v>65</v>
      </c>
      <c r="K215" s="57" t="s">
        <v>65</v>
      </c>
      <c r="L215" s="97" t="s">
        <v>30</v>
      </c>
      <c r="M215" s="57" t="s">
        <v>41</v>
      </c>
      <c r="N215" s="57">
        <v>0.28000000000000003</v>
      </c>
    </row>
    <row r="216" spans="1:14" ht="30" outlineLevel="1" collapsed="1">
      <c r="A216" s="94" t="s">
        <v>482</v>
      </c>
      <c r="B216" s="57" t="s">
        <v>101</v>
      </c>
      <c r="C216" s="91" t="s">
        <v>56</v>
      </c>
      <c r="D216" s="57" t="s">
        <v>40</v>
      </c>
      <c r="E216" s="102" t="s">
        <v>379</v>
      </c>
      <c r="F216" s="103" t="s">
        <v>389</v>
      </c>
      <c r="G216" s="21" t="s">
        <v>409</v>
      </c>
      <c r="H216" s="30"/>
      <c r="I216" s="57" t="s">
        <v>57</v>
      </c>
      <c r="J216" s="57" t="s">
        <v>65</v>
      </c>
      <c r="K216" s="57" t="s">
        <v>65</v>
      </c>
      <c r="L216" s="22" t="str">
        <f>CONCATENATE(L217," ",N217,M217," ",L218," ",N218,M218," ",L219," ",N219,M219," ",)</f>
        <v xml:space="preserve">Демонтаж провода (по трассе) 0,12км. Замена опор 3шт. Монтаж провода (по трассе) 0,12км. </v>
      </c>
      <c r="M216" s="19"/>
      <c r="N216" s="19"/>
    </row>
    <row r="217" spans="1:14" ht="29.25" hidden="1" customHeight="1" outlineLevel="2">
      <c r="A217" s="97"/>
      <c r="B217" s="17"/>
      <c r="C217" s="17"/>
      <c r="D217" s="17"/>
      <c r="E217" s="24"/>
      <c r="F217" s="23" t="s">
        <v>102</v>
      </c>
      <c r="G217" s="17"/>
      <c r="H217" s="17"/>
      <c r="I217" s="57" t="s">
        <v>57</v>
      </c>
      <c r="J217" s="57" t="s">
        <v>65</v>
      </c>
      <c r="K217" s="57" t="s">
        <v>65</v>
      </c>
      <c r="L217" s="97" t="s">
        <v>31</v>
      </c>
      <c r="M217" s="57" t="s">
        <v>41</v>
      </c>
      <c r="N217" s="57">
        <v>0.12</v>
      </c>
    </row>
    <row r="218" spans="1:14" ht="19.149999999999999" hidden="1" customHeight="1" outlineLevel="2">
      <c r="A218" s="94"/>
      <c r="B218" s="57"/>
      <c r="C218" s="91"/>
      <c r="D218" s="57"/>
      <c r="E218" s="99"/>
      <c r="F218" s="23" t="s">
        <v>226</v>
      </c>
      <c r="G218" s="17"/>
      <c r="H218" s="17"/>
      <c r="I218" s="57" t="s">
        <v>57</v>
      </c>
      <c r="J218" s="57" t="s">
        <v>65</v>
      </c>
      <c r="K218" s="57" t="s">
        <v>65</v>
      </c>
      <c r="L218" s="97" t="s">
        <v>25</v>
      </c>
      <c r="M218" s="57" t="s">
        <v>20</v>
      </c>
      <c r="N218" s="57">
        <v>3</v>
      </c>
    </row>
    <row r="219" spans="1:14" ht="27" hidden="1" customHeight="1" outlineLevel="2">
      <c r="A219" s="97"/>
      <c r="B219" s="17"/>
      <c r="C219" s="96"/>
      <c r="D219" s="17"/>
      <c r="E219" s="24"/>
      <c r="F219" s="23" t="s">
        <v>102</v>
      </c>
      <c r="G219" s="17"/>
      <c r="H219" s="17"/>
      <c r="I219" s="57" t="s">
        <v>57</v>
      </c>
      <c r="J219" s="57" t="s">
        <v>65</v>
      </c>
      <c r="K219" s="57" t="s">
        <v>65</v>
      </c>
      <c r="L219" s="97" t="s">
        <v>30</v>
      </c>
      <c r="M219" s="57" t="s">
        <v>41</v>
      </c>
      <c r="N219" s="57">
        <v>0.12</v>
      </c>
    </row>
    <row r="220" spans="1:14" ht="30" outlineLevel="1" collapsed="1">
      <c r="A220" s="94" t="s">
        <v>483</v>
      </c>
      <c r="B220" s="57" t="s">
        <v>101</v>
      </c>
      <c r="C220" s="91" t="s">
        <v>56</v>
      </c>
      <c r="D220" s="57" t="s">
        <v>40</v>
      </c>
      <c r="E220" s="102" t="s">
        <v>380</v>
      </c>
      <c r="F220" s="103" t="s">
        <v>390</v>
      </c>
      <c r="G220" s="21" t="s">
        <v>409</v>
      </c>
      <c r="H220" s="19"/>
      <c r="I220" s="57" t="s">
        <v>57</v>
      </c>
      <c r="J220" s="57" t="s">
        <v>67</v>
      </c>
      <c r="K220" s="57" t="s">
        <v>67</v>
      </c>
      <c r="L220" s="22" t="str">
        <f>CONCATENATE(L221," ",N221,M221," ",L222," ",N222,M222," ",L223," ",N223,M223,)</f>
        <v>Демонтаж провода (по трассе) 0,08км. Замена опор 2шт. Монтаж провода (по трассе) 0,08км.</v>
      </c>
      <c r="M220" s="19"/>
      <c r="N220" s="19"/>
    </row>
    <row r="221" spans="1:14" ht="29.25" hidden="1" customHeight="1" outlineLevel="2">
      <c r="A221" s="97"/>
      <c r="B221" s="17"/>
      <c r="C221" s="17"/>
      <c r="D221" s="17"/>
      <c r="E221" s="24"/>
      <c r="F221" s="23" t="s">
        <v>102</v>
      </c>
      <c r="G221" s="17"/>
      <c r="H221" s="17"/>
      <c r="I221" s="57" t="s">
        <v>57</v>
      </c>
      <c r="J221" s="57" t="s">
        <v>67</v>
      </c>
      <c r="K221" s="57" t="s">
        <v>67</v>
      </c>
      <c r="L221" s="97" t="s">
        <v>31</v>
      </c>
      <c r="M221" s="57" t="s">
        <v>41</v>
      </c>
      <c r="N221" s="57">
        <v>0.08</v>
      </c>
    </row>
    <row r="222" spans="1:14" ht="19.149999999999999" hidden="1" customHeight="1" outlineLevel="2">
      <c r="A222" s="94"/>
      <c r="B222" s="57"/>
      <c r="C222" s="91"/>
      <c r="D222" s="57"/>
      <c r="E222" s="99"/>
      <c r="F222" s="23" t="s">
        <v>103</v>
      </c>
      <c r="G222" s="17"/>
      <c r="H222" s="17"/>
      <c r="I222" s="57" t="s">
        <v>57</v>
      </c>
      <c r="J222" s="57" t="s">
        <v>67</v>
      </c>
      <c r="K222" s="57" t="s">
        <v>67</v>
      </c>
      <c r="L222" s="97" t="s">
        <v>25</v>
      </c>
      <c r="M222" s="57" t="s">
        <v>20</v>
      </c>
      <c r="N222" s="57">
        <v>2</v>
      </c>
    </row>
    <row r="223" spans="1:14" ht="27" hidden="1" customHeight="1" outlineLevel="2">
      <c r="A223" s="97"/>
      <c r="B223" s="17"/>
      <c r="C223" s="96"/>
      <c r="D223" s="17"/>
      <c r="E223" s="24"/>
      <c r="F223" s="23" t="s">
        <v>102</v>
      </c>
      <c r="G223" s="17"/>
      <c r="H223" s="17"/>
      <c r="I223" s="57" t="s">
        <v>57</v>
      </c>
      <c r="J223" s="57" t="s">
        <v>67</v>
      </c>
      <c r="K223" s="57" t="s">
        <v>67</v>
      </c>
      <c r="L223" s="97" t="s">
        <v>30</v>
      </c>
      <c r="M223" s="57" t="s">
        <v>41</v>
      </c>
      <c r="N223" s="57">
        <v>0.08</v>
      </c>
    </row>
    <row r="224" spans="1:14" ht="46.15" customHeight="1" outlineLevel="1" collapsed="1">
      <c r="A224" s="94" t="s">
        <v>484</v>
      </c>
      <c r="B224" s="57" t="s">
        <v>101</v>
      </c>
      <c r="C224" s="91" t="s">
        <v>56</v>
      </c>
      <c r="D224" s="57" t="s">
        <v>40</v>
      </c>
      <c r="E224" s="102" t="s">
        <v>381</v>
      </c>
      <c r="F224" s="103" t="s">
        <v>391</v>
      </c>
      <c r="G224" s="21" t="s">
        <v>409</v>
      </c>
      <c r="H224" s="19"/>
      <c r="I224" s="57" t="s">
        <v>57</v>
      </c>
      <c r="J224" s="57" t="s">
        <v>67</v>
      </c>
      <c r="K224" s="57" t="s">
        <v>67</v>
      </c>
      <c r="L224" s="22" t="str">
        <f>CONCATENATE(L225," ",N225,M225," ",L226," ",N226,M226," ",L227," ",N227,M227)</f>
        <v>Демонтаж провода (по трассе) 0,08км. Замена опор 1шт. Монтаж провода (по трассе) 0,08км.</v>
      </c>
      <c r="M224" s="19"/>
      <c r="N224" s="19"/>
    </row>
    <row r="225" spans="1:14" ht="29.25" hidden="1" customHeight="1" outlineLevel="2">
      <c r="A225" s="97"/>
      <c r="B225" s="17"/>
      <c r="C225" s="17"/>
      <c r="D225" s="17"/>
      <c r="E225" s="24"/>
      <c r="F225" s="23" t="s">
        <v>102</v>
      </c>
      <c r="G225" s="17"/>
      <c r="H225" s="17"/>
      <c r="I225" s="57" t="s">
        <v>57</v>
      </c>
      <c r="J225" s="57" t="s">
        <v>67</v>
      </c>
      <c r="K225" s="57" t="s">
        <v>67</v>
      </c>
      <c r="L225" s="97" t="s">
        <v>31</v>
      </c>
      <c r="M225" s="57" t="s">
        <v>41</v>
      </c>
      <c r="N225" s="57">
        <v>0.08</v>
      </c>
    </row>
    <row r="226" spans="1:14" ht="19.149999999999999" hidden="1" customHeight="1" outlineLevel="2">
      <c r="A226" s="94"/>
      <c r="B226" s="57"/>
      <c r="C226" s="91"/>
      <c r="D226" s="57"/>
      <c r="E226" s="99"/>
      <c r="F226" s="23" t="s">
        <v>220</v>
      </c>
      <c r="G226" s="17"/>
      <c r="H226" s="17"/>
      <c r="I226" s="57" t="s">
        <v>57</v>
      </c>
      <c r="J226" s="57" t="s">
        <v>67</v>
      </c>
      <c r="K226" s="57" t="s">
        <v>67</v>
      </c>
      <c r="L226" s="97" t="s">
        <v>25</v>
      </c>
      <c r="M226" s="57" t="s">
        <v>20</v>
      </c>
      <c r="N226" s="57">
        <v>1</v>
      </c>
    </row>
    <row r="227" spans="1:14" ht="27" hidden="1" customHeight="1" outlineLevel="2">
      <c r="A227" s="97"/>
      <c r="B227" s="17"/>
      <c r="C227" s="96"/>
      <c r="D227" s="17"/>
      <c r="E227" s="24"/>
      <c r="F227" s="23" t="s">
        <v>102</v>
      </c>
      <c r="G227" s="17"/>
      <c r="H227" s="17"/>
      <c r="I227" s="57" t="s">
        <v>57</v>
      </c>
      <c r="J227" s="57" t="s">
        <v>67</v>
      </c>
      <c r="K227" s="57" t="s">
        <v>67</v>
      </c>
      <c r="L227" s="97" t="s">
        <v>30</v>
      </c>
      <c r="M227" s="57" t="s">
        <v>41</v>
      </c>
      <c r="N227" s="57">
        <v>0.08</v>
      </c>
    </row>
    <row r="228" spans="1:14" ht="46.15" customHeight="1" outlineLevel="1" collapsed="1">
      <c r="A228" s="94" t="s">
        <v>485</v>
      </c>
      <c r="B228" s="57" t="s">
        <v>101</v>
      </c>
      <c r="C228" s="91" t="s">
        <v>56</v>
      </c>
      <c r="D228" s="57" t="s">
        <v>40</v>
      </c>
      <c r="E228" s="102" t="s">
        <v>392</v>
      </c>
      <c r="F228" s="103" t="s">
        <v>393</v>
      </c>
      <c r="G228" s="21" t="s">
        <v>409</v>
      </c>
      <c r="H228" s="19"/>
      <c r="I228" s="57" t="s">
        <v>57</v>
      </c>
      <c r="J228" s="57" t="s">
        <v>66</v>
      </c>
      <c r="K228" s="57" t="s">
        <v>66</v>
      </c>
      <c r="L228" s="22" t="str">
        <f>CONCATENATE(L229," ",N229,M229," ",L230," ",N230,M230," ",L231," ",N231,M231)</f>
        <v>Демонтаж провода (по трассе) 0,12км. Замена опор 3шт. Монтаж провода (по трассе) 0,12км.</v>
      </c>
      <c r="M228" s="19"/>
      <c r="N228" s="19"/>
    </row>
    <row r="229" spans="1:14" ht="29.25" hidden="1" customHeight="1" outlineLevel="2">
      <c r="A229" s="97"/>
      <c r="B229" s="17"/>
      <c r="C229" s="17"/>
      <c r="D229" s="17"/>
      <c r="E229" s="24"/>
      <c r="F229" s="23" t="s">
        <v>102</v>
      </c>
      <c r="G229" s="17"/>
      <c r="H229" s="17"/>
      <c r="I229" s="57" t="s">
        <v>57</v>
      </c>
      <c r="J229" s="57" t="s">
        <v>66</v>
      </c>
      <c r="K229" s="57" t="s">
        <v>66</v>
      </c>
      <c r="L229" s="97" t="s">
        <v>31</v>
      </c>
      <c r="M229" s="57" t="s">
        <v>41</v>
      </c>
      <c r="N229" s="57">
        <v>0.12</v>
      </c>
    </row>
    <row r="230" spans="1:14" ht="19.149999999999999" hidden="1" customHeight="1" outlineLevel="2">
      <c r="A230" s="94"/>
      <c r="B230" s="57"/>
      <c r="C230" s="91"/>
      <c r="D230" s="57"/>
      <c r="E230" s="99"/>
      <c r="F230" s="23" t="s">
        <v>103</v>
      </c>
      <c r="G230" s="17"/>
      <c r="H230" s="17"/>
      <c r="I230" s="57" t="s">
        <v>57</v>
      </c>
      <c r="J230" s="57" t="s">
        <v>66</v>
      </c>
      <c r="K230" s="57" t="s">
        <v>66</v>
      </c>
      <c r="L230" s="97" t="s">
        <v>25</v>
      </c>
      <c r="M230" s="57" t="s">
        <v>20</v>
      </c>
      <c r="N230" s="57">
        <v>3</v>
      </c>
    </row>
    <row r="231" spans="1:14" ht="27" hidden="1" customHeight="1" outlineLevel="2">
      <c r="A231" s="97"/>
      <c r="B231" s="17"/>
      <c r="C231" s="96"/>
      <c r="D231" s="17"/>
      <c r="E231" s="24"/>
      <c r="F231" s="23" t="s">
        <v>102</v>
      </c>
      <c r="G231" s="17"/>
      <c r="H231" s="17"/>
      <c r="I231" s="57" t="s">
        <v>57</v>
      </c>
      <c r="J231" s="57" t="s">
        <v>66</v>
      </c>
      <c r="K231" s="57" t="s">
        <v>66</v>
      </c>
      <c r="L231" s="97" t="s">
        <v>30</v>
      </c>
      <c r="M231" s="57" t="s">
        <v>41</v>
      </c>
      <c r="N231" s="57">
        <v>0.12</v>
      </c>
    </row>
    <row r="232" spans="1:14" ht="46.15" customHeight="1" outlineLevel="1" collapsed="1">
      <c r="A232" s="94" t="s">
        <v>486</v>
      </c>
      <c r="B232" s="57" t="s">
        <v>101</v>
      </c>
      <c r="C232" s="91" t="s">
        <v>56</v>
      </c>
      <c r="D232" s="57" t="s">
        <v>40</v>
      </c>
      <c r="E232" s="102" t="s">
        <v>394</v>
      </c>
      <c r="F232" s="103" t="s">
        <v>395</v>
      </c>
      <c r="G232" s="21" t="s">
        <v>409</v>
      </c>
      <c r="H232" s="19"/>
      <c r="I232" s="57" t="s">
        <v>57</v>
      </c>
      <c r="J232" s="57" t="s">
        <v>64</v>
      </c>
      <c r="K232" s="57" t="s">
        <v>64</v>
      </c>
      <c r="L232" s="22" t="str">
        <f>CONCATENATE(L233," ",N233,M233," ",L234," ",N234,M234," ",L235," ",N235,M235)</f>
        <v>Демонтаж провода (по трассе) 0,16км. Замена опор 4шт. Монтаж провода (по трассе) 0,16км.</v>
      </c>
      <c r="M232" s="19"/>
      <c r="N232" s="19"/>
    </row>
    <row r="233" spans="1:14" ht="29.25" hidden="1" customHeight="1" outlineLevel="2">
      <c r="A233" s="97"/>
      <c r="B233" s="17"/>
      <c r="C233" s="17"/>
      <c r="D233" s="17"/>
      <c r="E233" s="24"/>
      <c r="F233" s="23" t="s">
        <v>102</v>
      </c>
      <c r="G233" s="17"/>
      <c r="H233" s="17"/>
      <c r="I233" s="57" t="s">
        <v>57</v>
      </c>
      <c r="J233" s="57" t="s">
        <v>64</v>
      </c>
      <c r="K233" s="57" t="s">
        <v>64</v>
      </c>
      <c r="L233" s="97" t="s">
        <v>31</v>
      </c>
      <c r="M233" s="57" t="s">
        <v>41</v>
      </c>
      <c r="N233" s="57">
        <v>0.16</v>
      </c>
    </row>
    <row r="234" spans="1:14" ht="19.149999999999999" hidden="1" customHeight="1" outlineLevel="2">
      <c r="A234" s="94"/>
      <c r="B234" s="57"/>
      <c r="C234" s="91"/>
      <c r="D234" s="57"/>
      <c r="E234" s="99"/>
      <c r="F234" s="23" t="s">
        <v>366</v>
      </c>
      <c r="G234" s="17"/>
      <c r="H234" s="17"/>
      <c r="I234" s="57" t="s">
        <v>57</v>
      </c>
      <c r="J234" s="57" t="s">
        <v>64</v>
      </c>
      <c r="K234" s="57" t="s">
        <v>64</v>
      </c>
      <c r="L234" s="97" t="s">
        <v>25</v>
      </c>
      <c r="M234" s="57" t="s">
        <v>20</v>
      </c>
      <c r="N234" s="57">
        <v>4</v>
      </c>
    </row>
    <row r="235" spans="1:14" ht="27" hidden="1" customHeight="1" outlineLevel="2">
      <c r="A235" s="97"/>
      <c r="B235" s="17"/>
      <c r="C235" s="96"/>
      <c r="D235" s="17"/>
      <c r="E235" s="24"/>
      <c r="F235" s="23" t="s">
        <v>102</v>
      </c>
      <c r="G235" s="17"/>
      <c r="H235" s="17"/>
      <c r="I235" s="57" t="s">
        <v>57</v>
      </c>
      <c r="J235" s="57" t="s">
        <v>64</v>
      </c>
      <c r="K235" s="57" t="s">
        <v>64</v>
      </c>
      <c r="L235" s="97" t="s">
        <v>30</v>
      </c>
      <c r="M235" s="57" t="s">
        <v>41</v>
      </c>
      <c r="N235" s="57">
        <v>0.16</v>
      </c>
    </row>
    <row r="236" spans="1:14" s="31" customFormat="1" ht="32.25" customHeight="1" outlineLevel="1" collapsed="1">
      <c r="A236" s="94" t="s">
        <v>487</v>
      </c>
      <c r="B236" s="57" t="s">
        <v>101</v>
      </c>
      <c r="C236" s="91" t="s">
        <v>73</v>
      </c>
      <c r="D236" s="57" t="s">
        <v>47</v>
      </c>
      <c r="E236" s="110" t="s">
        <v>370</v>
      </c>
      <c r="F236" s="111" t="s">
        <v>371</v>
      </c>
      <c r="G236" s="21" t="s">
        <v>409</v>
      </c>
      <c r="H236" s="19"/>
      <c r="I236" s="57" t="s">
        <v>57</v>
      </c>
      <c r="J236" s="57" t="s">
        <v>64</v>
      </c>
      <c r="K236" s="57" t="s">
        <v>62</v>
      </c>
      <c r="L236" s="22" t="str">
        <f>CONCATENATE(L237," ",N237,M237," ",L238," ",N238,M238," ",L239," ",N239,M239," ",)</f>
        <v xml:space="preserve">Демонтаж провода (по трассе) 0,14км. Демонтаж опор 4шт. Замена ответвлений к зданиям 5шт. </v>
      </c>
      <c r="M236" s="19"/>
      <c r="N236" s="19"/>
    </row>
    <row r="237" spans="1:14" s="31" customFormat="1" ht="19.149999999999999" hidden="1" customHeight="1" outlineLevel="2">
      <c r="A237" s="97"/>
      <c r="B237" s="17"/>
      <c r="C237" s="17"/>
      <c r="D237" s="17"/>
      <c r="E237" s="97"/>
      <c r="F237" s="23" t="s">
        <v>102</v>
      </c>
      <c r="G237" s="17"/>
      <c r="H237" s="17"/>
      <c r="I237" s="57" t="s">
        <v>57</v>
      </c>
      <c r="J237" s="57" t="s">
        <v>64</v>
      </c>
      <c r="K237" s="57" t="s">
        <v>62</v>
      </c>
      <c r="L237" s="97" t="s">
        <v>31</v>
      </c>
      <c r="M237" s="57" t="s">
        <v>41</v>
      </c>
      <c r="N237" s="112">
        <v>0.14000000000000001</v>
      </c>
    </row>
    <row r="238" spans="1:14" s="31" customFormat="1" ht="19.149999999999999" hidden="1" customHeight="1" outlineLevel="2">
      <c r="A238" s="94"/>
      <c r="B238" s="57"/>
      <c r="C238" s="91"/>
      <c r="D238" s="57"/>
      <c r="E238" s="99"/>
      <c r="F238" s="23"/>
      <c r="G238" s="17"/>
      <c r="H238" s="17"/>
      <c r="I238" s="57" t="s">
        <v>57</v>
      </c>
      <c r="J238" s="57" t="s">
        <v>64</v>
      </c>
      <c r="K238" s="57" t="s">
        <v>62</v>
      </c>
      <c r="L238" s="97" t="s">
        <v>22</v>
      </c>
      <c r="M238" s="57" t="s">
        <v>20</v>
      </c>
      <c r="N238" s="57">
        <v>4</v>
      </c>
    </row>
    <row r="239" spans="1:14" s="31" customFormat="1" ht="21.75" hidden="1" customHeight="1" outlineLevel="2">
      <c r="A239" s="97"/>
      <c r="B239" s="17"/>
      <c r="C239" s="96"/>
      <c r="D239" s="17"/>
      <c r="E239" s="24"/>
      <c r="F239" s="23" t="s">
        <v>221</v>
      </c>
      <c r="G239" s="17"/>
      <c r="H239" s="17"/>
      <c r="I239" s="57" t="s">
        <v>57</v>
      </c>
      <c r="J239" s="57" t="s">
        <v>64</v>
      </c>
      <c r="K239" s="57" t="s">
        <v>62</v>
      </c>
      <c r="L239" s="97" t="s">
        <v>34</v>
      </c>
      <c r="M239" s="57" t="s">
        <v>20</v>
      </c>
      <c r="N239" s="109">
        <v>5</v>
      </c>
    </row>
    <row r="240" spans="1:14" s="31" customFormat="1" ht="32.25" customHeight="1" outlineLevel="1" collapsed="1">
      <c r="A240" s="94" t="s">
        <v>488</v>
      </c>
      <c r="B240" s="57" t="s">
        <v>101</v>
      </c>
      <c r="C240" s="91" t="s">
        <v>73</v>
      </c>
      <c r="D240" s="57" t="s">
        <v>47</v>
      </c>
      <c r="E240" s="110" t="s">
        <v>370</v>
      </c>
      <c r="F240" s="111" t="s">
        <v>373</v>
      </c>
      <c r="G240" s="21" t="s">
        <v>409</v>
      </c>
      <c r="H240" s="19"/>
      <c r="I240" s="57" t="s">
        <v>57</v>
      </c>
      <c r="J240" s="57" t="s">
        <v>65</v>
      </c>
      <c r="K240" s="57" t="s">
        <v>62</v>
      </c>
      <c r="L240" s="22" t="str">
        <f>CONCATENATE(L241," ",N241,M241," ",L242," ",N242,M242," ",L243," ",N243,M243," ",)</f>
        <v xml:space="preserve">Демонтаж провода (по трассе) 0,23км. Демонтаж опор 5шт. Замена ответвлений к зданиям 7шт. </v>
      </c>
      <c r="M240" s="19"/>
      <c r="N240" s="19"/>
    </row>
    <row r="241" spans="1:14" s="31" customFormat="1" ht="19.149999999999999" hidden="1" customHeight="1" outlineLevel="2">
      <c r="A241" s="97"/>
      <c r="B241" s="17"/>
      <c r="C241" s="17"/>
      <c r="D241" s="17"/>
      <c r="E241" s="97"/>
      <c r="F241" s="23" t="s">
        <v>102</v>
      </c>
      <c r="G241" s="17"/>
      <c r="H241" s="17"/>
      <c r="I241" s="57" t="s">
        <v>57</v>
      </c>
      <c r="J241" s="57" t="s">
        <v>65</v>
      </c>
      <c r="K241" s="57" t="s">
        <v>62</v>
      </c>
      <c r="L241" s="97" t="s">
        <v>31</v>
      </c>
      <c r="M241" s="57" t="s">
        <v>41</v>
      </c>
      <c r="N241" s="112">
        <v>0.23</v>
      </c>
    </row>
    <row r="242" spans="1:14" s="31" customFormat="1" ht="19.149999999999999" hidden="1" customHeight="1" outlineLevel="2">
      <c r="A242" s="94"/>
      <c r="B242" s="57"/>
      <c r="C242" s="91"/>
      <c r="D242" s="57"/>
      <c r="E242" s="99"/>
      <c r="F242" s="23"/>
      <c r="G242" s="17"/>
      <c r="H242" s="17"/>
      <c r="I242" s="57" t="s">
        <v>57</v>
      </c>
      <c r="J242" s="57" t="s">
        <v>65</v>
      </c>
      <c r="K242" s="57" t="s">
        <v>62</v>
      </c>
      <c r="L242" s="97" t="s">
        <v>22</v>
      </c>
      <c r="M242" s="57" t="s">
        <v>20</v>
      </c>
      <c r="N242" s="57">
        <v>5</v>
      </c>
    </row>
    <row r="243" spans="1:14" s="31" customFormat="1" ht="21.75" hidden="1" customHeight="1" outlineLevel="2">
      <c r="A243" s="97"/>
      <c r="B243" s="17"/>
      <c r="C243" s="96"/>
      <c r="D243" s="17"/>
      <c r="E243" s="24"/>
      <c r="F243" s="23" t="s">
        <v>221</v>
      </c>
      <c r="G243" s="17"/>
      <c r="H243" s="17"/>
      <c r="I243" s="57" t="s">
        <v>57</v>
      </c>
      <c r="J243" s="57" t="s">
        <v>65</v>
      </c>
      <c r="K243" s="57" t="s">
        <v>62</v>
      </c>
      <c r="L243" s="97" t="s">
        <v>34</v>
      </c>
      <c r="M243" s="57" t="s">
        <v>20</v>
      </c>
      <c r="N243" s="109">
        <v>7</v>
      </c>
    </row>
    <row r="244" spans="1:14" s="31" customFormat="1" ht="70.5" customHeight="1" outlineLevel="1" collapsed="1">
      <c r="A244" s="94" t="s">
        <v>489</v>
      </c>
      <c r="B244" s="57" t="s">
        <v>101</v>
      </c>
      <c r="C244" s="91" t="s">
        <v>73</v>
      </c>
      <c r="D244" s="57" t="s">
        <v>47</v>
      </c>
      <c r="E244" s="113" t="s">
        <v>374</v>
      </c>
      <c r="F244" s="111" t="s">
        <v>396</v>
      </c>
      <c r="G244" s="21" t="s">
        <v>409</v>
      </c>
      <c r="H244" s="19"/>
      <c r="I244" s="57" t="s">
        <v>57</v>
      </c>
      <c r="J244" s="57" t="s">
        <v>64</v>
      </c>
      <c r="K244" s="57" t="s">
        <v>62</v>
      </c>
      <c r="L244" s="22" t="str">
        <f>CONCATENATE(L245," ",N245,M245," ",L246," ",N246,M246," ",L247," ",N247,M247," ",L248," ",N248,M248," ",L249," ",N249,M249," ",)</f>
        <v xml:space="preserve">Демонтаж провода (по трассе) 0,23км. Замена опор 7шт. Монтаж провода (по трассе) 0,23км. Замена ответвлений к зданиям 8шт. Бурение скважин и установка Ж/Б приставок  10шт. </v>
      </c>
      <c r="M244" s="19"/>
      <c r="N244" s="19"/>
    </row>
    <row r="245" spans="1:14" s="31" customFormat="1" ht="18.75" hidden="1" customHeight="1" outlineLevel="2">
      <c r="A245" s="95"/>
      <c r="B245" s="14"/>
      <c r="C245" s="14"/>
      <c r="D245" s="14"/>
      <c r="E245" s="95"/>
      <c r="F245" s="28" t="s">
        <v>102</v>
      </c>
      <c r="G245" s="14"/>
      <c r="H245" s="14"/>
      <c r="I245" s="60" t="s">
        <v>57</v>
      </c>
      <c r="J245" s="60" t="s">
        <v>64</v>
      </c>
      <c r="K245" s="60" t="s">
        <v>62</v>
      </c>
      <c r="L245" s="95" t="s">
        <v>31</v>
      </c>
      <c r="M245" s="60" t="s">
        <v>41</v>
      </c>
      <c r="N245" s="114">
        <v>0.23</v>
      </c>
    </row>
    <row r="246" spans="1:14" s="31" customFormat="1" ht="18.75" hidden="1" customHeight="1" outlineLevel="2">
      <c r="A246" s="100"/>
      <c r="B246" s="60"/>
      <c r="C246" s="101"/>
      <c r="D246" s="60"/>
      <c r="E246" s="105"/>
      <c r="F246" s="28" t="s">
        <v>376</v>
      </c>
      <c r="G246" s="14"/>
      <c r="H246" s="14"/>
      <c r="I246" s="60" t="s">
        <v>57</v>
      </c>
      <c r="J246" s="60" t="s">
        <v>64</v>
      </c>
      <c r="K246" s="60" t="s">
        <v>62</v>
      </c>
      <c r="L246" s="95" t="s">
        <v>25</v>
      </c>
      <c r="M246" s="60" t="s">
        <v>20</v>
      </c>
      <c r="N246" s="60">
        <v>7</v>
      </c>
    </row>
    <row r="247" spans="1:14" s="31" customFormat="1" ht="18.75" hidden="1" customHeight="1" outlineLevel="2">
      <c r="A247" s="95"/>
      <c r="B247" s="14"/>
      <c r="C247" s="14"/>
      <c r="D247" s="14"/>
      <c r="E247" s="95"/>
      <c r="F247" s="28" t="s">
        <v>234</v>
      </c>
      <c r="G247" s="14"/>
      <c r="H247" s="14"/>
      <c r="I247" s="60" t="s">
        <v>57</v>
      </c>
      <c r="J247" s="60" t="s">
        <v>64</v>
      </c>
      <c r="K247" s="60" t="s">
        <v>62</v>
      </c>
      <c r="L247" s="95" t="s">
        <v>30</v>
      </c>
      <c r="M247" s="60" t="s">
        <v>41</v>
      </c>
      <c r="N247" s="114">
        <v>0.23</v>
      </c>
    </row>
    <row r="248" spans="1:14" s="31" customFormat="1" ht="21.75" hidden="1" customHeight="1" outlineLevel="2">
      <c r="A248" s="95"/>
      <c r="B248" s="14"/>
      <c r="C248" s="104"/>
      <c r="D248" s="14"/>
      <c r="E248" s="27"/>
      <c r="F248" s="28" t="s">
        <v>375</v>
      </c>
      <c r="G248" s="14"/>
      <c r="H248" s="14"/>
      <c r="I248" s="60" t="s">
        <v>57</v>
      </c>
      <c r="J248" s="60" t="s">
        <v>64</v>
      </c>
      <c r="K248" s="60" t="s">
        <v>62</v>
      </c>
      <c r="L248" s="95" t="s">
        <v>34</v>
      </c>
      <c r="M248" s="60" t="s">
        <v>20</v>
      </c>
      <c r="N248" s="115">
        <v>8</v>
      </c>
    </row>
    <row r="249" spans="1:14" s="31" customFormat="1" ht="21.75" hidden="1" customHeight="1" outlineLevel="2">
      <c r="A249" s="95"/>
      <c r="B249" s="14"/>
      <c r="C249" s="104"/>
      <c r="D249" s="14"/>
      <c r="E249" s="27"/>
      <c r="F249" s="28"/>
      <c r="G249" s="14"/>
      <c r="H249" s="14"/>
      <c r="I249" s="60" t="s">
        <v>57</v>
      </c>
      <c r="J249" s="60" t="s">
        <v>64</v>
      </c>
      <c r="K249" s="60" t="s">
        <v>62</v>
      </c>
      <c r="L249" s="95" t="s">
        <v>98</v>
      </c>
      <c r="M249" s="60" t="s">
        <v>20</v>
      </c>
      <c r="N249" s="115">
        <v>10</v>
      </c>
    </row>
    <row r="250" spans="1:14" s="31" customFormat="1" ht="44.25" customHeight="1" outlineLevel="1" collapsed="1">
      <c r="A250" s="94" t="s">
        <v>490</v>
      </c>
      <c r="B250" s="57" t="s">
        <v>101</v>
      </c>
      <c r="C250" s="91" t="s">
        <v>73</v>
      </c>
      <c r="D250" s="57" t="s">
        <v>47</v>
      </c>
      <c r="E250" s="113" t="s">
        <v>370</v>
      </c>
      <c r="F250" s="111" t="s">
        <v>414</v>
      </c>
      <c r="G250" s="21" t="s">
        <v>409</v>
      </c>
      <c r="H250" s="19"/>
      <c r="I250" s="57" t="s">
        <v>57</v>
      </c>
      <c r="J250" s="60" t="s">
        <v>64</v>
      </c>
      <c r="K250" s="57" t="s">
        <v>62</v>
      </c>
      <c r="L250" s="22" t="str">
        <f>CONCATENATE(L251," ",N251,M251," ",L252," ",N252,M252," ",L253," ",N253,M253," ",L254," ",N254,M254," ",)</f>
        <v xml:space="preserve">Демонтаж провода (по трассе) 0,062км. Установка опор 1шт. Монтаж провода (по трассе) 0,062км. Бурение скважин и установка Ж/Б приставок  2шт. </v>
      </c>
      <c r="M250" s="19"/>
      <c r="N250" s="19"/>
    </row>
    <row r="251" spans="1:14" s="31" customFormat="1" ht="18.75" hidden="1" customHeight="1" outlineLevel="2">
      <c r="A251" s="97"/>
      <c r="B251" s="17"/>
      <c r="C251" s="17"/>
      <c r="D251" s="17"/>
      <c r="E251" s="97"/>
      <c r="F251" s="23" t="s">
        <v>102</v>
      </c>
      <c r="G251" s="17"/>
      <c r="H251" s="17"/>
      <c r="I251" s="57" t="s">
        <v>57</v>
      </c>
      <c r="J251" s="60" t="s">
        <v>64</v>
      </c>
      <c r="K251" s="57" t="s">
        <v>62</v>
      </c>
      <c r="L251" s="97" t="s">
        <v>31</v>
      </c>
      <c r="M251" s="57" t="s">
        <v>41</v>
      </c>
      <c r="N251" s="112">
        <v>6.2E-2</v>
      </c>
    </row>
    <row r="252" spans="1:14" s="31" customFormat="1" ht="18.75" hidden="1" customHeight="1" outlineLevel="2">
      <c r="A252" s="94"/>
      <c r="B252" s="57"/>
      <c r="C252" s="91"/>
      <c r="D252" s="57"/>
      <c r="E252" s="99"/>
      <c r="F252" s="23" t="s">
        <v>377</v>
      </c>
      <c r="G252" s="17"/>
      <c r="H252" s="17"/>
      <c r="I252" s="57" t="s">
        <v>57</v>
      </c>
      <c r="J252" s="60" t="s">
        <v>64</v>
      </c>
      <c r="K252" s="57" t="s">
        <v>62</v>
      </c>
      <c r="L252" s="97" t="s">
        <v>26</v>
      </c>
      <c r="M252" s="57" t="s">
        <v>20</v>
      </c>
      <c r="N252" s="57">
        <v>1</v>
      </c>
    </row>
    <row r="253" spans="1:14" s="31" customFormat="1" ht="29.25" hidden="1" customHeight="1" outlineLevel="2">
      <c r="A253" s="97"/>
      <c r="B253" s="17"/>
      <c r="C253" s="17"/>
      <c r="D253" s="17"/>
      <c r="E253" s="24"/>
      <c r="F253" s="23" t="s">
        <v>378</v>
      </c>
      <c r="G253" s="17"/>
      <c r="H253" s="17"/>
      <c r="I253" s="57" t="s">
        <v>57</v>
      </c>
      <c r="J253" s="60" t="s">
        <v>64</v>
      </c>
      <c r="K253" s="57" t="s">
        <v>62</v>
      </c>
      <c r="L253" s="97" t="s">
        <v>30</v>
      </c>
      <c r="M253" s="57" t="s">
        <v>41</v>
      </c>
      <c r="N253" s="112">
        <v>6.2E-2</v>
      </c>
    </row>
    <row r="254" spans="1:14" s="31" customFormat="1" ht="21.75" hidden="1" customHeight="1" outlineLevel="2">
      <c r="A254" s="97"/>
      <c r="B254" s="17"/>
      <c r="C254" s="96"/>
      <c r="D254" s="17"/>
      <c r="E254" s="24"/>
      <c r="F254" s="23"/>
      <c r="G254" s="17"/>
      <c r="H254" s="17"/>
      <c r="I254" s="57" t="s">
        <v>57</v>
      </c>
      <c r="J254" s="60" t="s">
        <v>64</v>
      </c>
      <c r="K254" s="57" t="s">
        <v>62</v>
      </c>
      <c r="L254" s="97" t="s">
        <v>98</v>
      </c>
      <c r="M254" s="57" t="s">
        <v>20</v>
      </c>
      <c r="N254" s="109">
        <v>2</v>
      </c>
    </row>
    <row r="255" spans="1:14" ht="46.9" customHeight="1" outlineLevel="1" collapsed="1">
      <c r="A255" s="94" t="s">
        <v>491</v>
      </c>
      <c r="B255" s="57" t="s">
        <v>101</v>
      </c>
      <c r="C255" s="91" t="s">
        <v>73</v>
      </c>
      <c r="D255" s="57" t="s">
        <v>48</v>
      </c>
      <c r="E255" s="110" t="s">
        <v>217</v>
      </c>
      <c r="F255" s="111" t="s">
        <v>385</v>
      </c>
      <c r="G255" s="21" t="s">
        <v>409</v>
      </c>
      <c r="H255" s="19"/>
      <c r="I255" s="57" t="s">
        <v>57</v>
      </c>
      <c r="J255" s="57" t="s">
        <v>69</v>
      </c>
      <c r="K255" s="57" t="s">
        <v>69</v>
      </c>
      <c r="L255" s="22" t="str">
        <f>CONCATENATE(L256," ",N256,M256," ",L257," ",N257,M257," ",L258," ",N258,M258," ",L259," ",N259,M259," ",)</f>
        <v xml:space="preserve">Демонтаж провода (по трассе) 0,126км. Замена опор 2шт. Монтаж провода (по трассе) 0,126км. Бурение скважин и установка Ж/Б приставок  2шт. </v>
      </c>
      <c r="M255" s="19"/>
      <c r="N255" s="19"/>
    </row>
    <row r="256" spans="1:14" ht="19.149999999999999" hidden="1" customHeight="1" outlineLevel="2">
      <c r="A256" s="97"/>
      <c r="B256" s="17"/>
      <c r="C256" s="17"/>
      <c r="D256" s="17"/>
      <c r="E256" s="97"/>
      <c r="F256" s="23" t="s">
        <v>102</v>
      </c>
      <c r="G256" s="17"/>
      <c r="H256" s="17"/>
      <c r="I256" s="57" t="s">
        <v>57</v>
      </c>
      <c r="J256" s="57" t="s">
        <v>69</v>
      </c>
      <c r="K256" s="57" t="s">
        <v>69</v>
      </c>
      <c r="L256" s="97" t="s">
        <v>31</v>
      </c>
      <c r="M256" s="57" t="s">
        <v>41</v>
      </c>
      <c r="N256" s="112">
        <v>0.126</v>
      </c>
    </row>
    <row r="257" spans="1:14" ht="19.149999999999999" hidden="1" customHeight="1" outlineLevel="2">
      <c r="A257" s="94"/>
      <c r="B257" s="57"/>
      <c r="C257" s="91"/>
      <c r="D257" s="57"/>
      <c r="E257" s="99"/>
      <c r="F257" s="23" t="s">
        <v>220</v>
      </c>
      <c r="G257" s="17"/>
      <c r="H257" s="17"/>
      <c r="I257" s="57" t="s">
        <v>57</v>
      </c>
      <c r="J257" s="57" t="s">
        <v>69</v>
      </c>
      <c r="K257" s="57" t="s">
        <v>69</v>
      </c>
      <c r="L257" s="97" t="s">
        <v>25</v>
      </c>
      <c r="M257" s="57" t="s">
        <v>20</v>
      </c>
      <c r="N257" s="57">
        <v>2</v>
      </c>
    </row>
    <row r="258" spans="1:14" ht="17.45" hidden="1" customHeight="1" outlineLevel="2">
      <c r="A258" s="97"/>
      <c r="B258" s="17"/>
      <c r="C258" s="96"/>
      <c r="D258" s="17"/>
      <c r="E258" s="97"/>
      <c r="F258" s="23" t="s">
        <v>102</v>
      </c>
      <c r="G258" s="17"/>
      <c r="H258" s="17"/>
      <c r="I258" s="57" t="s">
        <v>57</v>
      </c>
      <c r="J258" s="57" t="s">
        <v>69</v>
      </c>
      <c r="K258" s="57" t="s">
        <v>69</v>
      </c>
      <c r="L258" s="97" t="s">
        <v>30</v>
      </c>
      <c r="M258" s="57" t="s">
        <v>41</v>
      </c>
      <c r="N258" s="112">
        <v>0.126</v>
      </c>
    </row>
    <row r="259" spans="1:14" ht="17.45" hidden="1" customHeight="1" outlineLevel="2">
      <c r="A259" s="97"/>
      <c r="B259" s="17"/>
      <c r="C259" s="96"/>
      <c r="D259" s="17"/>
      <c r="E259" s="97"/>
      <c r="F259" s="23"/>
      <c r="G259" s="17"/>
      <c r="H259" s="17"/>
      <c r="I259" s="57" t="s">
        <v>57</v>
      </c>
      <c r="J259" s="57" t="s">
        <v>69</v>
      </c>
      <c r="K259" s="57" t="s">
        <v>69</v>
      </c>
      <c r="L259" s="97" t="s">
        <v>98</v>
      </c>
      <c r="M259" s="57" t="s">
        <v>20</v>
      </c>
      <c r="N259" s="109">
        <v>2</v>
      </c>
    </row>
    <row r="260" spans="1:14" ht="58.15" customHeight="1" outlineLevel="1" collapsed="1">
      <c r="A260" s="94" t="s">
        <v>492</v>
      </c>
      <c r="B260" s="57" t="s">
        <v>101</v>
      </c>
      <c r="C260" s="91" t="s">
        <v>73</v>
      </c>
      <c r="D260" s="57" t="s">
        <v>48</v>
      </c>
      <c r="E260" s="110" t="s">
        <v>217</v>
      </c>
      <c r="F260" s="111" t="s">
        <v>386</v>
      </c>
      <c r="G260" s="21" t="s">
        <v>409</v>
      </c>
      <c r="H260" s="19"/>
      <c r="I260" s="57" t="s">
        <v>57</v>
      </c>
      <c r="J260" s="57" t="s">
        <v>69</v>
      </c>
      <c r="K260" s="57" t="s">
        <v>69</v>
      </c>
      <c r="L260" s="22" t="str">
        <f>CONCATENATE(L261," ",N261,M261," ",L262," ",N262,M262," ",L263," ",N263,M263," ",L264," ",N264,M264," ",L265," ",N265,M265," ",)</f>
        <v xml:space="preserve">Демонтаж провода (по трассе) 0,094км. Замена опор 2шт. Монтаж провода (по трассе) 0,094км. Замена ответвлений к зданиям 1шт. Бурение скважин и установка Ж/Б приставок  3шт. </v>
      </c>
      <c r="M260" s="19"/>
      <c r="N260" s="19"/>
    </row>
    <row r="261" spans="1:14" ht="19.149999999999999" hidden="1" customHeight="1" outlineLevel="2">
      <c r="A261" s="97"/>
      <c r="B261" s="17"/>
      <c r="C261" s="17"/>
      <c r="D261" s="17"/>
      <c r="E261" s="97"/>
      <c r="F261" s="23" t="s">
        <v>102</v>
      </c>
      <c r="G261" s="17"/>
      <c r="H261" s="17"/>
      <c r="I261" s="57" t="s">
        <v>57</v>
      </c>
      <c r="J261" s="57" t="s">
        <v>69</v>
      </c>
      <c r="K261" s="57" t="s">
        <v>69</v>
      </c>
      <c r="L261" s="97" t="s">
        <v>31</v>
      </c>
      <c r="M261" s="57" t="s">
        <v>41</v>
      </c>
      <c r="N261" s="112">
        <v>9.4E-2</v>
      </c>
    </row>
    <row r="262" spans="1:14" ht="19.149999999999999" hidden="1" customHeight="1" outlineLevel="2">
      <c r="A262" s="94"/>
      <c r="B262" s="57"/>
      <c r="C262" s="91"/>
      <c r="D262" s="57"/>
      <c r="E262" s="99"/>
      <c r="F262" s="23" t="s">
        <v>220</v>
      </c>
      <c r="G262" s="17"/>
      <c r="H262" s="17"/>
      <c r="I262" s="57" t="s">
        <v>57</v>
      </c>
      <c r="J262" s="57" t="s">
        <v>69</v>
      </c>
      <c r="K262" s="57" t="s">
        <v>69</v>
      </c>
      <c r="L262" s="97" t="s">
        <v>25</v>
      </c>
      <c r="M262" s="57" t="s">
        <v>20</v>
      </c>
      <c r="N262" s="57">
        <v>2</v>
      </c>
    </row>
    <row r="263" spans="1:14" ht="17.45" hidden="1" customHeight="1" outlineLevel="2">
      <c r="A263" s="97"/>
      <c r="B263" s="17"/>
      <c r="C263" s="96"/>
      <c r="D263" s="17"/>
      <c r="E263" s="97"/>
      <c r="F263" s="23" t="s">
        <v>102</v>
      </c>
      <c r="G263" s="17"/>
      <c r="H263" s="17"/>
      <c r="I263" s="57" t="s">
        <v>57</v>
      </c>
      <c r="J263" s="57" t="s">
        <v>69</v>
      </c>
      <c r="K263" s="57" t="s">
        <v>69</v>
      </c>
      <c r="L263" s="97" t="s">
        <v>30</v>
      </c>
      <c r="M263" s="57" t="s">
        <v>41</v>
      </c>
      <c r="N263" s="112">
        <v>9.4E-2</v>
      </c>
    </row>
    <row r="264" spans="1:14" ht="17.45" hidden="1" customHeight="1" outlineLevel="2">
      <c r="A264" s="97"/>
      <c r="B264" s="17"/>
      <c r="C264" s="96"/>
      <c r="D264" s="17"/>
      <c r="E264" s="97"/>
      <c r="F264" s="23" t="s">
        <v>221</v>
      </c>
      <c r="G264" s="17"/>
      <c r="H264" s="17"/>
      <c r="I264" s="57" t="s">
        <v>57</v>
      </c>
      <c r="J264" s="57" t="s">
        <v>69</v>
      </c>
      <c r="K264" s="57" t="s">
        <v>69</v>
      </c>
      <c r="L264" s="97" t="s">
        <v>34</v>
      </c>
      <c r="M264" s="57" t="s">
        <v>20</v>
      </c>
      <c r="N264" s="109">
        <v>1</v>
      </c>
    </row>
    <row r="265" spans="1:14" ht="17.45" hidden="1" customHeight="1" outlineLevel="2">
      <c r="A265" s="97"/>
      <c r="B265" s="17"/>
      <c r="C265" s="96"/>
      <c r="D265" s="17"/>
      <c r="E265" s="97"/>
      <c r="F265" s="23"/>
      <c r="G265" s="17"/>
      <c r="H265" s="17"/>
      <c r="I265" s="57" t="s">
        <v>57</v>
      </c>
      <c r="J265" s="57" t="s">
        <v>69</v>
      </c>
      <c r="K265" s="57" t="s">
        <v>69</v>
      </c>
      <c r="L265" s="97" t="s">
        <v>98</v>
      </c>
      <c r="M265" s="57" t="s">
        <v>20</v>
      </c>
      <c r="N265" s="109">
        <v>3</v>
      </c>
    </row>
    <row r="266" spans="1:14" ht="60.6" customHeight="1" outlineLevel="1" collapsed="1">
      <c r="A266" s="94" t="s">
        <v>493</v>
      </c>
      <c r="B266" s="57" t="s">
        <v>101</v>
      </c>
      <c r="C266" s="91" t="s">
        <v>73</v>
      </c>
      <c r="D266" s="57" t="s">
        <v>48</v>
      </c>
      <c r="E266" s="110" t="s">
        <v>222</v>
      </c>
      <c r="F266" s="111" t="s">
        <v>232</v>
      </c>
      <c r="G266" s="21" t="s">
        <v>409</v>
      </c>
      <c r="H266" s="19"/>
      <c r="I266" s="57" t="s">
        <v>57</v>
      </c>
      <c r="J266" s="57" t="s">
        <v>62</v>
      </c>
      <c r="K266" s="57" t="s">
        <v>62</v>
      </c>
      <c r="L266" s="22" t="str">
        <f>CONCATENATE(L267," ",N267,M267," ",L268," ",N268,M268," ",L269," ",N269,M269," ",L270," ",N270,M270," ",L271," ",N271,M271," ",)</f>
        <v xml:space="preserve">Демонтаж провода (по трассе) 0,336км. Замена опор 5шт. Монтаж провода (по трассе) 0,336км. Замена ответвлений к зданиям 1шт. Бурение скважин и установка Ж/Б приставок  7шт. </v>
      </c>
      <c r="M266" s="19"/>
      <c r="N266" s="19"/>
    </row>
    <row r="267" spans="1:14" ht="28.5" hidden="1" customHeight="1" outlineLevel="2">
      <c r="A267" s="97"/>
      <c r="B267" s="17"/>
      <c r="C267" s="17"/>
      <c r="D267" s="17"/>
      <c r="E267" s="24"/>
      <c r="F267" s="23" t="s">
        <v>223</v>
      </c>
      <c r="G267" s="17"/>
      <c r="H267" s="17"/>
      <c r="I267" s="57" t="s">
        <v>57</v>
      </c>
      <c r="J267" s="57" t="s">
        <v>62</v>
      </c>
      <c r="K267" s="57" t="s">
        <v>62</v>
      </c>
      <c r="L267" s="97" t="s">
        <v>31</v>
      </c>
      <c r="M267" s="57" t="s">
        <v>41</v>
      </c>
      <c r="N267" s="112">
        <v>0.33600000000000002</v>
      </c>
    </row>
    <row r="268" spans="1:14" ht="19.149999999999999" hidden="1" customHeight="1" outlineLevel="2">
      <c r="A268" s="94"/>
      <c r="B268" s="57"/>
      <c r="C268" s="91"/>
      <c r="D268" s="57"/>
      <c r="E268" s="99"/>
      <c r="F268" s="23" t="s">
        <v>224</v>
      </c>
      <c r="G268" s="17"/>
      <c r="H268" s="17"/>
      <c r="I268" s="57" t="s">
        <v>57</v>
      </c>
      <c r="J268" s="57" t="s">
        <v>62</v>
      </c>
      <c r="K268" s="57" t="s">
        <v>62</v>
      </c>
      <c r="L268" s="97" t="s">
        <v>25</v>
      </c>
      <c r="M268" s="57" t="s">
        <v>20</v>
      </c>
      <c r="N268" s="57">
        <v>5</v>
      </c>
    </row>
    <row r="269" spans="1:14" ht="17.45" hidden="1" customHeight="1" outlineLevel="2">
      <c r="A269" s="97"/>
      <c r="B269" s="17"/>
      <c r="C269" s="96"/>
      <c r="D269" s="17"/>
      <c r="E269" s="97"/>
      <c r="F269" s="23" t="s">
        <v>223</v>
      </c>
      <c r="G269" s="17"/>
      <c r="H269" s="17"/>
      <c r="I269" s="57" t="s">
        <v>57</v>
      </c>
      <c r="J269" s="57" t="s">
        <v>62</v>
      </c>
      <c r="K269" s="57" t="s">
        <v>62</v>
      </c>
      <c r="L269" s="97" t="s">
        <v>30</v>
      </c>
      <c r="M269" s="57" t="s">
        <v>41</v>
      </c>
      <c r="N269" s="112">
        <v>0.33600000000000002</v>
      </c>
    </row>
    <row r="270" spans="1:14" ht="24" hidden="1" customHeight="1" outlineLevel="2">
      <c r="A270" s="97"/>
      <c r="B270" s="17"/>
      <c r="C270" s="96"/>
      <c r="D270" s="17"/>
      <c r="E270" s="24"/>
      <c r="F270" s="23" t="s">
        <v>221</v>
      </c>
      <c r="G270" s="17"/>
      <c r="H270" s="17"/>
      <c r="I270" s="57" t="s">
        <v>57</v>
      </c>
      <c r="J270" s="57" t="s">
        <v>62</v>
      </c>
      <c r="K270" s="57" t="s">
        <v>62</v>
      </c>
      <c r="L270" s="97" t="s">
        <v>34</v>
      </c>
      <c r="M270" s="57" t="s">
        <v>20</v>
      </c>
      <c r="N270" s="109">
        <v>1</v>
      </c>
    </row>
    <row r="271" spans="1:14" ht="17.45" hidden="1" customHeight="1" outlineLevel="2">
      <c r="A271" s="97"/>
      <c r="B271" s="17"/>
      <c r="C271" s="96"/>
      <c r="D271" s="17"/>
      <c r="E271" s="97"/>
      <c r="F271" s="23"/>
      <c r="G271" s="17"/>
      <c r="H271" s="17"/>
      <c r="I271" s="57" t="s">
        <v>57</v>
      </c>
      <c r="J271" s="57" t="s">
        <v>62</v>
      </c>
      <c r="K271" s="57" t="s">
        <v>62</v>
      </c>
      <c r="L271" s="97" t="s">
        <v>98</v>
      </c>
      <c r="M271" s="57" t="s">
        <v>20</v>
      </c>
      <c r="N271" s="109">
        <v>7</v>
      </c>
    </row>
    <row r="272" spans="1:14" ht="59.45" customHeight="1" outlineLevel="1" collapsed="1">
      <c r="A272" s="94" t="s">
        <v>494</v>
      </c>
      <c r="B272" s="57" t="s">
        <v>101</v>
      </c>
      <c r="C272" s="91" t="s">
        <v>73</v>
      </c>
      <c r="D272" s="57" t="s">
        <v>48</v>
      </c>
      <c r="E272" s="110" t="s">
        <v>222</v>
      </c>
      <c r="F272" s="111" t="s">
        <v>231</v>
      </c>
      <c r="G272" s="21" t="s">
        <v>409</v>
      </c>
      <c r="H272" s="19"/>
      <c r="I272" s="57" t="s">
        <v>57</v>
      </c>
      <c r="J272" s="57" t="s">
        <v>72</v>
      </c>
      <c r="K272" s="57" t="s">
        <v>72</v>
      </c>
      <c r="L272" s="22" t="str">
        <f>CONCATENATE(L273," ",N273,M273," ",L274," ",N274,M274," ",L275," ",N275,M275," ",L276," ",N276,M276," ",L277," ",N277,M277," ",)</f>
        <v xml:space="preserve">Демонтаж провода (по трассе) 0,252км. Замена опор 5шт. Монтаж провода (по трассе) 0,252км. Замена ответвлений к зданиям 1шт. Бурение скважин и установка Ж/Б приставок  7шт. </v>
      </c>
      <c r="M272" s="19"/>
      <c r="N272" s="19"/>
    </row>
    <row r="273" spans="1:14" ht="44.25" hidden="1" customHeight="1" outlineLevel="2">
      <c r="A273" s="97"/>
      <c r="B273" s="17"/>
      <c r="C273" s="17"/>
      <c r="D273" s="17"/>
      <c r="E273" s="24"/>
      <c r="F273" s="23" t="s">
        <v>617</v>
      </c>
      <c r="G273" s="17"/>
      <c r="H273" s="17"/>
      <c r="I273" s="57" t="s">
        <v>57</v>
      </c>
      <c r="J273" s="57" t="s">
        <v>72</v>
      </c>
      <c r="K273" s="57" t="s">
        <v>72</v>
      </c>
      <c r="L273" s="97" t="s">
        <v>31</v>
      </c>
      <c r="M273" s="57" t="s">
        <v>41</v>
      </c>
      <c r="N273" s="112">
        <v>0.252</v>
      </c>
    </row>
    <row r="274" spans="1:14" ht="24.75" hidden="1" customHeight="1" outlineLevel="2">
      <c r="A274" s="94"/>
      <c r="B274" s="57"/>
      <c r="C274" s="91"/>
      <c r="D274" s="57"/>
      <c r="E274" s="99"/>
      <c r="F274" s="23" t="s">
        <v>226</v>
      </c>
      <c r="G274" s="17"/>
      <c r="H274" s="17"/>
      <c r="I274" s="57" t="s">
        <v>57</v>
      </c>
      <c r="J274" s="57" t="s">
        <v>72</v>
      </c>
      <c r="K274" s="57" t="s">
        <v>72</v>
      </c>
      <c r="L274" s="97" t="s">
        <v>25</v>
      </c>
      <c r="M274" s="57" t="s">
        <v>20</v>
      </c>
      <c r="N274" s="57">
        <v>5</v>
      </c>
    </row>
    <row r="275" spans="1:14" ht="38.25" hidden="1" customHeight="1" outlineLevel="2">
      <c r="A275" s="97"/>
      <c r="B275" s="17"/>
      <c r="C275" s="96"/>
      <c r="D275" s="17"/>
      <c r="E275" s="24"/>
      <c r="F275" s="23" t="s">
        <v>617</v>
      </c>
      <c r="G275" s="17"/>
      <c r="H275" s="17"/>
      <c r="I275" s="57" t="s">
        <v>57</v>
      </c>
      <c r="J275" s="57" t="s">
        <v>72</v>
      </c>
      <c r="K275" s="57" t="s">
        <v>72</v>
      </c>
      <c r="L275" s="97" t="s">
        <v>30</v>
      </c>
      <c r="M275" s="57" t="s">
        <v>41</v>
      </c>
      <c r="N275" s="112">
        <v>0.252</v>
      </c>
    </row>
    <row r="276" spans="1:14" ht="24" hidden="1" customHeight="1" outlineLevel="2">
      <c r="A276" s="97"/>
      <c r="B276" s="17"/>
      <c r="C276" s="96"/>
      <c r="D276" s="17"/>
      <c r="E276" s="24"/>
      <c r="F276" s="23" t="s">
        <v>221</v>
      </c>
      <c r="G276" s="17"/>
      <c r="H276" s="17"/>
      <c r="I276" s="57" t="s">
        <v>57</v>
      </c>
      <c r="J276" s="57" t="s">
        <v>72</v>
      </c>
      <c r="K276" s="57" t="s">
        <v>72</v>
      </c>
      <c r="L276" s="97" t="s">
        <v>34</v>
      </c>
      <c r="M276" s="57" t="s">
        <v>20</v>
      </c>
      <c r="N276" s="109">
        <v>1</v>
      </c>
    </row>
    <row r="277" spans="1:14" ht="17.45" hidden="1" customHeight="1" outlineLevel="2">
      <c r="A277" s="97"/>
      <c r="B277" s="17"/>
      <c r="C277" s="96"/>
      <c r="D277" s="17"/>
      <c r="E277" s="97"/>
      <c r="F277" s="23"/>
      <c r="G277" s="17"/>
      <c r="H277" s="17"/>
      <c r="I277" s="57" t="s">
        <v>57</v>
      </c>
      <c r="J277" s="57" t="s">
        <v>72</v>
      </c>
      <c r="K277" s="57" t="s">
        <v>72</v>
      </c>
      <c r="L277" s="97" t="s">
        <v>98</v>
      </c>
      <c r="M277" s="57" t="s">
        <v>20</v>
      </c>
      <c r="N277" s="109">
        <v>7</v>
      </c>
    </row>
    <row r="278" spans="1:14" ht="58.9" customHeight="1" outlineLevel="1" collapsed="1">
      <c r="A278" s="94" t="s">
        <v>495</v>
      </c>
      <c r="B278" s="57" t="s">
        <v>101</v>
      </c>
      <c r="C278" s="91" t="s">
        <v>73</v>
      </c>
      <c r="D278" s="57" t="s">
        <v>48</v>
      </c>
      <c r="E278" s="110" t="s">
        <v>222</v>
      </c>
      <c r="F278" s="111" t="s">
        <v>230</v>
      </c>
      <c r="G278" s="21" t="s">
        <v>409</v>
      </c>
      <c r="H278" s="19"/>
      <c r="I278" s="57" t="s">
        <v>57</v>
      </c>
      <c r="J278" s="57" t="s">
        <v>62</v>
      </c>
      <c r="K278" s="57" t="s">
        <v>62</v>
      </c>
      <c r="L278" s="22" t="str">
        <f>CONCATENATE(L279," ",N279,M279," ",L280," ",N280,M280," ",L281," ",N281,M281," ",L282," ",N282,M282," ",L283," ",N283,M283," ",)</f>
        <v xml:space="preserve">Демонтаж провода (по трассе) 0,057км. Замена опор 1шт. Монтаж провода (по трассе) 0,057км. Замена ответвлений к зданиям 1шт. Бурение скважин и установка Ж/Б приставок  2шт. </v>
      </c>
      <c r="M278" s="19"/>
      <c r="N278" s="19"/>
    </row>
    <row r="279" spans="1:14" ht="21" hidden="1" customHeight="1" outlineLevel="2">
      <c r="A279" s="97"/>
      <c r="B279" s="17"/>
      <c r="C279" s="17"/>
      <c r="D279" s="17"/>
      <c r="E279" s="24"/>
      <c r="F279" s="23" t="s">
        <v>227</v>
      </c>
      <c r="G279" s="17"/>
      <c r="H279" s="17"/>
      <c r="I279" s="57" t="s">
        <v>57</v>
      </c>
      <c r="J279" s="57" t="s">
        <v>62</v>
      </c>
      <c r="K279" s="57" t="s">
        <v>62</v>
      </c>
      <c r="L279" s="97" t="s">
        <v>31</v>
      </c>
      <c r="M279" s="57" t="s">
        <v>41</v>
      </c>
      <c r="N279" s="112">
        <v>5.7000000000000002E-2</v>
      </c>
    </row>
    <row r="280" spans="1:14" ht="21" hidden="1" customHeight="1" outlineLevel="2">
      <c r="A280" s="94"/>
      <c r="B280" s="57"/>
      <c r="C280" s="91"/>
      <c r="D280" s="57"/>
      <c r="E280" s="24"/>
      <c r="F280" s="23" t="s">
        <v>229</v>
      </c>
      <c r="G280" s="17"/>
      <c r="H280" s="17"/>
      <c r="I280" s="57" t="s">
        <v>57</v>
      </c>
      <c r="J280" s="57" t="s">
        <v>62</v>
      </c>
      <c r="K280" s="57" t="s">
        <v>62</v>
      </c>
      <c r="L280" s="97" t="s">
        <v>25</v>
      </c>
      <c r="M280" s="57" t="s">
        <v>20</v>
      </c>
      <c r="N280" s="57">
        <v>1</v>
      </c>
    </row>
    <row r="281" spans="1:14" ht="21" hidden="1" customHeight="1" outlineLevel="2">
      <c r="A281" s="97"/>
      <c r="B281" s="17"/>
      <c r="C281" s="96"/>
      <c r="D281" s="17"/>
      <c r="E281" s="24"/>
      <c r="F281" s="23" t="s">
        <v>228</v>
      </c>
      <c r="G281" s="17"/>
      <c r="H281" s="17"/>
      <c r="I281" s="57" t="s">
        <v>57</v>
      </c>
      <c r="J281" s="57" t="s">
        <v>62</v>
      </c>
      <c r="K281" s="57" t="s">
        <v>62</v>
      </c>
      <c r="L281" s="97" t="s">
        <v>30</v>
      </c>
      <c r="M281" s="57" t="s">
        <v>41</v>
      </c>
      <c r="N281" s="112">
        <v>5.7000000000000002E-2</v>
      </c>
    </row>
    <row r="282" spans="1:14" ht="24" hidden="1" customHeight="1" outlineLevel="2">
      <c r="A282" s="97"/>
      <c r="B282" s="17"/>
      <c r="C282" s="96"/>
      <c r="D282" s="17"/>
      <c r="E282" s="24"/>
      <c r="F282" s="23" t="s">
        <v>221</v>
      </c>
      <c r="G282" s="17"/>
      <c r="H282" s="17"/>
      <c r="I282" s="57" t="s">
        <v>57</v>
      </c>
      <c r="J282" s="57" t="s">
        <v>62</v>
      </c>
      <c r="K282" s="57" t="s">
        <v>62</v>
      </c>
      <c r="L282" s="97" t="s">
        <v>34</v>
      </c>
      <c r="M282" s="57" t="s">
        <v>20</v>
      </c>
      <c r="N282" s="109">
        <v>1</v>
      </c>
    </row>
    <row r="283" spans="1:14" ht="17.45" hidden="1" customHeight="1" outlineLevel="2">
      <c r="A283" s="97"/>
      <c r="B283" s="17"/>
      <c r="C283" s="96"/>
      <c r="D283" s="17"/>
      <c r="E283" s="97"/>
      <c r="F283" s="23"/>
      <c r="G283" s="17"/>
      <c r="H283" s="17"/>
      <c r="I283" s="57" t="s">
        <v>57</v>
      </c>
      <c r="J283" s="57" t="s">
        <v>62</v>
      </c>
      <c r="K283" s="57" t="s">
        <v>62</v>
      </c>
      <c r="L283" s="97" t="s">
        <v>98</v>
      </c>
      <c r="M283" s="57" t="s">
        <v>20</v>
      </c>
      <c r="N283" s="109">
        <v>2</v>
      </c>
    </row>
    <row r="284" spans="1:14" ht="61.15" customHeight="1" outlineLevel="1" collapsed="1">
      <c r="A284" s="94" t="s">
        <v>496</v>
      </c>
      <c r="B284" s="57" t="s">
        <v>101</v>
      </c>
      <c r="C284" s="91" t="s">
        <v>73</v>
      </c>
      <c r="D284" s="57" t="s">
        <v>48</v>
      </c>
      <c r="E284" s="110" t="s">
        <v>222</v>
      </c>
      <c r="F284" s="111" t="s">
        <v>233</v>
      </c>
      <c r="G284" s="21" t="s">
        <v>409</v>
      </c>
      <c r="H284" s="19"/>
      <c r="I284" s="57" t="s">
        <v>57</v>
      </c>
      <c r="J284" s="57" t="s">
        <v>66</v>
      </c>
      <c r="K284" s="57" t="s">
        <v>66</v>
      </c>
      <c r="L284" s="22" t="str">
        <f>CONCATENATE(L285," ",N285,M285," ",L286," ",N286,M286," ",L287," ",N287,M287," ",L288," ",N288,M288," ",L289," ",N289,M289," ",)</f>
        <v xml:space="preserve">Демонтаж провода (по трассе) 0,038км. Замена опор 1шт. Монтаж провода (по трассе) 0,038км. Замена ответвлений к зданиям 1шт. Бурение скважин и установка Ж/Б приставок  2шт. </v>
      </c>
      <c r="M284" s="19"/>
      <c r="N284" s="19"/>
    </row>
    <row r="285" spans="1:14" ht="21" hidden="1" customHeight="1" outlineLevel="2">
      <c r="A285" s="97"/>
      <c r="B285" s="17"/>
      <c r="C285" s="17"/>
      <c r="D285" s="17"/>
      <c r="E285" s="24"/>
      <c r="F285" s="23" t="s">
        <v>102</v>
      </c>
      <c r="G285" s="17"/>
      <c r="H285" s="17"/>
      <c r="I285" s="57" t="s">
        <v>57</v>
      </c>
      <c r="J285" s="57" t="s">
        <v>66</v>
      </c>
      <c r="K285" s="57" t="s">
        <v>66</v>
      </c>
      <c r="L285" s="97" t="s">
        <v>31</v>
      </c>
      <c r="M285" s="57" t="s">
        <v>41</v>
      </c>
      <c r="N285" s="112">
        <v>3.7999999999999999E-2</v>
      </c>
    </row>
    <row r="286" spans="1:14" ht="21" hidden="1" customHeight="1" outlineLevel="2">
      <c r="A286" s="94"/>
      <c r="B286" s="57"/>
      <c r="C286" s="91"/>
      <c r="D286" s="57"/>
      <c r="E286" s="24"/>
      <c r="F286" s="23" t="s">
        <v>229</v>
      </c>
      <c r="G286" s="17"/>
      <c r="H286" s="17"/>
      <c r="I286" s="57" t="s">
        <v>57</v>
      </c>
      <c r="J286" s="57" t="s">
        <v>66</v>
      </c>
      <c r="K286" s="57" t="s">
        <v>66</v>
      </c>
      <c r="L286" s="97" t="s">
        <v>25</v>
      </c>
      <c r="M286" s="57" t="s">
        <v>20</v>
      </c>
      <c r="N286" s="57">
        <v>1</v>
      </c>
    </row>
    <row r="287" spans="1:14" ht="21" hidden="1" customHeight="1" outlineLevel="2">
      <c r="A287" s="97"/>
      <c r="B287" s="17"/>
      <c r="C287" s="96"/>
      <c r="D287" s="17"/>
      <c r="E287" s="24"/>
      <c r="F287" s="23" t="s">
        <v>102</v>
      </c>
      <c r="G287" s="17"/>
      <c r="H287" s="17"/>
      <c r="I287" s="57" t="s">
        <v>57</v>
      </c>
      <c r="J287" s="57" t="s">
        <v>66</v>
      </c>
      <c r="K287" s="57" t="s">
        <v>66</v>
      </c>
      <c r="L287" s="97" t="s">
        <v>30</v>
      </c>
      <c r="M287" s="57" t="s">
        <v>41</v>
      </c>
      <c r="N287" s="112">
        <v>3.7999999999999999E-2</v>
      </c>
    </row>
    <row r="288" spans="1:14" ht="24" hidden="1" customHeight="1" outlineLevel="2">
      <c r="A288" s="97"/>
      <c r="B288" s="17"/>
      <c r="C288" s="96"/>
      <c r="D288" s="17"/>
      <c r="E288" s="24"/>
      <c r="F288" s="23" t="s">
        <v>234</v>
      </c>
      <c r="G288" s="17"/>
      <c r="H288" s="17"/>
      <c r="I288" s="57" t="s">
        <v>57</v>
      </c>
      <c r="J288" s="57" t="s">
        <v>66</v>
      </c>
      <c r="K288" s="57" t="s">
        <v>66</v>
      </c>
      <c r="L288" s="97" t="s">
        <v>34</v>
      </c>
      <c r="M288" s="57" t="s">
        <v>20</v>
      </c>
      <c r="N288" s="109">
        <v>1</v>
      </c>
    </row>
    <row r="289" spans="1:14" ht="17.45" hidden="1" customHeight="1" outlineLevel="2">
      <c r="A289" s="97"/>
      <c r="B289" s="17"/>
      <c r="C289" s="96"/>
      <c r="D289" s="17"/>
      <c r="E289" s="97"/>
      <c r="F289" s="23"/>
      <c r="G289" s="17"/>
      <c r="H289" s="17"/>
      <c r="I289" s="57" t="s">
        <v>57</v>
      </c>
      <c r="J289" s="57" t="s">
        <v>66</v>
      </c>
      <c r="K289" s="57" t="s">
        <v>66</v>
      </c>
      <c r="L289" s="97" t="s">
        <v>98</v>
      </c>
      <c r="M289" s="57" t="s">
        <v>20</v>
      </c>
      <c r="N289" s="109">
        <v>2</v>
      </c>
    </row>
    <row r="290" spans="1:14" ht="48" customHeight="1" outlineLevel="1" collapsed="1">
      <c r="A290" s="94" t="s">
        <v>497</v>
      </c>
      <c r="B290" s="57" t="s">
        <v>101</v>
      </c>
      <c r="C290" s="91" t="s">
        <v>73</v>
      </c>
      <c r="D290" s="57" t="s">
        <v>48</v>
      </c>
      <c r="E290" s="110" t="s">
        <v>222</v>
      </c>
      <c r="F290" s="111" t="s">
        <v>235</v>
      </c>
      <c r="G290" s="21" t="s">
        <v>409</v>
      </c>
      <c r="H290" s="19"/>
      <c r="I290" s="57" t="s">
        <v>57</v>
      </c>
      <c r="J290" s="57" t="s">
        <v>69</v>
      </c>
      <c r="K290" s="57" t="s">
        <v>69</v>
      </c>
      <c r="L290" s="22" t="str">
        <f>CONCATENATE(L291," ",N291,M291," ",L292," ",N292,M292," ",L293," ",N293,M293," ",L294," ",N294,M294," ",)</f>
        <v xml:space="preserve">Демонтаж провода (по трассе) 0,034км. Замена опор 1шт. Монтаж провода (по трассе) 0,034км. Бурение скважин и установка Ж/Б приставок  2шт. </v>
      </c>
      <c r="M290" s="19"/>
      <c r="N290" s="19"/>
    </row>
    <row r="291" spans="1:14" ht="19.149999999999999" hidden="1" customHeight="1" outlineLevel="2">
      <c r="A291" s="97"/>
      <c r="B291" s="17"/>
      <c r="C291" s="17"/>
      <c r="D291" s="17"/>
      <c r="E291" s="97"/>
      <c r="F291" s="23" t="s">
        <v>219</v>
      </c>
      <c r="G291" s="17"/>
      <c r="H291" s="17"/>
      <c r="I291" s="57" t="s">
        <v>57</v>
      </c>
      <c r="J291" s="57" t="s">
        <v>69</v>
      </c>
      <c r="K291" s="57" t="s">
        <v>69</v>
      </c>
      <c r="L291" s="97" t="s">
        <v>31</v>
      </c>
      <c r="M291" s="57" t="s">
        <v>41</v>
      </c>
      <c r="N291" s="112">
        <v>3.4000000000000002E-2</v>
      </c>
    </row>
    <row r="292" spans="1:14" ht="19.149999999999999" hidden="1" customHeight="1" outlineLevel="2">
      <c r="A292" s="94"/>
      <c r="B292" s="57"/>
      <c r="C292" s="91"/>
      <c r="D292" s="57"/>
      <c r="E292" s="99"/>
      <c r="F292" s="23" t="s">
        <v>229</v>
      </c>
      <c r="G292" s="17"/>
      <c r="H292" s="17"/>
      <c r="I292" s="57" t="s">
        <v>57</v>
      </c>
      <c r="J292" s="57" t="s">
        <v>69</v>
      </c>
      <c r="K292" s="57" t="s">
        <v>69</v>
      </c>
      <c r="L292" s="97" t="s">
        <v>25</v>
      </c>
      <c r="M292" s="57" t="s">
        <v>20</v>
      </c>
      <c r="N292" s="57">
        <v>1</v>
      </c>
    </row>
    <row r="293" spans="1:14" ht="17.45" hidden="1" customHeight="1" outlineLevel="2">
      <c r="A293" s="97"/>
      <c r="B293" s="17"/>
      <c r="C293" s="96"/>
      <c r="D293" s="17"/>
      <c r="E293" s="97"/>
      <c r="F293" s="23" t="s">
        <v>219</v>
      </c>
      <c r="G293" s="17"/>
      <c r="H293" s="17"/>
      <c r="I293" s="57" t="s">
        <v>57</v>
      </c>
      <c r="J293" s="57" t="s">
        <v>69</v>
      </c>
      <c r="K293" s="57" t="s">
        <v>69</v>
      </c>
      <c r="L293" s="97" t="s">
        <v>30</v>
      </c>
      <c r="M293" s="57" t="s">
        <v>41</v>
      </c>
      <c r="N293" s="112">
        <v>3.4000000000000002E-2</v>
      </c>
    </row>
    <row r="294" spans="1:14" ht="17.45" hidden="1" customHeight="1" outlineLevel="2">
      <c r="A294" s="97"/>
      <c r="B294" s="17"/>
      <c r="C294" s="96"/>
      <c r="D294" s="17"/>
      <c r="E294" s="97"/>
      <c r="F294" s="23"/>
      <c r="G294" s="17"/>
      <c r="H294" s="17"/>
      <c r="I294" s="57" t="s">
        <v>57</v>
      </c>
      <c r="J294" s="57" t="s">
        <v>69</v>
      </c>
      <c r="K294" s="57" t="s">
        <v>69</v>
      </c>
      <c r="L294" s="97" t="s">
        <v>98</v>
      </c>
      <c r="M294" s="57" t="s">
        <v>20</v>
      </c>
      <c r="N294" s="109">
        <v>2</v>
      </c>
    </row>
    <row r="295" spans="1:14" ht="64.150000000000006" customHeight="1" outlineLevel="1" collapsed="1">
      <c r="A295" s="94" t="s">
        <v>498</v>
      </c>
      <c r="B295" s="57" t="s">
        <v>101</v>
      </c>
      <c r="C295" s="91" t="s">
        <v>73</v>
      </c>
      <c r="D295" s="57" t="s">
        <v>48</v>
      </c>
      <c r="E295" s="110" t="s">
        <v>222</v>
      </c>
      <c r="F295" s="111" t="s">
        <v>236</v>
      </c>
      <c r="G295" s="21" t="s">
        <v>409</v>
      </c>
      <c r="H295" s="19"/>
      <c r="I295" s="57" t="s">
        <v>57</v>
      </c>
      <c r="J295" s="57" t="s">
        <v>63</v>
      </c>
      <c r="K295" s="57" t="s">
        <v>63</v>
      </c>
      <c r="L295" s="22" t="str">
        <f>CONCATENATE(L296," ",N296,M296," ",L297," ",N297,M297," ",L298," ",N298,M298," ",L299," ",N299,M299," ",L300," ",N300,M300," ",)</f>
        <v xml:space="preserve">Демонтаж провода (по трассе) 0,098км. Замена опор 1шт. Монтаж провода (по трассе) 0,098км. Замена ответвлений к зданиям 1шт. Бурение скважин и установка Ж/Б приставок  2шт. </v>
      </c>
      <c r="M295" s="19"/>
      <c r="N295" s="19"/>
    </row>
    <row r="296" spans="1:14" ht="21" hidden="1" customHeight="1" outlineLevel="2">
      <c r="A296" s="97"/>
      <c r="B296" s="17"/>
      <c r="C296" s="17"/>
      <c r="D296" s="17"/>
      <c r="E296" s="24"/>
      <c r="F296" s="23" t="s">
        <v>102</v>
      </c>
      <c r="G296" s="17"/>
      <c r="H296" s="17"/>
      <c r="I296" s="57" t="s">
        <v>57</v>
      </c>
      <c r="J296" s="57" t="s">
        <v>63</v>
      </c>
      <c r="K296" s="57" t="s">
        <v>63</v>
      </c>
      <c r="L296" s="97" t="s">
        <v>31</v>
      </c>
      <c r="M296" s="57" t="s">
        <v>41</v>
      </c>
      <c r="N296" s="112">
        <v>9.8000000000000004E-2</v>
      </c>
    </row>
    <row r="297" spans="1:14" ht="21" hidden="1" customHeight="1" outlineLevel="2">
      <c r="A297" s="94"/>
      <c r="B297" s="57"/>
      <c r="C297" s="91"/>
      <c r="D297" s="57"/>
      <c r="E297" s="24"/>
      <c r="F297" s="28" t="s">
        <v>103</v>
      </c>
      <c r="G297" s="17"/>
      <c r="H297" s="17"/>
      <c r="I297" s="57" t="s">
        <v>57</v>
      </c>
      <c r="J297" s="57" t="s">
        <v>63</v>
      </c>
      <c r="K297" s="57" t="s">
        <v>63</v>
      </c>
      <c r="L297" s="97" t="s">
        <v>25</v>
      </c>
      <c r="M297" s="57" t="s">
        <v>20</v>
      </c>
      <c r="N297" s="57">
        <v>1</v>
      </c>
    </row>
    <row r="298" spans="1:14" ht="21" hidden="1" customHeight="1" outlineLevel="2">
      <c r="A298" s="97"/>
      <c r="B298" s="17"/>
      <c r="C298" s="96"/>
      <c r="D298" s="17"/>
      <c r="E298" s="24"/>
      <c r="F298" s="23" t="s">
        <v>102</v>
      </c>
      <c r="G298" s="17"/>
      <c r="H298" s="17"/>
      <c r="I298" s="57" t="s">
        <v>57</v>
      </c>
      <c r="J298" s="57" t="s">
        <v>63</v>
      </c>
      <c r="K298" s="57" t="s">
        <v>63</v>
      </c>
      <c r="L298" s="97" t="s">
        <v>30</v>
      </c>
      <c r="M298" s="57" t="s">
        <v>41</v>
      </c>
      <c r="N298" s="112">
        <v>9.8000000000000004E-2</v>
      </c>
    </row>
    <row r="299" spans="1:14" ht="24" hidden="1" customHeight="1" outlineLevel="2">
      <c r="A299" s="97"/>
      <c r="B299" s="17"/>
      <c r="C299" s="96"/>
      <c r="D299" s="17"/>
      <c r="E299" s="24"/>
      <c r="F299" s="23" t="s">
        <v>237</v>
      </c>
      <c r="G299" s="17"/>
      <c r="H299" s="17"/>
      <c r="I299" s="57" t="s">
        <v>57</v>
      </c>
      <c r="J299" s="57" t="s">
        <v>63</v>
      </c>
      <c r="K299" s="57" t="s">
        <v>63</v>
      </c>
      <c r="L299" s="97" t="s">
        <v>34</v>
      </c>
      <c r="M299" s="57" t="s">
        <v>20</v>
      </c>
      <c r="N299" s="109">
        <v>1</v>
      </c>
    </row>
    <row r="300" spans="1:14" ht="17.45" hidden="1" customHeight="1" outlineLevel="2">
      <c r="A300" s="97"/>
      <c r="B300" s="17"/>
      <c r="C300" s="96"/>
      <c r="D300" s="17"/>
      <c r="E300" s="97"/>
      <c r="F300" s="23"/>
      <c r="G300" s="17"/>
      <c r="H300" s="17"/>
      <c r="I300" s="57" t="s">
        <v>57</v>
      </c>
      <c r="J300" s="57" t="s">
        <v>63</v>
      </c>
      <c r="K300" s="57" t="s">
        <v>63</v>
      </c>
      <c r="L300" s="97" t="s">
        <v>98</v>
      </c>
      <c r="M300" s="57" t="s">
        <v>20</v>
      </c>
      <c r="N300" s="109">
        <v>2</v>
      </c>
    </row>
    <row r="301" spans="1:14" ht="27.75" customHeight="1" outlineLevel="1" collapsed="1">
      <c r="A301" s="94" t="s">
        <v>499</v>
      </c>
      <c r="B301" s="57" t="s">
        <v>101</v>
      </c>
      <c r="C301" s="91" t="s">
        <v>73</v>
      </c>
      <c r="D301" s="57" t="s">
        <v>48</v>
      </c>
      <c r="E301" s="110" t="s">
        <v>238</v>
      </c>
      <c r="F301" s="111" t="s">
        <v>260</v>
      </c>
      <c r="G301" s="21" t="s">
        <v>365</v>
      </c>
      <c r="H301" s="19"/>
      <c r="I301" s="57" t="s">
        <v>57</v>
      </c>
      <c r="J301" s="57" t="s">
        <v>66</v>
      </c>
      <c r="K301" s="57" t="s">
        <v>66</v>
      </c>
      <c r="L301" s="22" t="str">
        <f>CONCATENATE(L302," ",N302,M302," ",L303," ",N303,M303," ",L304," ",N304,M304," ",)</f>
        <v xml:space="preserve">Демонтаж провода (по трассе) 0,048км. Демонтаж опор 1шт. Замена ответвлений к зданиям 2шт. </v>
      </c>
      <c r="M301" s="19"/>
      <c r="N301" s="19"/>
    </row>
    <row r="302" spans="1:14" ht="21" hidden="1" customHeight="1" outlineLevel="2">
      <c r="A302" s="97"/>
      <c r="B302" s="17"/>
      <c r="C302" s="17"/>
      <c r="D302" s="17"/>
      <c r="E302" s="24"/>
      <c r="F302" s="23" t="s">
        <v>239</v>
      </c>
      <c r="G302" s="17"/>
      <c r="H302" s="17"/>
      <c r="I302" s="57" t="s">
        <v>57</v>
      </c>
      <c r="J302" s="57" t="s">
        <v>66</v>
      </c>
      <c r="K302" s="57" t="s">
        <v>66</v>
      </c>
      <c r="L302" s="97" t="s">
        <v>31</v>
      </c>
      <c r="M302" s="57" t="s">
        <v>41</v>
      </c>
      <c r="N302" s="112">
        <v>4.8000000000000001E-2</v>
      </c>
    </row>
    <row r="303" spans="1:14" ht="21" hidden="1" customHeight="1" outlineLevel="2">
      <c r="A303" s="97"/>
      <c r="B303" s="17"/>
      <c r="C303" s="17"/>
      <c r="D303" s="17"/>
      <c r="E303" s="24"/>
      <c r="F303" s="23"/>
      <c r="G303" s="17"/>
      <c r="H303" s="17"/>
      <c r="I303" s="57" t="s">
        <v>57</v>
      </c>
      <c r="J303" s="57" t="s">
        <v>66</v>
      </c>
      <c r="K303" s="57" t="s">
        <v>66</v>
      </c>
      <c r="L303" s="97" t="s">
        <v>22</v>
      </c>
      <c r="M303" s="57" t="s">
        <v>20</v>
      </c>
      <c r="N303" s="109">
        <v>1</v>
      </c>
    </row>
    <row r="304" spans="1:14" ht="24" hidden="1" customHeight="1" outlineLevel="2">
      <c r="A304" s="97"/>
      <c r="B304" s="17"/>
      <c r="C304" s="96"/>
      <c r="D304" s="17"/>
      <c r="E304" s="24"/>
      <c r="F304" s="23" t="s">
        <v>240</v>
      </c>
      <c r="G304" s="17"/>
      <c r="H304" s="17"/>
      <c r="I304" s="57" t="s">
        <v>57</v>
      </c>
      <c r="J304" s="57" t="s">
        <v>66</v>
      </c>
      <c r="K304" s="57" t="s">
        <v>66</v>
      </c>
      <c r="L304" s="97" t="s">
        <v>34</v>
      </c>
      <c r="M304" s="57" t="s">
        <v>20</v>
      </c>
      <c r="N304" s="109">
        <v>2</v>
      </c>
    </row>
    <row r="305" spans="1:14" ht="45.6" customHeight="1" outlineLevel="1" collapsed="1">
      <c r="A305" s="94" t="s">
        <v>500</v>
      </c>
      <c r="B305" s="57" t="s">
        <v>101</v>
      </c>
      <c r="C305" s="91" t="s">
        <v>73</v>
      </c>
      <c r="D305" s="57" t="s">
        <v>48</v>
      </c>
      <c r="E305" s="110" t="s">
        <v>222</v>
      </c>
      <c r="F305" s="111" t="s">
        <v>241</v>
      </c>
      <c r="G305" s="21" t="s">
        <v>409</v>
      </c>
      <c r="H305" s="19"/>
      <c r="I305" s="57" t="s">
        <v>57</v>
      </c>
      <c r="J305" s="57" t="s">
        <v>63</v>
      </c>
      <c r="K305" s="57" t="s">
        <v>63</v>
      </c>
      <c r="L305" s="22" t="str">
        <f>CONCATENATE(L306," ",N306,M306," ",L307," ",N307,M307," ",L308," ",N308,M308," ",L309," ",N309,M309," ",)</f>
        <v xml:space="preserve">Демонтаж провода (по трассе) 0,087км. Замена опор 1шт. Монтаж провода (по трассе) 0,087км. Бурение скважин и установка Ж/Б приставок  2шт. </v>
      </c>
      <c r="M305" s="19"/>
      <c r="N305" s="19"/>
    </row>
    <row r="306" spans="1:14" ht="21" hidden="1" customHeight="1" outlineLevel="2">
      <c r="A306" s="97"/>
      <c r="B306" s="17"/>
      <c r="C306" s="17"/>
      <c r="D306" s="17"/>
      <c r="E306" s="24"/>
      <c r="F306" s="23" t="s">
        <v>102</v>
      </c>
      <c r="G306" s="17"/>
      <c r="H306" s="17"/>
      <c r="I306" s="57" t="s">
        <v>57</v>
      </c>
      <c r="J306" s="57" t="s">
        <v>63</v>
      </c>
      <c r="K306" s="57" t="s">
        <v>63</v>
      </c>
      <c r="L306" s="97" t="s">
        <v>31</v>
      </c>
      <c r="M306" s="57" t="s">
        <v>41</v>
      </c>
      <c r="N306" s="112">
        <v>8.6999999999999994E-2</v>
      </c>
    </row>
    <row r="307" spans="1:14" ht="21" hidden="1" customHeight="1" outlineLevel="2">
      <c r="A307" s="94"/>
      <c r="B307" s="57"/>
      <c r="C307" s="91"/>
      <c r="D307" s="57"/>
      <c r="E307" s="24"/>
      <c r="F307" s="23" t="s">
        <v>242</v>
      </c>
      <c r="G307" s="17"/>
      <c r="H307" s="17"/>
      <c r="I307" s="57" t="s">
        <v>57</v>
      </c>
      <c r="J307" s="57" t="s">
        <v>63</v>
      </c>
      <c r="K307" s="57" t="s">
        <v>63</v>
      </c>
      <c r="L307" s="97" t="s">
        <v>25</v>
      </c>
      <c r="M307" s="57" t="s">
        <v>20</v>
      </c>
      <c r="N307" s="57">
        <v>1</v>
      </c>
    </row>
    <row r="308" spans="1:14" ht="21" hidden="1" customHeight="1" outlineLevel="2">
      <c r="A308" s="97"/>
      <c r="B308" s="17"/>
      <c r="C308" s="96"/>
      <c r="D308" s="17"/>
      <c r="E308" s="24"/>
      <c r="F308" s="23" t="s">
        <v>102</v>
      </c>
      <c r="G308" s="17"/>
      <c r="H308" s="17"/>
      <c r="I308" s="57" t="s">
        <v>57</v>
      </c>
      <c r="J308" s="57" t="s">
        <v>63</v>
      </c>
      <c r="K308" s="57" t="s">
        <v>63</v>
      </c>
      <c r="L308" s="97" t="s">
        <v>30</v>
      </c>
      <c r="M308" s="57" t="s">
        <v>41</v>
      </c>
      <c r="N308" s="112">
        <v>8.6999999999999994E-2</v>
      </c>
    </row>
    <row r="309" spans="1:14" ht="17.45" hidden="1" customHeight="1" outlineLevel="2">
      <c r="A309" s="97"/>
      <c r="B309" s="17"/>
      <c r="C309" s="96"/>
      <c r="D309" s="17"/>
      <c r="E309" s="97"/>
      <c r="F309" s="23"/>
      <c r="G309" s="17"/>
      <c r="H309" s="17"/>
      <c r="I309" s="57" t="s">
        <v>57</v>
      </c>
      <c r="J309" s="57" t="s">
        <v>63</v>
      </c>
      <c r="K309" s="57" t="s">
        <v>63</v>
      </c>
      <c r="L309" s="97" t="s">
        <v>98</v>
      </c>
      <c r="M309" s="57" t="s">
        <v>20</v>
      </c>
      <c r="N309" s="109">
        <v>2</v>
      </c>
    </row>
    <row r="310" spans="1:14" ht="45.6" customHeight="1" outlineLevel="1" collapsed="1">
      <c r="A310" s="94" t="s">
        <v>501</v>
      </c>
      <c r="B310" s="57" t="s">
        <v>101</v>
      </c>
      <c r="C310" s="91" t="s">
        <v>73</v>
      </c>
      <c r="D310" s="57" t="s">
        <v>48</v>
      </c>
      <c r="E310" s="110" t="s">
        <v>222</v>
      </c>
      <c r="F310" s="111" t="s">
        <v>243</v>
      </c>
      <c r="G310" s="21" t="s">
        <v>409</v>
      </c>
      <c r="H310" s="19"/>
      <c r="I310" s="57" t="s">
        <v>57</v>
      </c>
      <c r="J310" s="57" t="s">
        <v>65</v>
      </c>
      <c r="K310" s="57" t="s">
        <v>65</v>
      </c>
      <c r="L310" s="22" t="str">
        <f>CONCATENATE(L311," ",N311,M311," ",L312," ",N312,M312," ",L313," ",N313,M313," ",L314," ",N314,M314," ",)</f>
        <v xml:space="preserve">Демонтаж провода (по трассе) 0,112км. Замена опор 1шт. Монтаж провода (по трассе) 0,112км. Бурение скважин и установка Ж/Б приставок  2шт. </v>
      </c>
      <c r="M310" s="19"/>
      <c r="N310" s="19"/>
    </row>
    <row r="311" spans="1:14" ht="21" hidden="1" customHeight="1" outlineLevel="2">
      <c r="A311" s="97"/>
      <c r="B311" s="17"/>
      <c r="C311" s="17"/>
      <c r="D311" s="17"/>
      <c r="E311" s="24"/>
      <c r="F311" s="23" t="s">
        <v>245</v>
      </c>
      <c r="G311" s="17"/>
      <c r="H311" s="17"/>
      <c r="I311" s="57" t="s">
        <v>57</v>
      </c>
      <c r="J311" s="57" t="s">
        <v>65</v>
      </c>
      <c r="K311" s="57" t="s">
        <v>65</v>
      </c>
      <c r="L311" s="97" t="s">
        <v>31</v>
      </c>
      <c r="M311" s="57" t="s">
        <v>41</v>
      </c>
      <c r="N311" s="112">
        <v>0.112</v>
      </c>
    </row>
    <row r="312" spans="1:14" ht="21" hidden="1" customHeight="1" outlineLevel="2">
      <c r="A312" s="94"/>
      <c r="B312" s="57"/>
      <c r="C312" s="91"/>
      <c r="D312" s="57"/>
      <c r="E312" s="24"/>
      <c r="F312" s="23" t="s">
        <v>244</v>
      </c>
      <c r="G312" s="17"/>
      <c r="H312" s="17"/>
      <c r="I312" s="57" t="s">
        <v>57</v>
      </c>
      <c r="J312" s="57" t="s">
        <v>65</v>
      </c>
      <c r="K312" s="57" t="s">
        <v>65</v>
      </c>
      <c r="L312" s="97" t="s">
        <v>25</v>
      </c>
      <c r="M312" s="57" t="s">
        <v>20</v>
      </c>
      <c r="N312" s="57">
        <v>1</v>
      </c>
    </row>
    <row r="313" spans="1:14" ht="21" hidden="1" customHeight="1" outlineLevel="2">
      <c r="A313" s="97"/>
      <c r="B313" s="17"/>
      <c r="C313" s="96"/>
      <c r="D313" s="17"/>
      <c r="E313" s="24"/>
      <c r="F313" s="23" t="s">
        <v>245</v>
      </c>
      <c r="G313" s="17"/>
      <c r="H313" s="17"/>
      <c r="I313" s="57" t="s">
        <v>57</v>
      </c>
      <c r="J313" s="57" t="s">
        <v>65</v>
      </c>
      <c r="K313" s="57" t="s">
        <v>65</v>
      </c>
      <c r="L313" s="97" t="s">
        <v>30</v>
      </c>
      <c r="M313" s="57" t="s">
        <v>41</v>
      </c>
      <c r="N313" s="112">
        <v>0.112</v>
      </c>
    </row>
    <row r="314" spans="1:14" ht="17.45" hidden="1" customHeight="1" outlineLevel="2">
      <c r="A314" s="97"/>
      <c r="B314" s="17"/>
      <c r="C314" s="96"/>
      <c r="D314" s="17"/>
      <c r="E314" s="97"/>
      <c r="F314" s="23"/>
      <c r="G314" s="17"/>
      <c r="H314" s="17"/>
      <c r="I314" s="57" t="s">
        <v>57</v>
      </c>
      <c r="J314" s="57" t="s">
        <v>65</v>
      </c>
      <c r="K314" s="57" t="s">
        <v>65</v>
      </c>
      <c r="L314" s="97" t="s">
        <v>98</v>
      </c>
      <c r="M314" s="57" t="s">
        <v>20</v>
      </c>
      <c r="N314" s="109">
        <v>2</v>
      </c>
    </row>
    <row r="315" spans="1:14" ht="58.9" customHeight="1" outlineLevel="1" collapsed="1">
      <c r="A315" s="94" t="s">
        <v>502</v>
      </c>
      <c r="B315" s="57" t="s">
        <v>101</v>
      </c>
      <c r="C315" s="91" t="s">
        <v>73</v>
      </c>
      <c r="D315" s="57" t="s">
        <v>48</v>
      </c>
      <c r="E315" s="110" t="s">
        <v>222</v>
      </c>
      <c r="F315" s="111" t="s">
        <v>246</v>
      </c>
      <c r="G315" s="21" t="s">
        <v>409</v>
      </c>
      <c r="H315" s="19"/>
      <c r="I315" s="57" t="s">
        <v>57</v>
      </c>
      <c r="J315" s="57" t="s">
        <v>247</v>
      </c>
      <c r="K315" s="57" t="s">
        <v>247</v>
      </c>
      <c r="L315" s="22" t="str">
        <f>CONCATENATE(L316," ",N316,M316," ",L317," ",N317,M317," ",L318," ",N318,M318," ",L319," ",N319,M319," ",L320," ",N320,M320," ",)</f>
        <v xml:space="preserve">Демонтаж провода (по трассе) 0,097км. Замена опор 6шт. Монтаж провода (по трассе) 0,097км. Замена ответвлений к зданиям 2шт. Бурение скважин и установка Ж/Б приставок  6шт. </v>
      </c>
      <c r="M315" s="19"/>
      <c r="N315" s="19"/>
    </row>
    <row r="316" spans="1:14" ht="21" hidden="1" customHeight="1" outlineLevel="2">
      <c r="A316" s="97"/>
      <c r="B316" s="17"/>
      <c r="C316" s="17"/>
      <c r="D316" s="17"/>
      <c r="E316" s="24"/>
      <c r="F316" s="23" t="s">
        <v>219</v>
      </c>
      <c r="G316" s="17"/>
      <c r="H316" s="17"/>
      <c r="I316" s="57" t="s">
        <v>57</v>
      </c>
      <c r="J316" s="57" t="s">
        <v>247</v>
      </c>
      <c r="K316" s="57" t="s">
        <v>247</v>
      </c>
      <c r="L316" s="97" t="s">
        <v>31</v>
      </c>
      <c r="M316" s="57" t="s">
        <v>41</v>
      </c>
      <c r="N316" s="112">
        <v>9.7000000000000003E-2</v>
      </c>
    </row>
    <row r="317" spans="1:14" ht="21" hidden="1" customHeight="1" outlineLevel="2">
      <c r="A317" s="94"/>
      <c r="B317" s="57"/>
      <c r="C317" s="91"/>
      <c r="D317" s="57"/>
      <c r="E317" s="24"/>
      <c r="F317" s="23" t="s">
        <v>220</v>
      </c>
      <c r="G317" s="17"/>
      <c r="H317" s="17"/>
      <c r="I317" s="57" t="s">
        <v>57</v>
      </c>
      <c r="J317" s="57" t="s">
        <v>247</v>
      </c>
      <c r="K317" s="57" t="s">
        <v>247</v>
      </c>
      <c r="L317" s="97" t="s">
        <v>25</v>
      </c>
      <c r="M317" s="57" t="s">
        <v>20</v>
      </c>
      <c r="N317" s="57">
        <v>6</v>
      </c>
    </row>
    <row r="318" spans="1:14" ht="21" hidden="1" customHeight="1" outlineLevel="2">
      <c r="A318" s="97"/>
      <c r="B318" s="17"/>
      <c r="C318" s="96"/>
      <c r="D318" s="17"/>
      <c r="E318" s="24"/>
      <c r="F318" s="23" t="s">
        <v>219</v>
      </c>
      <c r="G318" s="17"/>
      <c r="H318" s="17"/>
      <c r="I318" s="57" t="s">
        <v>57</v>
      </c>
      <c r="J318" s="57" t="s">
        <v>247</v>
      </c>
      <c r="K318" s="57" t="s">
        <v>247</v>
      </c>
      <c r="L318" s="97" t="s">
        <v>30</v>
      </c>
      <c r="M318" s="57" t="s">
        <v>41</v>
      </c>
      <c r="N318" s="112">
        <v>9.7000000000000003E-2</v>
      </c>
    </row>
    <row r="319" spans="1:14" ht="21" hidden="1" customHeight="1" outlineLevel="2">
      <c r="A319" s="97"/>
      <c r="B319" s="17"/>
      <c r="C319" s="96"/>
      <c r="D319" s="17"/>
      <c r="E319" s="24"/>
      <c r="F319" s="23" t="s">
        <v>221</v>
      </c>
      <c r="G319" s="17"/>
      <c r="H319" s="17"/>
      <c r="I319" s="57" t="s">
        <v>57</v>
      </c>
      <c r="J319" s="57" t="s">
        <v>247</v>
      </c>
      <c r="K319" s="57" t="s">
        <v>247</v>
      </c>
      <c r="L319" s="97" t="s">
        <v>34</v>
      </c>
      <c r="M319" s="57" t="s">
        <v>20</v>
      </c>
      <c r="N319" s="109">
        <v>2</v>
      </c>
    </row>
    <row r="320" spans="1:14" ht="17.45" hidden="1" customHeight="1" outlineLevel="2">
      <c r="A320" s="97"/>
      <c r="B320" s="17"/>
      <c r="C320" s="96"/>
      <c r="D320" s="17"/>
      <c r="E320" s="97"/>
      <c r="F320" s="23"/>
      <c r="G320" s="17"/>
      <c r="H320" s="17"/>
      <c r="I320" s="57" t="s">
        <v>57</v>
      </c>
      <c r="J320" s="57" t="s">
        <v>247</v>
      </c>
      <c r="K320" s="57" t="s">
        <v>247</v>
      </c>
      <c r="L320" s="97" t="s">
        <v>98</v>
      </c>
      <c r="M320" s="57" t="s">
        <v>20</v>
      </c>
      <c r="N320" s="109">
        <v>6</v>
      </c>
    </row>
    <row r="321" spans="1:14" ht="60" customHeight="1" outlineLevel="1" collapsed="1">
      <c r="A321" s="94" t="s">
        <v>503</v>
      </c>
      <c r="B321" s="57" t="s">
        <v>101</v>
      </c>
      <c r="C321" s="91" t="s">
        <v>73</v>
      </c>
      <c r="D321" s="57" t="s">
        <v>48</v>
      </c>
      <c r="E321" s="110" t="s">
        <v>222</v>
      </c>
      <c r="F321" s="111" t="s">
        <v>248</v>
      </c>
      <c r="G321" s="21" t="s">
        <v>365</v>
      </c>
      <c r="H321" s="19"/>
      <c r="I321" s="57" t="s">
        <v>57</v>
      </c>
      <c r="J321" s="57" t="s">
        <v>65</v>
      </c>
      <c r="K321" s="57" t="s">
        <v>65</v>
      </c>
      <c r="L321" s="22" t="str">
        <f>CONCATENATE(L322," ",N322,M322," ",L323," ",N323,M323," ",L324," ",N324,M324," ",L325," ",N325,M325," ",L326," ",N326,M326," ",L327," ",N327,M327," ",)</f>
        <v xml:space="preserve">Демонтаж провода (по трассе) 1,35км. Демонтаж опор 2шт. Установка опор 1шт. Монтаж провода (по трассе) 1,06км. Замена ответвлений к зданиям 1шт. Бурение скважин и установка Ж/Б приставок  1шт. </v>
      </c>
      <c r="M321" s="19"/>
      <c r="N321" s="19"/>
    </row>
    <row r="322" spans="1:14" ht="21" hidden="1" customHeight="1" outlineLevel="2">
      <c r="A322" s="97"/>
      <c r="B322" s="17"/>
      <c r="C322" s="17"/>
      <c r="D322" s="17"/>
      <c r="E322" s="24"/>
      <c r="F322" s="23" t="s">
        <v>219</v>
      </c>
      <c r="G322" s="17"/>
      <c r="H322" s="17"/>
      <c r="I322" s="57" t="s">
        <v>57</v>
      </c>
      <c r="J322" s="57" t="s">
        <v>65</v>
      </c>
      <c r="K322" s="57" t="s">
        <v>65</v>
      </c>
      <c r="L322" s="97" t="s">
        <v>31</v>
      </c>
      <c r="M322" s="57" t="s">
        <v>41</v>
      </c>
      <c r="N322" s="61">
        <v>1.35</v>
      </c>
    </row>
    <row r="323" spans="1:14" ht="21" hidden="1" customHeight="1" outlineLevel="2">
      <c r="A323" s="97"/>
      <c r="B323" s="17"/>
      <c r="C323" s="17"/>
      <c r="D323" s="17"/>
      <c r="E323" s="24"/>
      <c r="F323" s="23"/>
      <c r="G323" s="17"/>
      <c r="H323" s="17"/>
      <c r="I323" s="57" t="s">
        <v>57</v>
      </c>
      <c r="J323" s="57" t="s">
        <v>65</v>
      </c>
      <c r="K323" s="57" t="s">
        <v>65</v>
      </c>
      <c r="L323" s="97" t="s">
        <v>22</v>
      </c>
      <c r="M323" s="57" t="s">
        <v>20</v>
      </c>
      <c r="N323" s="109">
        <v>2</v>
      </c>
    </row>
    <row r="324" spans="1:14" ht="21" hidden="1" customHeight="1" outlineLevel="2">
      <c r="A324" s="97"/>
      <c r="B324" s="57"/>
      <c r="C324" s="91"/>
      <c r="D324" s="57"/>
      <c r="E324" s="24"/>
      <c r="F324" s="23" t="s">
        <v>220</v>
      </c>
      <c r="G324" s="17"/>
      <c r="H324" s="17"/>
      <c r="I324" s="57" t="s">
        <v>57</v>
      </c>
      <c r="J324" s="57" t="s">
        <v>65</v>
      </c>
      <c r="K324" s="57" t="s">
        <v>65</v>
      </c>
      <c r="L324" s="97" t="s">
        <v>26</v>
      </c>
      <c r="M324" s="57" t="s">
        <v>20</v>
      </c>
      <c r="N324" s="57">
        <v>1</v>
      </c>
    </row>
    <row r="325" spans="1:14" ht="21" hidden="1" customHeight="1" outlineLevel="2">
      <c r="A325" s="97"/>
      <c r="B325" s="17"/>
      <c r="C325" s="96"/>
      <c r="D325" s="17"/>
      <c r="E325" s="24"/>
      <c r="F325" s="23" t="s">
        <v>219</v>
      </c>
      <c r="G325" s="17"/>
      <c r="H325" s="17"/>
      <c r="I325" s="57" t="s">
        <v>57</v>
      </c>
      <c r="J325" s="57" t="s">
        <v>65</v>
      </c>
      <c r="K325" s="57" t="s">
        <v>65</v>
      </c>
      <c r="L325" s="97" t="s">
        <v>30</v>
      </c>
      <c r="M325" s="57" t="s">
        <v>41</v>
      </c>
      <c r="N325" s="61">
        <v>1.06</v>
      </c>
    </row>
    <row r="326" spans="1:14" ht="21" hidden="1" customHeight="1" outlineLevel="2">
      <c r="A326" s="97"/>
      <c r="B326" s="17"/>
      <c r="C326" s="96"/>
      <c r="D326" s="17"/>
      <c r="E326" s="24"/>
      <c r="F326" s="23" t="s">
        <v>221</v>
      </c>
      <c r="G326" s="17"/>
      <c r="H326" s="17"/>
      <c r="I326" s="57" t="s">
        <v>57</v>
      </c>
      <c r="J326" s="57" t="s">
        <v>65</v>
      </c>
      <c r="K326" s="57" t="s">
        <v>65</v>
      </c>
      <c r="L326" s="97" t="s">
        <v>34</v>
      </c>
      <c r="M326" s="57" t="s">
        <v>20</v>
      </c>
      <c r="N326" s="109">
        <v>1</v>
      </c>
    </row>
    <row r="327" spans="1:14" ht="17.45" hidden="1" customHeight="1" outlineLevel="2">
      <c r="A327" s="97"/>
      <c r="B327" s="17"/>
      <c r="C327" s="96"/>
      <c r="D327" s="17"/>
      <c r="E327" s="97"/>
      <c r="F327" s="23"/>
      <c r="G327" s="17"/>
      <c r="H327" s="17"/>
      <c r="I327" s="57" t="s">
        <v>57</v>
      </c>
      <c r="J327" s="57" t="s">
        <v>65</v>
      </c>
      <c r="K327" s="57" t="s">
        <v>65</v>
      </c>
      <c r="L327" s="97" t="s">
        <v>98</v>
      </c>
      <c r="M327" s="57" t="s">
        <v>20</v>
      </c>
      <c r="N327" s="109">
        <v>1</v>
      </c>
    </row>
    <row r="328" spans="1:14" ht="54.6" customHeight="1" outlineLevel="1" collapsed="1">
      <c r="A328" s="94" t="s">
        <v>504</v>
      </c>
      <c r="B328" s="57" t="s">
        <v>101</v>
      </c>
      <c r="C328" s="91" t="s">
        <v>73</v>
      </c>
      <c r="D328" s="57" t="s">
        <v>48</v>
      </c>
      <c r="E328" s="110" t="s">
        <v>249</v>
      </c>
      <c r="F328" s="111" t="s">
        <v>632</v>
      </c>
      <c r="G328" s="21" t="s">
        <v>409</v>
      </c>
      <c r="H328" s="19"/>
      <c r="I328" s="57" t="s">
        <v>57</v>
      </c>
      <c r="J328" s="57" t="s">
        <v>65</v>
      </c>
      <c r="K328" s="57" t="s">
        <v>65</v>
      </c>
      <c r="L328" s="22" t="str">
        <f>CONCATENATE(L329," ",N329,M329," ",L330," ",N330,M330," ",L331," ",N331,M331," ",L332," ",N332,M332," ",L333," ",N333,M333," ",)</f>
        <v xml:space="preserve">Демонтаж провода (по трассе) 0,125км. Замена опор 2шт. Монтаж провода (по трассе) 0,125км. Замена ответвлений к зданиям 2шт. Бурение скважин и установка Ж/Б приставок  2шт. </v>
      </c>
      <c r="M328" s="19"/>
      <c r="N328" s="19"/>
    </row>
    <row r="329" spans="1:14" ht="21" hidden="1" customHeight="1" outlineLevel="2">
      <c r="A329" s="97"/>
      <c r="B329" s="17"/>
      <c r="C329" s="17"/>
      <c r="D329" s="17"/>
      <c r="E329" s="24"/>
      <c r="F329" s="23" t="s">
        <v>219</v>
      </c>
      <c r="G329" s="17"/>
      <c r="H329" s="17"/>
      <c r="I329" s="57" t="s">
        <v>57</v>
      </c>
      <c r="J329" s="57" t="s">
        <v>65</v>
      </c>
      <c r="K329" s="57" t="s">
        <v>65</v>
      </c>
      <c r="L329" s="97" t="s">
        <v>31</v>
      </c>
      <c r="M329" s="57" t="s">
        <v>41</v>
      </c>
      <c r="N329" s="112">
        <v>0.125</v>
      </c>
    </row>
    <row r="330" spans="1:14" ht="21" hidden="1" customHeight="1" outlineLevel="2">
      <c r="A330" s="97"/>
      <c r="B330" s="57"/>
      <c r="C330" s="91"/>
      <c r="D330" s="57"/>
      <c r="E330" s="24"/>
      <c r="F330" s="23" t="s">
        <v>220</v>
      </c>
      <c r="G330" s="17"/>
      <c r="H330" s="17"/>
      <c r="I330" s="57" t="s">
        <v>57</v>
      </c>
      <c r="J330" s="57" t="s">
        <v>65</v>
      </c>
      <c r="K330" s="57" t="s">
        <v>65</v>
      </c>
      <c r="L330" s="97" t="s">
        <v>25</v>
      </c>
      <c r="M330" s="57" t="s">
        <v>20</v>
      </c>
      <c r="N330" s="57">
        <v>2</v>
      </c>
    </row>
    <row r="331" spans="1:14" ht="21" hidden="1" customHeight="1" outlineLevel="2">
      <c r="A331" s="97"/>
      <c r="B331" s="17"/>
      <c r="C331" s="96"/>
      <c r="D331" s="17"/>
      <c r="E331" s="24"/>
      <c r="F331" s="23" t="s">
        <v>219</v>
      </c>
      <c r="G331" s="17"/>
      <c r="H331" s="17"/>
      <c r="I331" s="57" t="s">
        <v>57</v>
      </c>
      <c r="J331" s="57" t="s">
        <v>65</v>
      </c>
      <c r="K331" s="57" t="s">
        <v>65</v>
      </c>
      <c r="L331" s="97" t="s">
        <v>30</v>
      </c>
      <c r="M331" s="57" t="s">
        <v>41</v>
      </c>
      <c r="N331" s="112">
        <v>0.125</v>
      </c>
    </row>
    <row r="332" spans="1:14" ht="21" hidden="1" customHeight="1" outlineLevel="2">
      <c r="A332" s="97"/>
      <c r="B332" s="17"/>
      <c r="C332" s="96"/>
      <c r="D332" s="17"/>
      <c r="E332" s="24"/>
      <c r="F332" s="23" t="s">
        <v>221</v>
      </c>
      <c r="G332" s="17"/>
      <c r="H332" s="17"/>
      <c r="I332" s="57" t="s">
        <v>57</v>
      </c>
      <c r="J332" s="57" t="s">
        <v>65</v>
      </c>
      <c r="K332" s="57" t="s">
        <v>65</v>
      </c>
      <c r="L332" s="97" t="s">
        <v>34</v>
      </c>
      <c r="M332" s="57" t="s">
        <v>20</v>
      </c>
      <c r="N332" s="109">
        <v>2</v>
      </c>
    </row>
    <row r="333" spans="1:14" ht="17.45" hidden="1" customHeight="1" outlineLevel="2">
      <c r="A333" s="97"/>
      <c r="B333" s="17"/>
      <c r="C333" s="96"/>
      <c r="D333" s="17"/>
      <c r="E333" s="97"/>
      <c r="F333" s="23"/>
      <c r="G333" s="17"/>
      <c r="H333" s="17"/>
      <c r="I333" s="57" t="s">
        <v>57</v>
      </c>
      <c r="J333" s="57" t="s">
        <v>65</v>
      </c>
      <c r="K333" s="57" t="s">
        <v>65</v>
      </c>
      <c r="L333" s="97" t="s">
        <v>98</v>
      </c>
      <c r="M333" s="57" t="s">
        <v>20</v>
      </c>
      <c r="N333" s="109">
        <v>2</v>
      </c>
    </row>
    <row r="334" spans="1:14" ht="47.45" customHeight="1" outlineLevel="1" collapsed="1">
      <c r="A334" s="94" t="s">
        <v>505</v>
      </c>
      <c r="B334" s="57" t="s">
        <v>101</v>
      </c>
      <c r="C334" s="91" t="s">
        <v>73</v>
      </c>
      <c r="D334" s="57" t="s">
        <v>48</v>
      </c>
      <c r="E334" s="110" t="s">
        <v>112</v>
      </c>
      <c r="F334" s="111" t="s">
        <v>631</v>
      </c>
      <c r="G334" s="21" t="s">
        <v>409</v>
      </c>
      <c r="H334" s="19"/>
      <c r="I334" s="57" t="s">
        <v>57</v>
      </c>
      <c r="J334" s="57" t="s">
        <v>67</v>
      </c>
      <c r="K334" s="57" t="s">
        <v>62</v>
      </c>
      <c r="L334" s="22" t="str">
        <f>CONCATENATE(L335," ",N335,M335," ",L336," ",N336,M336," ",L337," ",N337,M337," ",L338," ",N338,M338," ",)</f>
        <v xml:space="preserve">Демонтаж провода (по трассе) км. Замена опор шт. Монтаж провода (по трассе) км. Бурение скважин и установка Ж/Б приставок  шт. </v>
      </c>
      <c r="M334" s="19"/>
      <c r="N334" s="32"/>
    </row>
    <row r="335" spans="1:14" ht="21" hidden="1" customHeight="1" outlineLevel="2">
      <c r="A335" s="97"/>
      <c r="B335" s="17"/>
      <c r="C335" s="17"/>
      <c r="D335" s="17"/>
      <c r="E335" s="24"/>
      <c r="F335" s="23" t="s">
        <v>102</v>
      </c>
      <c r="G335" s="17"/>
      <c r="H335" s="17"/>
      <c r="I335" s="57" t="s">
        <v>57</v>
      </c>
      <c r="J335" s="57" t="s">
        <v>67</v>
      </c>
      <c r="K335" s="57" t="s">
        <v>62</v>
      </c>
      <c r="L335" s="97" t="s">
        <v>31</v>
      </c>
      <c r="M335" s="116" t="s">
        <v>41</v>
      </c>
      <c r="N335" s="61"/>
    </row>
    <row r="336" spans="1:14" ht="21" hidden="1" customHeight="1" outlineLevel="2">
      <c r="A336" s="94"/>
      <c r="B336" s="57"/>
      <c r="C336" s="91"/>
      <c r="D336" s="57"/>
      <c r="E336" s="24"/>
      <c r="F336" s="23" t="s">
        <v>250</v>
      </c>
      <c r="G336" s="17"/>
      <c r="H336" s="17"/>
      <c r="I336" s="57" t="s">
        <v>57</v>
      </c>
      <c r="J336" s="57" t="s">
        <v>67</v>
      </c>
      <c r="K336" s="57" t="s">
        <v>62</v>
      </c>
      <c r="L336" s="97" t="s">
        <v>25</v>
      </c>
      <c r="M336" s="116" t="s">
        <v>20</v>
      </c>
      <c r="N336" s="57"/>
    </row>
    <row r="337" spans="1:14" ht="21" hidden="1" customHeight="1" outlineLevel="2">
      <c r="A337" s="97"/>
      <c r="B337" s="17"/>
      <c r="C337" s="96"/>
      <c r="D337" s="17"/>
      <c r="E337" s="24"/>
      <c r="F337" s="23" t="s">
        <v>102</v>
      </c>
      <c r="G337" s="17"/>
      <c r="H337" s="17"/>
      <c r="I337" s="57" t="s">
        <v>57</v>
      </c>
      <c r="J337" s="57" t="s">
        <v>67</v>
      </c>
      <c r="K337" s="57" t="s">
        <v>62</v>
      </c>
      <c r="L337" s="97" t="s">
        <v>30</v>
      </c>
      <c r="M337" s="116" t="s">
        <v>41</v>
      </c>
      <c r="N337" s="61"/>
    </row>
    <row r="338" spans="1:14" ht="17.45" hidden="1" customHeight="1" outlineLevel="2">
      <c r="A338" s="97"/>
      <c r="B338" s="17"/>
      <c r="C338" s="96"/>
      <c r="D338" s="17"/>
      <c r="E338" s="97"/>
      <c r="F338" s="23"/>
      <c r="G338" s="17"/>
      <c r="H338" s="17"/>
      <c r="I338" s="57" t="s">
        <v>57</v>
      </c>
      <c r="J338" s="57" t="s">
        <v>67</v>
      </c>
      <c r="K338" s="57" t="s">
        <v>62</v>
      </c>
      <c r="L338" s="97" t="s">
        <v>98</v>
      </c>
      <c r="M338" s="116" t="s">
        <v>20</v>
      </c>
      <c r="N338" s="109"/>
    </row>
    <row r="339" spans="1:14" ht="33.6" customHeight="1" outlineLevel="1" collapsed="1">
      <c r="A339" s="94" t="s">
        <v>625</v>
      </c>
      <c r="B339" s="57" t="s">
        <v>101</v>
      </c>
      <c r="C339" s="91" t="s">
        <v>73</v>
      </c>
      <c r="D339" s="57" t="s">
        <v>48</v>
      </c>
      <c r="E339" s="110" t="s">
        <v>222</v>
      </c>
      <c r="F339" s="111" t="s">
        <v>350</v>
      </c>
      <c r="G339" s="21" t="s">
        <v>409</v>
      </c>
      <c r="H339" s="30"/>
      <c r="I339" s="57" t="s">
        <v>57</v>
      </c>
      <c r="J339" s="57" t="s">
        <v>69</v>
      </c>
      <c r="K339" s="57" t="s">
        <v>69</v>
      </c>
      <c r="L339" s="24" t="str">
        <f>CONCATENATE(L340," ",N340,M340," ",)</f>
        <v xml:space="preserve">Установка подкоса 1шт. </v>
      </c>
      <c r="M339" s="19"/>
      <c r="N339" s="33"/>
    </row>
    <row r="340" spans="1:14" ht="21" hidden="1" customHeight="1" outlineLevel="2">
      <c r="A340" s="97"/>
      <c r="B340" s="17"/>
      <c r="C340" s="17"/>
      <c r="D340" s="17"/>
      <c r="E340" s="24"/>
      <c r="F340" s="23"/>
      <c r="G340" s="99"/>
      <c r="H340" s="17"/>
      <c r="I340" s="57" t="s">
        <v>57</v>
      </c>
      <c r="J340" s="57" t="s">
        <v>69</v>
      </c>
      <c r="K340" s="57" t="s">
        <v>69</v>
      </c>
      <c r="L340" s="97" t="s">
        <v>351</v>
      </c>
      <c r="M340" s="57" t="s">
        <v>20</v>
      </c>
      <c r="N340" s="109">
        <v>1</v>
      </c>
    </row>
    <row r="341" spans="1:14" ht="43.15" customHeight="1" outlineLevel="1" collapsed="1">
      <c r="A341" s="94" t="s">
        <v>506</v>
      </c>
      <c r="B341" s="57" t="s">
        <v>101</v>
      </c>
      <c r="C341" s="91" t="s">
        <v>73</v>
      </c>
      <c r="D341" s="57" t="s">
        <v>48</v>
      </c>
      <c r="E341" s="110" t="s">
        <v>222</v>
      </c>
      <c r="F341" s="111" t="s">
        <v>403</v>
      </c>
      <c r="G341" s="21" t="s">
        <v>409</v>
      </c>
      <c r="H341" s="19"/>
      <c r="I341" s="57" t="s">
        <v>57</v>
      </c>
      <c r="J341" s="57" t="s">
        <v>64</v>
      </c>
      <c r="K341" s="57" t="s">
        <v>64</v>
      </c>
      <c r="L341" s="24" t="str">
        <f>CONCATENATE(L342," ",N342,M342," ",L343," ",N343,M343," ",)</f>
        <v xml:space="preserve">Демонтаж провода (по трассе) 0,074км. Монтаж провода (по трассе) 0,082км. </v>
      </c>
      <c r="M341" s="19"/>
      <c r="N341" s="19"/>
    </row>
    <row r="342" spans="1:14" ht="22.15" hidden="1" customHeight="1" outlineLevel="2">
      <c r="A342" s="97"/>
      <c r="B342" s="17"/>
      <c r="C342" s="17"/>
      <c r="D342" s="17"/>
      <c r="E342" s="24"/>
      <c r="F342" s="23" t="s">
        <v>102</v>
      </c>
      <c r="G342" s="17"/>
      <c r="H342" s="17"/>
      <c r="I342" s="57" t="s">
        <v>57</v>
      </c>
      <c r="J342" s="57" t="s">
        <v>64</v>
      </c>
      <c r="K342" s="57" t="s">
        <v>64</v>
      </c>
      <c r="L342" s="97" t="s">
        <v>31</v>
      </c>
      <c r="M342" s="57" t="s">
        <v>41</v>
      </c>
      <c r="N342" s="112">
        <v>7.3999999999999996E-2</v>
      </c>
    </row>
    <row r="343" spans="1:14" ht="21" hidden="1" customHeight="1" outlineLevel="2">
      <c r="A343" s="97"/>
      <c r="B343" s="17"/>
      <c r="C343" s="17"/>
      <c r="D343" s="17"/>
      <c r="E343" s="24"/>
      <c r="F343" s="23" t="s">
        <v>378</v>
      </c>
      <c r="G343" s="17"/>
      <c r="H343" s="17"/>
      <c r="I343" s="57" t="s">
        <v>57</v>
      </c>
      <c r="J343" s="57" t="s">
        <v>64</v>
      </c>
      <c r="K343" s="57" t="s">
        <v>64</v>
      </c>
      <c r="L343" s="97" t="s">
        <v>30</v>
      </c>
      <c r="M343" s="57" t="s">
        <v>41</v>
      </c>
      <c r="N343" s="112">
        <v>8.2000000000000003E-2</v>
      </c>
    </row>
    <row r="344" spans="1:14" ht="46.9" customHeight="1" outlineLevel="1" collapsed="1">
      <c r="A344" s="94" t="s">
        <v>507</v>
      </c>
      <c r="B344" s="57" t="s">
        <v>101</v>
      </c>
      <c r="C344" s="91" t="s">
        <v>78</v>
      </c>
      <c r="D344" s="57" t="s">
        <v>49</v>
      </c>
      <c r="E344" s="110" t="s">
        <v>261</v>
      </c>
      <c r="F344" s="111" t="s">
        <v>262</v>
      </c>
      <c r="G344" s="21" t="s">
        <v>409</v>
      </c>
      <c r="H344" s="19"/>
      <c r="I344" s="57" t="s">
        <v>57</v>
      </c>
      <c r="J344" s="57" t="s">
        <v>65</v>
      </c>
      <c r="K344" s="57" t="s">
        <v>65</v>
      </c>
      <c r="L344" s="22" t="str">
        <f>CONCATENATE(L345," ",N345,M345," ",L346," ",N346,M346," ",L347," ",N347,M347," ",L348," ",N348,M348," ",L349," ",N349,M349," ",)</f>
        <v xml:space="preserve">Демонтаж провода (по трассе) 0,205км. Демонтаж опор 6шт. Установка опор 5шт. Монтаж провода (по трассе) 0,205км. Бурение скважин и установка Ж/Б приставок  5шт. </v>
      </c>
      <c r="M344" s="19"/>
      <c r="N344" s="19"/>
    </row>
    <row r="345" spans="1:14" ht="21" hidden="1" customHeight="1" outlineLevel="2">
      <c r="A345" s="97"/>
      <c r="B345" s="17"/>
      <c r="C345" s="17"/>
      <c r="D345" s="17"/>
      <c r="E345" s="24"/>
      <c r="F345" s="23" t="s">
        <v>219</v>
      </c>
      <c r="G345" s="17"/>
      <c r="H345" s="17"/>
      <c r="I345" s="57" t="s">
        <v>57</v>
      </c>
      <c r="J345" s="57" t="s">
        <v>65</v>
      </c>
      <c r="K345" s="57" t="s">
        <v>65</v>
      </c>
      <c r="L345" s="97" t="s">
        <v>31</v>
      </c>
      <c r="M345" s="57" t="s">
        <v>41</v>
      </c>
      <c r="N345" s="112">
        <v>0.20499999999999999</v>
      </c>
    </row>
    <row r="346" spans="1:14" ht="21" hidden="1" customHeight="1" outlineLevel="2">
      <c r="A346" s="97"/>
      <c r="B346" s="17"/>
      <c r="C346" s="17"/>
      <c r="D346" s="17"/>
      <c r="E346" s="24"/>
      <c r="F346" s="23"/>
      <c r="G346" s="17"/>
      <c r="H346" s="17"/>
      <c r="I346" s="57" t="s">
        <v>57</v>
      </c>
      <c r="J346" s="57" t="s">
        <v>65</v>
      </c>
      <c r="K346" s="57" t="s">
        <v>65</v>
      </c>
      <c r="L346" s="97" t="s">
        <v>22</v>
      </c>
      <c r="M346" s="57" t="s">
        <v>20</v>
      </c>
      <c r="N346" s="109">
        <v>6</v>
      </c>
    </row>
    <row r="347" spans="1:14" ht="21" hidden="1" customHeight="1" outlineLevel="2">
      <c r="A347" s="97"/>
      <c r="B347" s="57"/>
      <c r="C347" s="91"/>
      <c r="D347" s="57"/>
      <c r="E347" s="24"/>
      <c r="F347" s="23" t="s">
        <v>220</v>
      </c>
      <c r="G347" s="17"/>
      <c r="H347" s="17"/>
      <c r="I347" s="57" t="s">
        <v>57</v>
      </c>
      <c r="J347" s="57" t="s">
        <v>65</v>
      </c>
      <c r="K347" s="57" t="s">
        <v>65</v>
      </c>
      <c r="L347" s="97" t="s">
        <v>26</v>
      </c>
      <c r="M347" s="57" t="s">
        <v>20</v>
      </c>
      <c r="N347" s="57">
        <v>5</v>
      </c>
    </row>
    <row r="348" spans="1:14" ht="21" hidden="1" customHeight="1" outlineLevel="2">
      <c r="A348" s="97"/>
      <c r="B348" s="17"/>
      <c r="C348" s="96"/>
      <c r="D348" s="17"/>
      <c r="E348" s="24"/>
      <c r="F348" s="23" t="s">
        <v>219</v>
      </c>
      <c r="G348" s="17"/>
      <c r="H348" s="17"/>
      <c r="I348" s="57" t="s">
        <v>57</v>
      </c>
      <c r="J348" s="57" t="s">
        <v>65</v>
      </c>
      <c r="K348" s="57" t="s">
        <v>65</v>
      </c>
      <c r="L348" s="97" t="s">
        <v>30</v>
      </c>
      <c r="M348" s="57" t="s">
        <v>41</v>
      </c>
      <c r="N348" s="112">
        <v>0.20499999999999999</v>
      </c>
    </row>
    <row r="349" spans="1:14" ht="17.45" hidden="1" customHeight="1" outlineLevel="2">
      <c r="A349" s="97"/>
      <c r="B349" s="17"/>
      <c r="C349" s="96"/>
      <c r="D349" s="17"/>
      <c r="E349" s="97"/>
      <c r="F349" s="23"/>
      <c r="G349" s="17"/>
      <c r="H349" s="17"/>
      <c r="I349" s="57" t="s">
        <v>57</v>
      </c>
      <c r="J349" s="57" t="s">
        <v>65</v>
      </c>
      <c r="K349" s="57" t="s">
        <v>65</v>
      </c>
      <c r="L349" s="97" t="s">
        <v>98</v>
      </c>
      <c r="M349" s="57" t="s">
        <v>20</v>
      </c>
      <c r="N349" s="109">
        <v>5</v>
      </c>
    </row>
    <row r="350" spans="1:14" ht="47.45" customHeight="1" outlineLevel="1" collapsed="1">
      <c r="A350" s="94" t="s">
        <v>508</v>
      </c>
      <c r="B350" s="57" t="s">
        <v>101</v>
      </c>
      <c r="C350" s="91" t="s">
        <v>78</v>
      </c>
      <c r="D350" s="57" t="s">
        <v>49</v>
      </c>
      <c r="E350" s="110" t="s">
        <v>263</v>
      </c>
      <c r="F350" s="111" t="s">
        <v>264</v>
      </c>
      <c r="G350" s="21" t="s">
        <v>409</v>
      </c>
      <c r="H350" s="19"/>
      <c r="I350" s="57" t="s">
        <v>57</v>
      </c>
      <c r="J350" s="57" t="s">
        <v>62</v>
      </c>
      <c r="K350" s="57" t="s">
        <v>62</v>
      </c>
      <c r="L350" s="22" t="str">
        <f>CONCATENATE(L351," ",N351,M351," ",L352," ",N352,M352," ",L353," ",N353,M353," ",L354," ",N354,M354," ",L355," ",N355,M355," ",)</f>
        <v xml:space="preserve">Демонтаж провода (по трассе) 0,336км. Демонтаж опор 9шт. Установка опор 8шт. Монтаж провода (по трассе) 0,336км. Бурение скважин и установка Ж/Б приставок  10шт. </v>
      </c>
      <c r="M350" s="19"/>
      <c r="N350" s="19"/>
    </row>
    <row r="351" spans="1:14" ht="21" hidden="1" customHeight="1" outlineLevel="2">
      <c r="A351" s="97"/>
      <c r="B351" s="17"/>
      <c r="C351" s="17"/>
      <c r="D351" s="17"/>
      <c r="E351" s="24"/>
      <c r="F351" s="23" t="s">
        <v>219</v>
      </c>
      <c r="G351" s="17"/>
      <c r="H351" s="17"/>
      <c r="I351" s="57" t="s">
        <v>57</v>
      </c>
      <c r="J351" s="57" t="s">
        <v>62</v>
      </c>
      <c r="K351" s="57" t="s">
        <v>62</v>
      </c>
      <c r="L351" s="97" t="s">
        <v>31</v>
      </c>
      <c r="M351" s="57" t="s">
        <v>41</v>
      </c>
      <c r="N351" s="112">
        <v>0.33600000000000002</v>
      </c>
    </row>
    <row r="352" spans="1:14" ht="21" hidden="1" customHeight="1" outlineLevel="2">
      <c r="A352" s="97"/>
      <c r="B352" s="17"/>
      <c r="C352" s="17"/>
      <c r="D352" s="17"/>
      <c r="E352" s="24"/>
      <c r="F352" s="23"/>
      <c r="G352" s="17"/>
      <c r="H352" s="17"/>
      <c r="I352" s="57" t="s">
        <v>57</v>
      </c>
      <c r="J352" s="57" t="s">
        <v>62</v>
      </c>
      <c r="K352" s="57" t="s">
        <v>62</v>
      </c>
      <c r="L352" s="97" t="s">
        <v>22</v>
      </c>
      <c r="M352" s="57" t="s">
        <v>20</v>
      </c>
      <c r="N352" s="109">
        <v>9</v>
      </c>
    </row>
    <row r="353" spans="1:189" ht="21" hidden="1" customHeight="1" outlineLevel="2">
      <c r="A353" s="97"/>
      <c r="B353" s="57"/>
      <c r="C353" s="91"/>
      <c r="D353" s="57"/>
      <c r="E353" s="24"/>
      <c r="F353" s="23" t="s">
        <v>220</v>
      </c>
      <c r="G353" s="17"/>
      <c r="H353" s="17"/>
      <c r="I353" s="57" t="s">
        <v>57</v>
      </c>
      <c r="J353" s="57" t="s">
        <v>62</v>
      </c>
      <c r="K353" s="57" t="s">
        <v>62</v>
      </c>
      <c r="L353" s="97" t="s">
        <v>26</v>
      </c>
      <c r="M353" s="57" t="s">
        <v>20</v>
      </c>
      <c r="N353" s="57">
        <v>8</v>
      </c>
    </row>
    <row r="354" spans="1:189" ht="21" hidden="1" customHeight="1" outlineLevel="2">
      <c r="A354" s="97"/>
      <c r="B354" s="17"/>
      <c r="C354" s="96"/>
      <c r="D354" s="17"/>
      <c r="E354" s="24"/>
      <c r="F354" s="23" t="s">
        <v>219</v>
      </c>
      <c r="G354" s="17"/>
      <c r="H354" s="17"/>
      <c r="I354" s="57" t="s">
        <v>57</v>
      </c>
      <c r="J354" s="57" t="s">
        <v>62</v>
      </c>
      <c r="K354" s="57" t="s">
        <v>62</v>
      </c>
      <c r="L354" s="97" t="s">
        <v>30</v>
      </c>
      <c r="M354" s="57" t="s">
        <v>41</v>
      </c>
      <c r="N354" s="112">
        <v>0.33600000000000002</v>
      </c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  <c r="BE354" s="35"/>
      <c r="BF354" s="35"/>
      <c r="BG354" s="35"/>
      <c r="BH354" s="35"/>
      <c r="BI354" s="35"/>
      <c r="BJ354" s="35"/>
      <c r="BK354" s="35"/>
      <c r="BL354" s="35"/>
      <c r="BM354" s="35"/>
      <c r="BN354" s="35"/>
      <c r="BO354" s="35"/>
      <c r="BP354" s="35"/>
      <c r="BQ354" s="35"/>
      <c r="BR354" s="35"/>
      <c r="BS354" s="35"/>
      <c r="BT354" s="35"/>
      <c r="BU354" s="35"/>
      <c r="BV354" s="35"/>
      <c r="BW354" s="35"/>
      <c r="BX354" s="35"/>
      <c r="BY354" s="35"/>
      <c r="BZ354" s="35"/>
      <c r="CA354" s="35"/>
      <c r="CB354" s="35"/>
      <c r="CC354" s="35"/>
      <c r="CD354" s="35"/>
      <c r="CE354" s="35"/>
      <c r="CF354" s="35"/>
      <c r="CG354" s="35"/>
      <c r="CH354" s="35"/>
      <c r="CI354" s="35"/>
      <c r="CJ354" s="35"/>
      <c r="CK354" s="35"/>
      <c r="CL354" s="35"/>
      <c r="CM354" s="35"/>
      <c r="CN354" s="35"/>
      <c r="CO354" s="35"/>
      <c r="CP354" s="35"/>
      <c r="CQ354" s="35"/>
      <c r="CR354" s="35"/>
      <c r="CS354" s="35"/>
      <c r="CT354" s="35"/>
      <c r="CU354" s="35"/>
      <c r="CV354" s="35"/>
      <c r="CW354" s="35"/>
      <c r="CX354" s="35"/>
      <c r="CY354" s="35"/>
      <c r="CZ354" s="35"/>
      <c r="DA354" s="35"/>
      <c r="DB354" s="35"/>
      <c r="DC354" s="35"/>
      <c r="DD354" s="35"/>
      <c r="DE354" s="35"/>
      <c r="DF354" s="35"/>
      <c r="DG354" s="35"/>
      <c r="DH354" s="35"/>
      <c r="DI354" s="35"/>
      <c r="DJ354" s="35"/>
      <c r="DK354" s="35"/>
      <c r="DL354" s="35"/>
      <c r="DM354" s="35"/>
      <c r="DN354" s="35"/>
      <c r="DO354" s="35"/>
      <c r="DP354" s="35"/>
      <c r="DQ354" s="35"/>
      <c r="DR354" s="35"/>
      <c r="DS354" s="35"/>
      <c r="DT354" s="35"/>
      <c r="DU354" s="35"/>
      <c r="DV354" s="35"/>
      <c r="DW354" s="35"/>
      <c r="DX354" s="35"/>
      <c r="DY354" s="35"/>
      <c r="DZ354" s="35"/>
      <c r="EA354" s="35"/>
      <c r="EB354" s="35"/>
      <c r="EC354" s="35"/>
      <c r="ED354" s="35"/>
      <c r="EE354" s="35"/>
      <c r="EF354" s="35"/>
      <c r="EG354" s="35"/>
      <c r="EH354" s="35"/>
      <c r="EI354" s="35"/>
      <c r="EJ354" s="35"/>
      <c r="EK354" s="35"/>
      <c r="EL354" s="35"/>
      <c r="EM354" s="35"/>
      <c r="EN354" s="35"/>
      <c r="EO354" s="35"/>
      <c r="EP354" s="35"/>
      <c r="EQ354" s="35"/>
      <c r="ER354" s="35"/>
      <c r="ES354" s="35"/>
      <c r="ET354" s="35"/>
      <c r="EU354" s="35"/>
      <c r="EV354" s="35"/>
      <c r="EW354" s="35"/>
      <c r="EX354" s="35"/>
      <c r="EY354" s="35"/>
      <c r="EZ354" s="35"/>
      <c r="FA354" s="35"/>
      <c r="FB354" s="35"/>
      <c r="FC354" s="35"/>
      <c r="FD354" s="35"/>
      <c r="FE354" s="35"/>
      <c r="FF354" s="35"/>
      <c r="FG354" s="35"/>
      <c r="FH354" s="35"/>
      <c r="FI354" s="35"/>
      <c r="FJ354" s="35"/>
      <c r="FK354" s="35"/>
      <c r="FL354" s="35"/>
      <c r="FM354" s="35"/>
      <c r="FN354" s="35"/>
      <c r="FO354" s="35"/>
      <c r="FP354" s="35"/>
      <c r="FQ354" s="35"/>
      <c r="FR354" s="35"/>
      <c r="FS354" s="35"/>
      <c r="FT354" s="35"/>
      <c r="FU354" s="35"/>
      <c r="FV354" s="35"/>
      <c r="FW354" s="35"/>
      <c r="FX354" s="35"/>
      <c r="FY354" s="35"/>
      <c r="FZ354" s="35"/>
      <c r="GA354" s="35"/>
      <c r="GB354" s="35"/>
      <c r="GC354" s="35"/>
      <c r="GD354" s="35"/>
      <c r="GE354" s="35"/>
      <c r="GF354" s="35"/>
      <c r="GG354" s="35"/>
    </row>
    <row r="355" spans="1:189" s="17" customFormat="1" ht="21" hidden="1" customHeight="1" outlineLevel="2">
      <c r="A355" s="97"/>
      <c r="C355" s="96"/>
      <c r="E355" s="24"/>
      <c r="F355" s="23"/>
      <c r="I355" s="57" t="s">
        <v>57</v>
      </c>
      <c r="J355" s="57" t="s">
        <v>62</v>
      </c>
      <c r="K355" s="57" t="s">
        <v>62</v>
      </c>
      <c r="L355" s="97" t="s">
        <v>98</v>
      </c>
      <c r="M355" s="57" t="s">
        <v>20</v>
      </c>
      <c r="N355" s="109">
        <v>10</v>
      </c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  <c r="BE355" s="35"/>
      <c r="BF355" s="35"/>
      <c r="BG355" s="35"/>
      <c r="BH355" s="35"/>
      <c r="BI355" s="35"/>
      <c r="BJ355" s="35"/>
      <c r="BK355" s="35"/>
      <c r="BL355" s="35"/>
      <c r="BM355" s="35"/>
      <c r="BN355" s="35"/>
      <c r="BO355" s="35"/>
      <c r="BP355" s="35"/>
      <c r="BQ355" s="35"/>
      <c r="BR355" s="35"/>
      <c r="BS355" s="35"/>
      <c r="BT355" s="35"/>
      <c r="BU355" s="35"/>
      <c r="BV355" s="35"/>
      <c r="BW355" s="35"/>
      <c r="BX355" s="35"/>
      <c r="BY355" s="35"/>
      <c r="BZ355" s="35"/>
      <c r="CA355" s="35"/>
      <c r="CB355" s="35"/>
      <c r="CC355" s="35"/>
      <c r="CD355" s="35"/>
      <c r="CE355" s="35"/>
      <c r="CF355" s="35"/>
      <c r="CG355" s="35"/>
      <c r="CH355" s="35"/>
      <c r="CI355" s="35"/>
      <c r="CJ355" s="35"/>
      <c r="CK355" s="35"/>
      <c r="CL355" s="35"/>
      <c r="CM355" s="35"/>
      <c r="CN355" s="35"/>
      <c r="CO355" s="35"/>
      <c r="CP355" s="35"/>
      <c r="CQ355" s="35"/>
      <c r="CR355" s="35"/>
      <c r="CS355" s="35"/>
      <c r="CT355" s="35"/>
      <c r="CU355" s="35"/>
      <c r="CV355" s="35"/>
      <c r="CW355" s="35"/>
      <c r="CX355" s="35"/>
      <c r="CY355" s="35"/>
      <c r="CZ355" s="35"/>
      <c r="DA355" s="35"/>
      <c r="DB355" s="35"/>
      <c r="DC355" s="35"/>
      <c r="DD355" s="35"/>
      <c r="DE355" s="35"/>
      <c r="DF355" s="35"/>
      <c r="DG355" s="35"/>
      <c r="DH355" s="35"/>
      <c r="DI355" s="35"/>
      <c r="DJ355" s="35"/>
      <c r="DK355" s="35"/>
      <c r="DL355" s="35"/>
      <c r="DM355" s="35"/>
      <c r="DN355" s="35"/>
      <c r="DO355" s="35"/>
      <c r="DP355" s="35"/>
      <c r="DQ355" s="35"/>
      <c r="DR355" s="35"/>
      <c r="DS355" s="35"/>
      <c r="DT355" s="35"/>
      <c r="DU355" s="35"/>
      <c r="DV355" s="35"/>
      <c r="DW355" s="35"/>
      <c r="DX355" s="35"/>
      <c r="DY355" s="35"/>
      <c r="DZ355" s="35"/>
      <c r="EA355" s="35"/>
      <c r="EB355" s="35"/>
      <c r="EC355" s="35"/>
      <c r="ED355" s="35"/>
      <c r="EE355" s="35"/>
      <c r="EF355" s="35"/>
      <c r="EG355" s="35"/>
      <c r="EH355" s="35"/>
      <c r="EI355" s="35"/>
      <c r="EJ355" s="35"/>
      <c r="EK355" s="35"/>
      <c r="EL355" s="35"/>
      <c r="EM355" s="35"/>
      <c r="EN355" s="35"/>
      <c r="EO355" s="35"/>
      <c r="EP355" s="35"/>
      <c r="EQ355" s="35"/>
      <c r="ER355" s="35"/>
      <c r="ES355" s="35"/>
      <c r="ET355" s="35"/>
      <c r="EU355" s="35"/>
      <c r="EV355" s="35"/>
      <c r="EW355" s="35"/>
      <c r="EX355" s="35"/>
      <c r="EY355" s="35"/>
      <c r="EZ355" s="35"/>
      <c r="FA355" s="35"/>
      <c r="FB355" s="35"/>
      <c r="FC355" s="35"/>
      <c r="FD355" s="35"/>
      <c r="FE355" s="35"/>
      <c r="FF355" s="35"/>
      <c r="FG355" s="35"/>
      <c r="FH355" s="35"/>
      <c r="FI355" s="35"/>
      <c r="FJ355" s="35"/>
      <c r="FK355" s="35"/>
      <c r="FL355" s="35"/>
      <c r="FM355" s="35"/>
      <c r="FN355" s="35"/>
      <c r="FO355" s="35"/>
      <c r="FP355" s="35"/>
      <c r="FQ355" s="35"/>
      <c r="FR355" s="35"/>
      <c r="FS355" s="35"/>
      <c r="FT355" s="35"/>
      <c r="FU355" s="35"/>
      <c r="FV355" s="35"/>
      <c r="FW355" s="35"/>
      <c r="FX355" s="35"/>
      <c r="FY355" s="35"/>
      <c r="FZ355" s="35"/>
      <c r="GA355" s="35"/>
      <c r="GB355" s="35"/>
      <c r="GC355" s="35"/>
      <c r="GD355" s="35"/>
      <c r="GE355" s="35"/>
      <c r="GF355" s="35"/>
      <c r="GG355" s="35"/>
    </row>
    <row r="356" spans="1:189" ht="51.6" customHeight="1" outlineLevel="1" collapsed="1">
      <c r="A356" s="94" t="s">
        <v>509</v>
      </c>
      <c r="B356" s="57" t="s">
        <v>101</v>
      </c>
      <c r="C356" s="91" t="s">
        <v>78</v>
      </c>
      <c r="D356" s="57" t="s">
        <v>49</v>
      </c>
      <c r="E356" s="110" t="s">
        <v>353</v>
      </c>
      <c r="F356" s="111" t="s">
        <v>354</v>
      </c>
      <c r="G356" s="21" t="s">
        <v>409</v>
      </c>
      <c r="H356" s="19"/>
      <c r="I356" s="57" t="s">
        <v>57</v>
      </c>
      <c r="J356" s="57" t="s">
        <v>63</v>
      </c>
      <c r="K356" s="57" t="s">
        <v>63</v>
      </c>
      <c r="L356" s="22" t="str">
        <f>CONCATENATE(L357," ",N357,M357," ",L358," ",N358,M358," ",L359," ",N359,M359," ",L360," ",N360,M360," ",)</f>
        <v xml:space="preserve">Демонтаж провода (по трассе) 0,7км. Замена опор 12шт. Монтаж провода (по трассе) 0,7км. Бурение скважин и установка Ж/Б приставок  15шт. </v>
      </c>
      <c r="M356" s="19"/>
      <c r="N356" s="19"/>
    </row>
    <row r="357" spans="1:189" ht="21" hidden="1" customHeight="1" outlineLevel="2">
      <c r="A357" s="97"/>
      <c r="B357" s="17"/>
      <c r="C357" s="17"/>
      <c r="D357" s="17"/>
      <c r="E357" s="24"/>
      <c r="F357" s="23" t="s">
        <v>102</v>
      </c>
      <c r="G357" s="17"/>
      <c r="H357" s="17"/>
      <c r="I357" s="57" t="s">
        <v>57</v>
      </c>
      <c r="J357" s="57" t="s">
        <v>63</v>
      </c>
      <c r="K357" s="57" t="s">
        <v>63</v>
      </c>
      <c r="L357" s="97" t="s">
        <v>31</v>
      </c>
      <c r="M357" s="57" t="s">
        <v>41</v>
      </c>
      <c r="N357" s="112">
        <v>0.7</v>
      </c>
    </row>
    <row r="358" spans="1:189" ht="21" hidden="1" customHeight="1" outlineLevel="2">
      <c r="A358" s="97"/>
      <c r="B358" s="57"/>
      <c r="C358" s="91"/>
      <c r="D358" s="57"/>
      <c r="E358" s="24"/>
      <c r="F358" s="23" t="s">
        <v>355</v>
      </c>
      <c r="G358" s="17"/>
      <c r="H358" s="17"/>
      <c r="I358" s="57" t="s">
        <v>57</v>
      </c>
      <c r="J358" s="57" t="s">
        <v>63</v>
      </c>
      <c r="K358" s="57" t="s">
        <v>63</v>
      </c>
      <c r="L358" s="97" t="s">
        <v>25</v>
      </c>
      <c r="M358" s="57" t="s">
        <v>20</v>
      </c>
      <c r="N358" s="57">
        <v>12</v>
      </c>
    </row>
    <row r="359" spans="1:189" ht="21" hidden="1" customHeight="1" outlineLevel="2">
      <c r="A359" s="97"/>
      <c r="B359" s="17"/>
      <c r="C359" s="96"/>
      <c r="D359" s="17"/>
      <c r="E359" s="24"/>
      <c r="F359" s="23" t="s">
        <v>102</v>
      </c>
      <c r="G359" s="17"/>
      <c r="H359" s="17"/>
      <c r="I359" s="57" t="s">
        <v>57</v>
      </c>
      <c r="J359" s="57" t="s">
        <v>63</v>
      </c>
      <c r="K359" s="57" t="s">
        <v>63</v>
      </c>
      <c r="L359" s="97" t="s">
        <v>30</v>
      </c>
      <c r="M359" s="57" t="s">
        <v>41</v>
      </c>
      <c r="N359" s="112">
        <v>0.7</v>
      </c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  <c r="BE359" s="35"/>
      <c r="BF359" s="35"/>
      <c r="BG359" s="35"/>
      <c r="BH359" s="35"/>
      <c r="BI359" s="35"/>
      <c r="BJ359" s="35"/>
      <c r="BK359" s="35"/>
      <c r="BL359" s="35"/>
      <c r="BM359" s="35"/>
      <c r="BN359" s="35"/>
      <c r="BO359" s="35"/>
      <c r="BP359" s="35"/>
      <c r="BQ359" s="35"/>
      <c r="BR359" s="35"/>
      <c r="BS359" s="35"/>
      <c r="BT359" s="35"/>
      <c r="BU359" s="35"/>
      <c r="BV359" s="35"/>
      <c r="BW359" s="35"/>
      <c r="BX359" s="35"/>
      <c r="BY359" s="35"/>
      <c r="BZ359" s="35"/>
      <c r="CA359" s="35"/>
      <c r="CB359" s="35"/>
      <c r="CC359" s="35"/>
      <c r="CD359" s="35"/>
      <c r="CE359" s="35"/>
      <c r="CF359" s="35"/>
      <c r="CG359" s="35"/>
      <c r="CH359" s="35"/>
      <c r="CI359" s="35"/>
      <c r="CJ359" s="35"/>
      <c r="CK359" s="35"/>
      <c r="CL359" s="35"/>
      <c r="CM359" s="35"/>
      <c r="CN359" s="35"/>
      <c r="CO359" s="35"/>
      <c r="CP359" s="35"/>
      <c r="CQ359" s="35"/>
      <c r="CR359" s="35"/>
      <c r="CS359" s="35"/>
      <c r="CT359" s="35"/>
      <c r="CU359" s="35"/>
      <c r="CV359" s="35"/>
      <c r="CW359" s="35"/>
      <c r="CX359" s="35"/>
      <c r="CY359" s="35"/>
      <c r="CZ359" s="35"/>
      <c r="DA359" s="35"/>
      <c r="DB359" s="35"/>
      <c r="DC359" s="35"/>
      <c r="DD359" s="35"/>
      <c r="DE359" s="35"/>
      <c r="DF359" s="35"/>
      <c r="DG359" s="35"/>
      <c r="DH359" s="35"/>
      <c r="DI359" s="35"/>
      <c r="DJ359" s="35"/>
      <c r="DK359" s="35"/>
      <c r="DL359" s="35"/>
      <c r="DM359" s="35"/>
      <c r="DN359" s="35"/>
      <c r="DO359" s="35"/>
      <c r="DP359" s="35"/>
      <c r="DQ359" s="35"/>
      <c r="DR359" s="35"/>
      <c r="DS359" s="35"/>
      <c r="DT359" s="35"/>
      <c r="DU359" s="35"/>
      <c r="DV359" s="35"/>
      <c r="DW359" s="35"/>
      <c r="DX359" s="35"/>
      <c r="DY359" s="35"/>
      <c r="DZ359" s="35"/>
      <c r="EA359" s="35"/>
      <c r="EB359" s="35"/>
      <c r="EC359" s="35"/>
      <c r="ED359" s="35"/>
      <c r="EE359" s="35"/>
      <c r="EF359" s="35"/>
      <c r="EG359" s="35"/>
      <c r="EH359" s="35"/>
      <c r="EI359" s="35"/>
      <c r="EJ359" s="35"/>
      <c r="EK359" s="35"/>
      <c r="EL359" s="35"/>
      <c r="EM359" s="35"/>
      <c r="EN359" s="35"/>
      <c r="EO359" s="35"/>
      <c r="EP359" s="35"/>
      <c r="EQ359" s="35"/>
      <c r="ER359" s="35"/>
      <c r="ES359" s="35"/>
      <c r="ET359" s="35"/>
      <c r="EU359" s="35"/>
      <c r="EV359" s="35"/>
      <c r="EW359" s="35"/>
      <c r="EX359" s="35"/>
      <c r="EY359" s="35"/>
      <c r="EZ359" s="35"/>
      <c r="FA359" s="35"/>
      <c r="FB359" s="35"/>
      <c r="FC359" s="35"/>
      <c r="FD359" s="35"/>
      <c r="FE359" s="35"/>
      <c r="FF359" s="35"/>
      <c r="FG359" s="35"/>
      <c r="FH359" s="35"/>
      <c r="FI359" s="35"/>
      <c r="FJ359" s="35"/>
      <c r="FK359" s="35"/>
      <c r="FL359" s="35"/>
      <c r="FM359" s="35"/>
      <c r="FN359" s="35"/>
      <c r="FO359" s="35"/>
      <c r="FP359" s="35"/>
      <c r="FQ359" s="35"/>
      <c r="FR359" s="35"/>
      <c r="FS359" s="35"/>
      <c r="FT359" s="35"/>
      <c r="FU359" s="35"/>
      <c r="FV359" s="35"/>
      <c r="FW359" s="35"/>
      <c r="FX359" s="35"/>
      <c r="FY359" s="35"/>
      <c r="FZ359" s="35"/>
      <c r="GA359" s="35"/>
      <c r="GB359" s="35"/>
      <c r="GC359" s="35"/>
      <c r="GD359" s="35"/>
      <c r="GE359" s="35"/>
      <c r="GF359" s="35"/>
      <c r="GG359" s="35"/>
    </row>
    <row r="360" spans="1:189" s="17" customFormat="1" ht="21" hidden="1" customHeight="1" outlineLevel="2">
      <c r="A360" s="97"/>
      <c r="C360" s="96"/>
      <c r="E360" s="24"/>
      <c r="F360" s="23"/>
      <c r="I360" s="57" t="s">
        <v>57</v>
      </c>
      <c r="J360" s="57" t="s">
        <v>63</v>
      </c>
      <c r="K360" s="57" t="s">
        <v>63</v>
      </c>
      <c r="L360" s="97" t="s">
        <v>98</v>
      </c>
      <c r="M360" s="57" t="s">
        <v>20</v>
      </c>
      <c r="N360" s="109">
        <v>15</v>
      </c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  <c r="BE360" s="35"/>
      <c r="BF360" s="35"/>
      <c r="BG360" s="35"/>
      <c r="BH360" s="35"/>
      <c r="BI360" s="35"/>
      <c r="BJ360" s="35"/>
      <c r="BK360" s="35"/>
      <c r="BL360" s="35"/>
      <c r="BM360" s="35"/>
      <c r="BN360" s="35"/>
      <c r="BO360" s="35"/>
      <c r="BP360" s="35"/>
      <c r="BQ360" s="35"/>
      <c r="BR360" s="35"/>
      <c r="BS360" s="35"/>
      <c r="BT360" s="35"/>
      <c r="BU360" s="35"/>
      <c r="BV360" s="35"/>
      <c r="BW360" s="35"/>
      <c r="BX360" s="35"/>
      <c r="BY360" s="35"/>
      <c r="BZ360" s="35"/>
      <c r="CA360" s="35"/>
      <c r="CB360" s="35"/>
      <c r="CC360" s="35"/>
      <c r="CD360" s="35"/>
      <c r="CE360" s="35"/>
      <c r="CF360" s="35"/>
      <c r="CG360" s="35"/>
      <c r="CH360" s="35"/>
      <c r="CI360" s="35"/>
      <c r="CJ360" s="35"/>
      <c r="CK360" s="35"/>
      <c r="CL360" s="35"/>
      <c r="CM360" s="35"/>
      <c r="CN360" s="35"/>
      <c r="CO360" s="35"/>
      <c r="CP360" s="35"/>
      <c r="CQ360" s="35"/>
      <c r="CR360" s="35"/>
      <c r="CS360" s="35"/>
      <c r="CT360" s="35"/>
      <c r="CU360" s="35"/>
      <c r="CV360" s="35"/>
      <c r="CW360" s="35"/>
      <c r="CX360" s="35"/>
      <c r="CY360" s="35"/>
      <c r="CZ360" s="35"/>
      <c r="DA360" s="35"/>
      <c r="DB360" s="35"/>
      <c r="DC360" s="35"/>
      <c r="DD360" s="35"/>
      <c r="DE360" s="35"/>
      <c r="DF360" s="35"/>
      <c r="DG360" s="35"/>
      <c r="DH360" s="35"/>
      <c r="DI360" s="35"/>
      <c r="DJ360" s="35"/>
      <c r="DK360" s="35"/>
      <c r="DL360" s="35"/>
      <c r="DM360" s="35"/>
      <c r="DN360" s="35"/>
      <c r="DO360" s="35"/>
      <c r="DP360" s="35"/>
      <c r="DQ360" s="35"/>
      <c r="DR360" s="35"/>
      <c r="DS360" s="35"/>
      <c r="DT360" s="35"/>
      <c r="DU360" s="35"/>
      <c r="DV360" s="35"/>
      <c r="DW360" s="35"/>
      <c r="DX360" s="35"/>
      <c r="DY360" s="35"/>
      <c r="DZ360" s="35"/>
      <c r="EA360" s="35"/>
      <c r="EB360" s="35"/>
      <c r="EC360" s="35"/>
      <c r="ED360" s="35"/>
      <c r="EE360" s="35"/>
      <c r="EF360" s="35"/>
      <c r="EG360" s="35"/>
      <c r="EH360" s="35"/>
      <c r="EI360" s="35"/>
      <c r="EJ360" s="35"/>
      <c r="EK360" s="35"/>
      <c r="EL360" s="35"/>
      <c r="EM360" s="35"/>
      <c r="EN360" s="35"/>
      <c r="EO360" s="35"/>
      <c r="EP360" s="35"/>
      <c r="EQ360" s="35"/>
      <c r="ER360" s="35"/>
      <c r="ES360" s="35"/>
      <c r="ET360" s="35"/>
      <c r="EU360" s="35"/>
      <c r="EV360" s="35"/>
      <c r="EW360" s="35"/>
      <c r="EX360" s="35"/>
      <c r="EY360" s="35"/>
      <c r="EZ360" s="35"/>
      <c r="FA360" s="35"/>
      <c r="FB360" s="35"/>
      <c r="FC360" s="35"/>
      <c r="FD360" s="35"/>
      <c r="FE360" s="35"/>
      <c r="FF360" s="35"/>
      <c r="FG360" s="35"/>
      <c r="FH360" s="35"/>
      <c r="FI360" s="35"/>
      <c r="FJ360" s="35"/>
      <c r="FK360" s="35"/>
      <c r="FL360" s="35"/>
      <c r="FM360" s="35"/>
      <c r="FN360" s="35"/>
      <c r="FO360" s="35"/>
      <c r="FP360" s="35"/>
      <c r="FQ360" s="35"/>
      <c r="FR360" s="35"/>
      <c r="FS360" s="35"/>
      <c r="FT360" s="35"/>
      <c r="FU360" s="35"/>
      <c r="FV360" s="35"/>
      <c r="FW360" s="35"/>
      <c r="FX360" s="35"/>
      <c r="FY360" s="35"/>
      <c r="FZ360" s="35"/>
      <c r="GA360" s="35"/>
      <c r="GB360" s="35"/>
      <c r="GC360" s="35"/>
      <c r="GD360" s="35"/>
      <c r="GE360" s="35"/>
      <c r="GF360" s="35"/>
      <c r="GG360" s="35"/>
    </row>
    <row r="361" spans="1:189" ht="49.9" customHeight="1" outlineLevel="1" collapsed="1">
      <c r="A361" s="94" t="s">
        <v>510</v>
      </c>
      <c r="B361" s="57" t="s">
        <v>101</v>
      </c>
      <c r="C361" s="91" t="s">
        <v>78</v>
      </c>
      <c r="D361" s="57" t="s">
        <v>49</v>
      </c>
      <c r="E361" s="110" t="s">
        <v>356</v>
      </c>
      <c r="F361" s="111" t="s">
        <v>357</v>
      </c>
      <c r="G361" s="21" t="s">
        <v>409</v>
      </c>
      <c r="H361" s="19"/>
      <c r="I361" s="57" t="s">
        <v>57</v>
      </c>
      <c r="J361" s="57" t="s">
        <v>66</v>
      </c>
      <c r="K361" s="57" t="s">
        <v>66</v>
      </c>
      <c r="L361" s="22" t="str">
        <f>CONCATENATE(L362," ",N362,M362," ",L363," ",N363,M363," ",L364," ",N364,M364," ",L365," ",N365,M365," ",)</f>
        <v xml:space="preserve">Демонтаж провода (по трассе) 0,219км. Замена опор 4шт. Монтаж провода (по трассе) 0,219км. Бурение скважин и установка Ж/Б приставок  5шт. </v>
      </c>
      <c r="M361" s="19"/>
      <c r="N361" s="19"/>
    </row>
    <row r="362" spans="1:189" ht="21" hidden="1" customHeight="1" outlineLevel="2">
      <c r="A362" s="97"/>
      <c r="B362" s="17"/>
      <c r="C362" s="17"/>
      <c r="D362" s="17"/>
      <c r="E362" s="24"/>
      <c r="F362" s="23" t="s">
        <v>245</v>
      </c>
      <c r="G362" s="17"/>
      <c r="H362" s="17"/>
      <c r="I362" s="57" t="s">
        <v>57</v>
      </c>
      <c r="J362" s="57" t="s">
        <v>66</v>
      </c>
      <c r="K362" s="57" t="s">
        <v>66</v>
      </c>
      <c r="L362" s="97" t="s">
        <v>31</v>
      </c>
      <c r="M362" s="57" t="s">
        <v>41</v>
      </c>
      <c r="N362" s="112">
        <v>0.219</v>
      </c>
    </row>
    <row r="363" spans="1:189" ht="21" hidden="1" customHeight="1" outlineLevel="2">
      <c r="A363" s="97"/>
      <c r="B363" s="57"/>
      <c r="C363" s="91"/>
      <c r="D363" s="57"/>
      <c r="E363" s="24"/>
      <c r="F363" s="23" t="s">
        <v>226</v>
      </c>
      <c r="G363" s="17"/>
      <c r="H363" s="17"/>
      <c r="I363" s="57" t="s">
        <v>57</v>
      </c>
      <c r="J363" s="57" t="s">
        <v>66</v>
      </c>
      <c r="K363" s="57" t="s">
        <v>66</v>
      </c>
      <c r="L363" s="97" t="s">
        <v>25</v>
      </c>
      <c r="M363" s="57" t="s">
        <v>20</v>
      </c>
      <c r="N363" s="57">
        <v>4</v>
      </c>
    </row>
    <row r="364" spans="1:189" ht="21" hidden="1" customHeight="1" outlineLevel="2">
      <c r="A364" s="97"/>
      <c r="B364" s="17"/>
      <c r="C364" s="96"/>
      <c r="D364" s="17"/>
      <c r="E364" s="24"/>
      <c r="F364" s="23" t="s">
        <v>245</v>
      </c>
      <c r="G364" s="17"/>
      <c r="H364" s="17"/>
      <c r="I364" s="57" t="s">
        <v>57</v>
      </c>
      <c r="J364" s="57" t="s">
        <v>66</v>
      </c>
      <c r="K364" s="57" t="s">
        <v>66</v>
      </c>
      <c r="L364" s="97" t="s">
        <v>30</v>
      </c>
      <c r="M364" s="57" t="s">
        <v>41</v>
      </c>
      <c r="N364" s="112">
        <v>0.219</v>
      </c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  <c r="BE364" s="35"/>
      <c r="BF364" s="35"/>
      <c r="BG364" s="35"/>
      <c r="BH364" s="35"/>
      <c r="BI364" s="35"/>
      <c r="BJ364" s="35"/>
      <c r="BK364" s="35"/>
      <c r="BL364" s="35"/>
      <c r="BM364" s="35"/>
      <c r="BN364" s="35"/>
      <c r="BO364" s="35"/>
      <c r="BP364" s="35"/>
      <c r="BQ364" s="35"/>
      <c r="BR364" s="35"/>
      <c r="BS364" s="35"/>
      <c r="BT364" s="35"/>
      <c r="BU364" s="35"/>
      <c r="BV364" s="35"/>
      <c r="BW364" s="35"/>
      <c r="BX364" s="35"/>
      <c r="BY364" s="35"/>
      <c r="BZ364" s="35"/>
      <c r="CA364" s="35"/>
      <c r="CB364" s="35"/>
      <c r="CC364" s="35"/>
      <c r="CD364" s="35"/>
      <c r="CE364" s="35"/>
      <c r="CF364" s="35"/>
      <c r="CG364" s="35"/>
      <c r="CH364" s="35"/>
      <c r="CI364" s="35"/>
      <c r="CJ364" s="35"/>
      <c r="CK364" s="35"/>
      <c r="CL364" s="35"/>
      <c r="CM364" s="35"/>
      <c r="CN364" s="35"/>
      <c r="CO364" s="35"/>
      <c r="CP364" s="35"/>
      <c r="CQ364" s="35"/>
      <c r="CR364" s="35"/>
      <c r="CS364" s="35"/>
      <c r="CT364" s="35"/>
      <c r="CU364" s="35"/>
      <c r="CV364" s="35"/>
      <c r="CW364" s="35"/>
      <c r="CX364" s="35"/>
      <c r="CY364" s="35"/>
      <c r="CZ364" s="35"/>
      <c r="DA364" s="35"/>
      <c r="DB364" s="35"/>
      <c r="DC364" s="35"/>
      <c r="DD364" s="35"/>
      <c r="DE364" s="35"/>
      <c r="DF364" s="35"/>
      <c r="DG364" s="35"/>
      <c r="DH364" s="35"/>
      <c r="DI364" s="35"/>
      <c r="DJ364" s="35"/>
      <c r="DK364" s="35"/>
      <c r="DL364" s="35"/>
      <c r="DM364" s="35"/>
      <c r="DN364" s="35"/>
      <c r="DO364" s="35"/>
      <c r="DP364" s="35"/>
      <c r="DQ364" s="35"/>
      <c r="DR364" s="35"/>
      <c r="DS364" s="35"/>
      <c r="DT364" s="35"/>
      <c r="DU364" s="35"/>
      <c r="DV364" s="35"/>
      <c r="DW364" s="35"/>
      <c r="DX364" s="35"/>
      <c r="DY364" s="35"/>
      <c r="DZ364" s="35"/>
      <c r="EA364" s="35"/>
      <c r="EB364" s="35"/>
      <c r="EC364" s="35"/>
      <c r="ED364" s="35"/>
      <c r="EE364" s="35"/>
      <c r="EF364" s="35"/>
      <c r="EG364" s="35"/>
      <c r="EH364" s="35"/>
      <c r="EI364" s="35"/>
      <c r="EJ364" s="35"/>
      <c r="EK364" s="35"/>
      <c r="EL364" s="35"/>
      <c r="EM364" s="35"/>
      <c r="EN364" s="35"/>
      <c r="EO364" s="35"/>
      <c r="EP364" s="35"/>
      <c r="EQ364" s="35"/>
      <c r="ER364" s="35"/>
      <c r="ES364" s="35"/>
      <c r="ET364" s="35"/>
      <c r="EU364" s="35"/>
      <c r="EV364" s="35"/>
      <c r="EW364" s="35"/>
      <c r="EX364" s="35"/>
      <c r="EY364" s="35"/>
      <c r="EZ364" s="35"/>
      <c r="FA364" s="35"/>
      <c r="FB364" s="35"/>
      <c r="FC364" s="35"/>
      <c r="FD364" s="35"/>
      <c r="FE364" s="35"/>
      <c r="FF364" s="35"/>
      <c r="FG364" s="35"/>
      <c r="FH364" s="35"/>
      <c r="FI364" s="35"/>
      <c r="FJ364" s="35"/>
      <c r="FK364" s="35"/>
      <c r="FL364" s="35"/>
      <c r="FM364" s="35"/>
      <c r="FN364" s="35"/>
      <c r="FO364" s="35"/>
      <c r="FP364" s="35"/>
      <c r="FQ364" s="35"/>
      <c r="FR364" s="35"/>
      <c r="FS364" s="35"/>
      <c r="FT364" s="35"/>
      <c r="FU364" s="35"/>
      <c r="FV364" s="35"/>
      <c r="FW364" s="35"/>
      <c r="FX364" s="35"/>
      <c r="FY364" s="35"/>
      <c r="FZ364" s="35"/>
      <c r="GA364" s="35"/>
      <c r="GB364" s="35"/>
      <c r="GC364" s="35"/>
      <c r="GD364" s="35"/>
      <c r="GE364" s="35"/>
      <c r="GF364" s="35"/>
      <c r="GG364" s="35"/>
    </row>
    <row r="365" spans="1:189" s="17" customFormat="1" ht="21" hidden="1" customHeight="1" outlineLevel="2">
      <c r="A365" s="97"/>
      <c r="C365" s="96"/>
      <c r="E365" s="24"/>
      <c r="F365" s="23"/>
      <c r="I365" s="57" t="s">
        <v>57</v>
      </c>
      <c r="J365" s="57" t="s">
        <v>66</v>
      </c>
      <c r="K365" s="57" t="s">
        <v>66</v>
      </c>
      <c r="L365" s="97" t="s">
        <v>98</v>
      </c>
      <c r="M365" s="57" t="s">
        <v>20</v>
      </c>
      <c r="N365" s="109">
        <v>5</v>
      </c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  <c r="BE365" s="35"/>
      <c r="BF365" s="35"/>
      <c r="BG365" s="35"/>
      <c r="BH365" s="35"/>
      <c r="BI365" s="35"/>
      <c r="BJ365" s="35"/>
      <c r="BK365" s="35"/>
      <c r="BL365" s="35"/>
      <c r="BM365" s="35"/>
      <c r="BN365" s="35"/>
      <c r="BO365" s="35"/>
      <c r="BP365" s="35"/>
      <c r="BQ365" s="35"/>
      <c r="BR365" s="35"/>
      <c r="BS365" s="35"/>
      <c r="BT365" s="35"/>
      <c r="BU365" s="35"/>
      <c r="BV365" s="35"/>
      <c r="BW365" s="35"/>
      <c r="BX365" s="35"/>
      <c r="BY365" s="35"/>
      <c r="BZ365" s="35"/>
      <c r="CA365" s="35"/>
      <c r="CB365" s="35"/>
      <c r="CC365" s="35"/>
      <c r="CD365" s="35"/>
      <c r="CE365" s="35"/>
      <c r="CF365" s="35"/>
      <c r="CG365" s="35"/>
      <c r="CH365" s="35"/>
      <c r="CI365" s="35"/>
      <c r="CJ365" s="35"/>
      <c r="CK365" s="35"/>
      <c r="CL365" s="35"/>
      <c r="CM365" s="35"/>
      <c r="CN365" s="35"/>
      <c r="CO365" s="35"/>
      <c r="CP365" s="35"/>
      <c r="CQ365" s="35"/>
      <c r="CR365" s="35"/>
      <c r="CS365" s="35"/>
      <c r="CT365" s="35"/>
      <c r="CU365" s="35"/>
      <c r="CV365" s="35"/>
      <c r="CW365" s="35"/>
      <c r="CX365" s="35"/>
      <c r="CY365" s="35"/>
      <c r="CZ365" s="35"/>
      <c r="DA365" s="35"/>
      <c r="DB365" s="35"/>
      <c r="DC365" s="35"/>
      <c r="DD365" s="35"/>
      <c r="DE365" s="35"/>
      <c r="DF365" s="35"/>
      <c r="DG365" s="35"/>
      <c r="DH365" s="35"/>
      <c r="DI365" s="35"/>
      <c r="DJ365" s="35"/>
      <c r="DK365" s="35"/>
      <c r="DL365" s="35"/>
      <c r="DM365" s="35"/>
      <c r="DN365" s="35"/>
      <c r="DO365" s="35"/>
      <c r="DP365" s="35"/>
      <c r="DQ365" s="35"/>
      <c r="DR365" s="35"/>
      <c r="DS365" s="35"/>
      <c r="DT365" s="35"/>
      <c r="DU365" s="35"/>
      <c r="DV365" s="35"/>
      <c r="DW365" s="35"/>
      <c r="DX365" s="35"/>
      <c r="DY365" s="35"/>
      <c r="DZ365" s="35"/>
      <c r="EA365" s="35"/>
      <c r="EB365" s="35"/>
      <c r="EC365" s="35"/>
      <c r="ED365" s="35"/>
      <c r="EE365" s="35"/>
      <c r="EF365" s="35"/>
      <c r="EG365" s="35"/>
      <c r="EH365" s="35"/>
      <c r="EI365" s="35"/>
      <c r="EJ365" s="35"/>
      <c r="EK365" s="35"/>
      <c r="EL365" s="35"/>
      <c r="EM365" s="35"/>
      <c r="EN365" s="35"/>
      <c r="EO365" s="35"/>
      <c r="EP365" s="35"/>
      <c r="EQ365" s="35"/>
      <c r="ER365" s="35"/>
      <c r="ES365" s="35"/>
      <c r="ET365" s="35"/>
      <c r="EU365" s="35"/>
      <c r="EV365" s="35"/>
      <c r="EW365" s="35"/>
      <c r="EX365" s="35"/>
      <c r="EY365" s="35"/>
      <c r="EZ365" s="35"/>
      <c r="FA365" s="35"/>
      <c r="FB365" s="35"/>
      <c r="FC365" s="35"/>
      <c r="FD365" s="35"/>
      <c r="FE365" s="35"/>
      <c r="FF365" s="35"/>
      <c r="FG365" s="35"/>
      <c r="FH365" s="35"/>
      <c r="FI365" s="35"/>
      <c r="FJ365" s="35"/>
      <c r="FK365" s="35"/>
      <c r="FL365" s="35"/>
      <c r="FM365" s="35"/>
      <c r="FN365" s="35"/>
      <c r="FO365" s="35"/>
      <c r="FP365" s="35"/>
      <c r="FQ365" s="35"/>
      <c r="FR365" s="35"/>
      <c r="FS365" s="35"/>
      <c r="FT365" s="35"/>
      <c r="FU365" s="35"/>
      <c r="FV365" s="35"/>
      <c r="FW365" s="35"/>
      <c r="FX365" s="35"/>
      <c r="FY365" s="35"/>
      <c r="FZ365" s="35"/>
      <c r="GA365" s="35"/>
      <c r="GB365" s="35"/>
      <c r="GC365" s="35"/>
      <c r="GD365" s="35"/>
      <c r="GE365" s="35"/>
      <c r="GF365" s="35"/>
      <c r="GG365" s="35"/>
    </row>
    <row r="366" spans="1:189" ht="49.9" customHeight="1" outlineLevel="1" collapsed="1">
      <c r="A366" s="94" t="s">
        <v>511</v>
      </c>
      <c r="B366" s="57" t="s">
        <v>101</v>
      </c>
      <c r="C366" s="91" t="s">
        <v>78</v>
      </c>
      <c r="D366" s="57" t="s">
        <v>49</v>
      </c>
      <c r="E366" s="110" t="s">
        <v>358</v>
      </c>
      <c r="F366" s="111" t="s">
        <v>359</v>
      </c>
      <c r="G366" s="21" t="s">
        <v>365</v>
      </c>
      <c r="H366" s="19"/>
      <c r="I366" s="57" t="s">
        <v>57</v>
      </c>
      <c r="J366" s="57" t="s">
        <v>62</v>
      </c>
      <c r="K366" s="57" t="s">
        <v>62</v>
      </c>
      <c r="L366" s="22" t="str">
        <f>CONCATENATE(L367," ",N367,M367," ",L368," ",N368,M368," ",L369," ",N369,M369," ",L370," ",N370,M370," ",)</f>
        <v xml:space="preserve">Демонтаж провода (по трассе) 0,33км. Замена опор 8шт. Монтаж провода (по трассе) 0,33км. Бурение скважин и установка Ж/Б приставок  11шт. </v>
      </c>
      <c r="M366" s="19"/>
      <c r="N366" s="19"/>
    </row>
    <row r="367" spans="1:189" ht="21" hidden="1" customHeight="1" outlineLevel="2">
      <c r="A367" s="97"/>
      <c r="B367" s="17"/>
      <c r="C367" s="17"/>
      <c r="D367" s="17"/>
      <c r="E367" s="24"/>
      <c r="F367" s="23" t="s">
        <v>102</v>
      </c>
      <c r="G367" s="17"/>
      <c r="H367" s="17"/>
      <c r="I367" s="57" t="s">
        <v>57</v>
      </c>
      <c r="J367" s="57" t="s">
        <v>62</v>
      </c>
      <c r="K367" s="57" t="s">
        <v>62</v>
      </c>
      <c r="L367" s="97" t="s">
        <v>31</v>
      </c>
      <c r="M367" s="57" t="s">
        <v>41</v>
      </c>
      <c r="N367" s="61">
        <v>0.33</v>
      </c>
    </row>
    <row r="368" spans="1:189" ht="21" hidden="1" customHeight="1" outlineLevel="2">
      <c r="A368" s="97"/>
      <c r="B368" s="57"/>
      <c r="C368" s="91"/>
      <c r="D368" s="57"/>
      <c r="E368" s="24"/>
      <c r="F368" s="23" t="s">
        <v>360</v>
      </c>
      <c r="G368" s="17"/>
      <c r="H368" s="17"/>
      <c r="I368" s="57" t="s">
        <v>57</v>
      </c>
      <c r="J368" s="57" t="s">
        <v>62</v>
      </c>
      <c r="K368" s="57" t="s">
        <v>62</v>
      </c>
      <c r="L368" s="97" t="s">
        <v>25</v>
      </c>
      <c r="M368" s="57" t="s">
        <v>20</v>
      </c>
      <c r="N368" s="57">
        <v>8</v>
      </c>
    </row>
    <row r="369" spans="1:189" ht="21" hidden="1" customHeight="1" outlineLevel="2">
      <c r="A369" s="97"/>
      <c r="B369" s="17"/>
      <c r="C369" s="96"/>
      <c r="D369" s="17"/>
      <c r="E369" s="24"/>
      <c r="F369" s="23" t="s">
        <v>102</v>
      </c>
      <c r="G369" s="17"/>
      <c r="H369" s="17"/>
      <c r="I369" s="57" t="s">
        <v>57</v>
      </c>
      <c r="J369" s="57" t="s">
        <v>62</v>
      </c>
      <c r="K369" s="57" t="s">
        <v>62</v>
      </c>
      <c r="L369" s="97" t="s">
        <v>30</v>
      </c>
      <c r="M369" s="57" t="s">
        <v>41</v>
      </c>
      <c r="N369" s="112">
        <v>0.33</v>
      </c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  <c r="BX369" s="35"/>
      <c r="BY369" s="35"/>
      <c r="BZ369" s="35"/>
      <c r="CA369" s="35"/>
      <c r="CB369" s="35"/>
      <c r="CC369" s="35"/>
      <c r="CD369" s="35"/>
      <c r="CE369" s="35"/>
      <c r="CF369" s="35"/>
      <c r="CG369" s="35"/>
      <c r="CH369" s="35"/>
      <c r="CI369" s="35"/>
      <c r="CJ369" s="35"/>
      <c r="CK369" s="35"/>
      <c r="CL369" s="35"/>
      <c r="CM369" s="35"/>
      <c r="CN369" s="35"/>
      <c r="CO369" s="35"/>
      <c r="CP369" s="35"/>
      <c r="CQ369" s="35"/>
      <c r="CR369" s="35"/>
      <c r="CS369" s="35"/>
      <c r="CT369" s="35"/>
      <c r="CU369" s="35"/>
      <c r="CV369" s="35"/>
      <c r="CW369" s="35"/>
      <c r="CX369" s="35"/>
      <c r="CY369" s="35"/>
      <c r="CZ369" s="35"/>
      <c r="DA369" s="35"/>
      <c r="DB369" s="35"/>
      <c r="DC369" s="35"/>
      <c r="DD369" s="35"/>
      <c r="DE369" s="35"/>
      <c r="DF369" s="35"/>
      <c r="DG369" s="35"/>
      <c r="DH369" s="35"/>
      <c r="DI369" s="35"/>
      <c r="DJ369" s="35"/>
      <c r="DK369" s="35"/>
      <c r="DL369" s="35"/>
      <c r="DM369" s="35"/>
      <c r="DN369" s="35"/>
      <c r="DO369" s="35"/>
      <c r="DP369" s="35"/>
      <c r="DQ369" s="35"/>
      <c r="DR369" s="35"/>
      <c r="DS369" s="35"/>
      <c r="DT369" s="35"/>
      <c r="DU369" s="35"/>
      <c r="DV369" s="35"/>
      <c r="DW369" s="35"/>
      <c r="DX369" s="35"/>
      <c r="DY369" s="35"/>
      <c r="DZ369" s="35"/>
      <c r="EA369" s="35"/>
      <c r="EB369" s="35"/>
      <c r="EC369" s="35"/>
      <c r="ED369" s="35"/>
      <c r="EE369" s="35"/>
      <c r="EF369" s="35"/>
      <c r="EG369" s="35"/>
      <c r="EH369" s="35"/>
      <c r="EI369" s="35"/>
      <c r="EJ369" s="35"/>
      <c r="EK369" s="35"/>
      <c r="EL369" s="35"/>
      <c r="EM369" s="35"/>
      <c r="EN369" s="35"/>
      <c r="EO369" s="35"/>
      <c r="EP369" s="35"/>
      <c r="EQ369" s="35"/>
      <c r="ER369" s="35"/>
      <c r="ES369" s="35"/>
      <c r="ET369" s="35"/>
      <c r="EU369" s="35"/>
      <c r="EV369" s="35"/>
      <c r="EW369" s="35"/>
      <c r="EX369" s="35"/>
      <c r="EY369" s="35"/>
      <c r="EZ369" s="35"/>
      <c r="FA369" s="35"/>
      <c r="FB369" s="35"/>
      <c r="FC369" s="35"/>
      <c r="FD369" s="35"/>
      <c r="FE369" s="35"/>
      <c r="FF369" s="35"/>
      <c r="FG369" s="35"/>
      <c r="FH369" s="35"/>
      <c r="FI369" s="35"/>
      <c r="FJ369" s="35"/>
      <c r="FK369" s="35"/>
      <c r="FL369" s="35"/>
      <c r="FM369" s="35"/>
      <c r="FN369" s="35"/>
      <c r="FO369" s="35"/>
      <c r="FP369" s="35"/>
      <c r="FQ369" s="35"/>
      <c r="FR369" s="35"/>
      <c r="FS369" s="35"/>
      <c r="FT369" s="35"/>
      <c r="FU369" s="35"/>
      <c r="FV369" s="35"/>
      <c r="FW369" s="35"/>
      <c r="FX369" s="35"/>
      <c r="FY369" s="35"/>
      <c r="FZ369" s="35"/>
      <c r="GA369" s="35"/>
      <c r="GB369" s="35"/>
      <c r="GC369" s="35"/>
      <c r="GD369" s="35"/>
      <c r="GE369" s="35"/>
      <c r="GF369" s="35"/>
      <c r="GG369" s="35"/>
    </row>
    <row r="370" spans="1:189" s="17" customFormat="1" ht="21" hidden="1" customHeight="1" outlineLevel="2">
      <c r="A370" s="97"/>
      <c r="C370" s="96"/>
      <c r="E370" s="24"/>
      <c r="F370" s="23"/>
      <c r="I370" s="57" t="s">
        <v>57</v>
      </c>
      <c r="J370" s="57" t="s">
        <v>62</v>
      </c>
      <c r="K370" s="57" t="s">
        <v>62</v>
      </c>
      <c r="L370" s="97" t="s">
        <v>98</v>
      </c>
      <c r="M370" s="57" t="s">
        <v>20</v>
      </c>
      <c r="N370" s="109">
        <v>11</v>
      </c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  <c r="BX370" s="35"/>
      <c r="BY370" s="35"/>
      <c r="BZ370" s="35"/>
      <c r="CA370" s="35"/>
      <c r="CB370" s="35"/>
      <c r="CC370" s="35"/>
      <c r="CD370" s="35"/>
      <c r="CE370" s="35"/>
      <c r="CF370" s="35"/>
      <c r="CG370" s="35"/>
      <c r="CH370" s="35"/>
      <c r="CI370" s="35"/>
      <c r="CJ370" s="35"/>
      <c r="CK370" s="35"/>
      <c r="CL370" s="35"/>
      <c r="CM370" s="35"/>
      <c r="CN370" s="35"/>
      <c r="CO370" s="35"/>
      <c r="CP370" s="35"/>
      <c r="CQ370" s="35"/>
      <c r="CR370" s="35"/>
      <c r="CS370" s="35"/>
      <c r="CT370" s="35"/>
      <c r="CU370" s="35"/>
      <c r="CV370" s="35"/>
      <c r="CW370" s="35"/>
      <c r="CX370" s="35"/>
      <c r="CY370" s="35"/>
      <c r="CZ370" s="35"/>
      <c r="DA370" s="35"/>
      <c r="DB370" s="35"/>
      <c r="DC370" s="35"/>
      <c r="DD370" s="35"/>
      <c r="DE370" s="35"/>
      <c r="DF370" s="35"/>
      <c r="DG370" s="35"/>
      <c r="DH370" s="35"/>
      <c r="DI370" s="35"/>
      <c r="DJ370" s="35"/>
      <c r="DK370" s="35"/>
      <c r="DL370" s="35"/>
      <c r="DM370" s="35"/>
      <c r="DN370" s="35"/>
      <c r="DO370" s="35"/>
      <c r="DP370" s="35"/>
      <c r="DQ370" s="35"/>
      <c r="DR370" s="35"/>
      <c r="DS370" s="35"/>
      <c r="DT370" s="35"/>
      <c r="DU370" s="35"/>
      <c r="DV370" s="35"/>
      <c r="DW370" s="35"/>
      <c r="DX370" s="35"/>
      <c r="DY370" s="35"/>
      <c r="DZ370" s="35"/>
      <c r="EA370" s="35"/>
      <c r="EB370" s="35"/>
      <c r="EC370" s="35"/>
      <c r="ED370" s="35"/>
      <c r="EE370" s="35"/>
      <c r="EF370" s="35"/>
      <c r="EG370" s="35"/>
      <c r="EH370" s="35"/>
      <c r="EI370" s="35"/>
      <c r="EJ370" s="35"/>
      <c r="EK370" s="35"/>
      <c r="EL370" s="35"/>
      <c r="EM370" s="35"/>
      <c r="EN370" s="35"/>
      <c r="EO370" s="35"/>
      <c r="EP370" s="35"/>
      <c r="EQ370" s="35"/>
      <c r="ER370" s="35"/>
      <c r="ES370" s="35"/>
      <c r="ET370" s="35"/>
      <c r="EU370" s="35"/>
      <c r="EV370" s="35"/>
      <c r="EW370" s="35"/>
      <c r="EX370" s="35"/>
      <c r="EY370" s="35"/>
      <c r="EZ370" s="35"/>
      <c r="FA370" s="35"/>
      <c r="FB370" s="35"/>
      <c r="FC370" s="35"/>
      <c r="FD370" s="35"/>
      <c r="FE370" s="35"/>
      <c r="FF370" s="35"/>
      <c r="FG370" s="35"/>
      <c r="FH370" s="35"/>
      <c r="FI370" s="35"/>
      <c r="FJ370" s="35"/>
      <c r="FK370" s="35"/>
      <c r="FL370" s="35"/>
      <c r="FM370" s="35"/>
      <c r="FN370" s="35"/>
      <c r="FO370" s="35"/>
      <c r="FP370" s="35"/>
      <c r="FQ370" s="35"/>
      <c r="FR370" s="35"/>
      <c r="FS370" s="35"/>
      <c r="FT370" s="35"/>
      <c r="FU370" s="35"/>
      <c r="FV370" s="35"/>
      <c r="FW370" s="35"/>
      <c r="FX370" s="35"/>
      <c r="FY370" s="35"/>
      <c r="FZ370" s="35"/>
      <c r="GA370" s="35"/>
      <c r="GB370" s="35"/>
      <c r="GC370" s="35"/>
      <c r="GD370" s="35"/>
      <c r="GE370" s="35"/>
      <c r="GF370" s="35"/>
      <c r="GG370" s="35"/>
    </row>
    <row r="371" spans="1:189" ht="49.9" customHeight="1" outlineLevel="1" collapsed="1">
      <c r="A371" s="94" t="s">
        <v>512</v>
      </c>
      <c r="B371" s="57" t="s">
        <v>101</v>
      </c>
      <c r="C371" s="91" t="s">
        <v>78</v>
      </c>
      <c r="D371" s="57" t="s">
        <v>49</v>
      </c>
      <c r="E371" s="110" t="s">
        <v>361</v>
      </c>
      <c r="F371" s="111" t="s">
        <v>362</v>
      </c>
      <c r="G371" s="21" t="s">
        <v>409</v>
      </c>
      <c r="H371" s="19"/>
      <c r="I371" s="57" t="s">
        <v>57</v>
      </c>
      <c r="J371" s="57" t="s">
        <v>65</v>
      </c>
      <c r="K371" s="57" t="s">
        <v>65</v>
      </c>
      <c r="L371" s="22" t="str">
        <f>CONCATENATE(L372," ",N372,M372," ",L373," ",N373,M373," ",L374," ",N374,M374," ",L375," ",N375,M375," ",)</f>
        <v xml:space="preserve">Демонтаж провода (по трассе) 0,509км. Замена опор 10шт. Монтаж провода (по трассе) 0,33км. Бурение скважин и установка Ж/Б приставок  13шт. </v>
      </c>
      <c r="M371" s="19"/>
      <c r="N371" s="19"/>
    </row>
    <row r="372" spans="1:189" ht="21" hidden="1" customHeight="1" outlineLevel="2">
      <c r="A372" s="97"/>
      <c r="B372" s="17"/>
      <c r="C372" s="17"/>
      <c r="D372" s="17"/>
      <c r="E372" s="24"/>
      <c r="F372" s="23" t="s">
        <v>102</v>
      </c>
      <c r="G372" s="17"/>
      <c r="H372" s="17"/>
      <c r="I372" s="57" t="s">
        <v>57</v>
      </c>
      <c r="J372" s="57" t="s">
        <v>65</v>
      </c>
      <c r="K372" s="57" t="s">
        <v>65</v>
      </c>
      <c r="L372" s="97" t="s">
        <v>31</v>
      </c>
      <c r="M372" s="57" t="s">
        <v>41</v>
      </c>
      <c r="N372" s="112">
        <v>0.50900000000000001</v>
      </c>
    </row>
    <row r="373" spans="1:189" ht="21" hidden="1" customHeight="1" outlineLevel="2">
      <c r="A373" s="97"/>
      <c r="B373" s="57"/>
      <c r="C373" s="91"/>
      <c r="D373" s="57"/>
      <c r="E373" s="24"/>
      <c r="F373" s="23" t="s">
        <v>360</v>
      </c>
      <c r="G373" s="17"/>
      <c r="H373" s="17"/>
      <c r="I373" s="57" t="s">
        <v>57</v>
      </c>
      <c r="J373" s="57" t="s">
        <v>65</v>
      </c>
      <c r="K373" s="57" t="s">
        <v>65</v>
      </c>
      <c r="L373" s="97" t="s">
        <v>25</v>
      </c>
      <c r="M373" s="57" t="s">
        <v>20</v>
      </c>
      <c r="N373" s="57">
        <v>10</v>
      </c>
    </row>
    <row r="374" spans="1:189" ht="21" hidden="1" customHeight="1" outlineLevel="2">
      <c r="A374" s="97"/>
      <c r="B374" s="17"/>
      <c r="C374" s="96"/>
      <c r="D374" s="17"/>
      <c r="E374" s="24"/>
      <c r="F374" s="23" t="s">
        <v>102</v>
      </c>
      <c r="G374" s="17"/>
      <c r="H374" s="17"/>
      <c r="I374" s="57" t="s">
        <v>57</v>
      </c>
      <c r="J374" s="57" t="s">
        <v>65</v>
      </c>
      <c r="K374" s="57" t="s">
        <v>65</v>
      </c>
      <c r="L374" s="97" t="s">
        <v>30</v>
      </c>
      <c r="M374" s="57" t="s">
        <v>41</v>
      </c>
      <c r="N374" s="112">
        <v>0.33</v>
      </c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  <c r="BE374" s="35"/>
      <c r="BF374" s="35"/>
      <c r="BG374" s="35"/>
      <c r="BH374" s="35"/>
      <c r="BI374" s="35"/>
      <c r="BJ374" s="35"/>
      <c r="BK374" s="35"/>
      <c r="BL374" s="35"/>
      <c r="BM374" s="35"/>
      <c r="BN374" s="35"/>
      <c r="BO374" s="35"/>
      <c r="BP374" s="35"/>
      <c r="BQ374" s="35"/>
      <c r="BR374" s="35"/>
      <c r="BS374" s="35"/>
      <c r="BT374" s="35"/>
      <c r="BU374" s="35"/>
      <c r="BV374" s="35"/>
      <c r="BW374" s="35"/>
      <c r="BX374" s="35"/>
      <c r="BY374" s="35"/>
      <c r="BZ374" s="35"/>
      <c r="CA374" s="35"/>
      <c r="CB374" s="35"/>
      <c r="CC374" s="35"/>
      <c r="CD374" s="35"/>
      <c r="CE374" s="35"/>
      <c r="CF374" s="35"/>
      <c r="CG374" s="35"/>
      <c r="CH374" s="35"/>
      <c r="CI374" s="35"/>
      <c r="CJ374" s="35"/>
      <c r="CK374" s="35"/>
      <c r="CL374" s="35"/>
      <c r="CM374" s="35"/>
      <c r="CN374" s="35"/>
      <c r="CO374" s="35"/>
      <c r="CP374" s="35"/>
      <c r="CQ374" s="35"/>
      <c r="CR374" s="35"/>
      <c r="CS374" s="35"/>
      <c r="CT374" s="35"/>
      <c r="CU374" s="35"/>
      <c r="CV374" s="35"/>
      <c r="CW374" s="35"/>
      <c r="CX374" s="35"/>
      <c r="CY374" s="35"/>
      <c r="CZ374" s="35"/>
      <c r="DA374" s="35"/>
      <c r="DB374" s="35"/>
      <c r="DC374" s="35"/>
      <c r="DD374" s="35"/>
      <c r="DE374" s="35"/>
      <c r="DF374" s="35"/>
      <c r="DG374" s="35"/>
      <c r="DH374" s="35"/>
      <c r="DI374" s="35"/>
      <c r="DJ374" s="35"/>
      <c r="DK374" s="35"/>
      <c r="DL374" s="35"/>
      <c r="DM374" s="35"/>
      <c r="DN374" s="35"/>
      <c r="DO374" s="35"/>
      <c r="DP374" s="35"/>
      <c r="DQ374" s="35"/>
      <c r="DR374" s="35"/>
      <c r="DS374" s="35"/>
      <c r="DT374" s="35"/>
      <c r="DU374" s="35"/>
      <c r="DV374" s="35"/>
      <c r="DW374" s="35"/>
      <c r="DX374" s="35"/>
      <c r="DY374" s="35"/>
      <c r="DZ374" s="35"/>
      <c r="EA374" s="35"/>
      <c r="EB374" s="35"/>
      <c r="EC374" s="35"/>
      <c r="ED374" s="35"/>
      <c r="EE374" s="35"/>
      <c r="EF374" s="35"/>
      <c r="EG374" s="35"/>
      <c r="EH374" s="35"/>
      <c r="EI374" s="35"/>
      <c r="EJ374" s="35"/>
      <c r="EK374" s="35"/>
      <c r="EL374" s="35"/>
      <c r="EM374" s="35"/>
      <c r="EN374" s="35"/>
      <c r="EO374" s="35"/>
      <c r="EP374" s="35"/>
      <c r="EQ374" s="35"/>
      <c r="ER374" s="35"/>
      <c r="ES374" s="35"/>
      <c r="ET374" s="35"/>
      <c r="EU374" s="35"/>
      <c r="EV374" s="35"/>
      <c r="EW374" s="35"/>
      <c r="EX374" s="35"/>
      <c r="EY374" s="35"/>
      <c r="EZ374" s="35"/>
      <c r="FA374" s="35"/>
      <c r="FB374" s="35"/>
      <c r="FC374" s="35"/>
      <c r="FD374" s="35"/>
      <c r="FE374" s="35"/>
      <c r="FF374" s="35"/>
      <c r="FG374" s="35"/>
      <c r="FH374" s="35"/>
      <c r="FI374" s="35"/>
      <c r="FJ374" s="35"/>
      <c r="FK374" s="35"/>
      <c r="FL374" s="35"/>
      <c r="FM374" s="35"/>
      <c r="FN374" s="35"/>
      <c r="FO374" s="35"/>
      <c r="FP374" s="35"/>
      <c r="FQ374" s="35"/>
      <c r="FR374" s="35"/>
      <c r="FS374" s="35"/>
      <c r="FT374" s="35"/>
      <c r="FU374" s="35"/>
      <c r="FV374" s="35"/>
      <c r="FW374" s="35"/>
      <c r="FX374" s="35"/>
      <c r="FY374" s="35"/>
      <c r="FZ374" s="35"/>
      <c r="GA374" s="35"/>
      <c r="GB374" s="35"/>
      <c r="GC374" s="35"/>
      <c r="GD374" s="35"/>
      <c r="GE374" s="35"/>
      <c r="GF374" s="35"/>
      <c r="GG374" s="35"/>
    </row>
    <row r="375" spans="1:189" s="17" customFormat="1" ht="21" hidden="1" customHeight="1" outlineLevel="2">
      <c r="A375" s="97"/>
      <c r="C375" s="96"/>
      <c r="E375" s="24"/>
      <c r="F375" s="23"/>
      <c r="I375" s="57" t="s">
        <v>57</v>
      </c>
      <c r="J375" s="57" t="s">
        <v>65</v>
      </c>
      <c r="K375" s="57" t="s">
        <v>65</v>
      </c>
      <c r="L375" s="97" t="s">
        <v>98</v>
      </c>
      <c r="M375" s="57" t="s">
        <v>20</v>
      </c>
      <c r="N375" s="109">
        <v>13</v>
      </c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  <c r="BE375" s="35"/>
      <c r="BF375" s="35"/>
      <c r="BG375" s="35"/>
      <c r="BH375" s="35"/>
      <c r="BI375" s="35"/>
      <c r="BJ375" s="35"/>
      <c r="BK375" s="35"/>
      <c r="BL375" s="35"/>
      <c r="BM375" s="35"/>
      <c r="BN375" s="35"/>
      <c r="BO375" s="35"/>
      <c r="BP375" s="35"/>
      <c r="BQ375" s="35"/>
      <c r="BR375" s="35"/>
      <c r="BS375" s="35"/>
      <c r="BT375" s="35"/>
      <c r="BU375" s="35"/>
      <c r="BV375" s="35"/>
      <c r="BW375" s="35"/>
      <c r="BX375" s="35"/>
      <c r="BY375" s="35"/>
      <c r="BZ375" s="35"/>
      <c r="CA375" s="35"/>
      <c r="CB375" s="35"/>
      <c r="CC375" s="35"/>
      <c r="CD375" s="35"/>
      <c r="CE375" s="35"/>
      <c r="CF375" s="35"/>
      <c r="CG375" s="35"/>
      <c r="CH375" s="35"/>
      <c r="CI375" s="35"/>
      <c r="CJ375" s="35"/>
      <c r="CK375" s="35"/>
      <c r="CL375" s="35"/>
      <c r="CM375" s="35"/>
      <c r="CN375" s="35"/>
      <c r="CO375" s="35"/>
      <c r="CP375" s="35"/>
      <c r="CQ375" s="35"/>
      <c r="CR375" s="35"/>
      <c r="CS375" s="35"/>
      <c r="CT375" s="35"/>
      <c r="CU375" s="35"/>
      <c r="CV375" s="35"/>
      <c r="CW375" s="35"/>
      <c r="CX375" s="35"/>
      <c r="CY375" s="35"/>
      <c r="CZ375" s="35"/>
      <c r="DA375" s="35"/>
      <c r="DB375" s="35"/>
      <c r="DC375" s="35"/>
      <c r="DD375" s="35"/>
      <c r="DE375" s="35"/>
      <c r="DF375" s="35"/>
      <c r="DG375" s="35"/>
      <c r="DH375" s="35"/>
      <c r="DI375" s="35"/>
      <c r="DJ375" s="35"/>
      <c r="DK375" s="35"/>
      <c r="DL375" s="35"/>
      <c r="DM375" s="35"/>
      <c r="DN375" s="35"/>
      <c r="DO375" s="35"/>
      <c r="DP375" s="35"/>
      <c r="DQ375" s="35"/>
      <c r="DR375" s="35"/>
      <c r="DS375" s="35"/>
      <c r="DT375" s="35"/>
      <c r="DU375" s="35"/>
      <c r="DV375" s="35"/>
      <c r="DW375" s="35"/>
      <c r="DX375" s="35"/>
      <c r="DY375" s="35"/>
      <c r="DZ375" s="35"/>
      <c r="EA375" s="35"/>
      <c r="EB375" s="35"/>
      <c r="EC375" s="35"/>
      <c r="ED375" s="35"/>
      <c r="EE375" s="35"/>
      <c r="EF375" s="35"/>
      <c r="EG375" s="35"/>
      <c r="EH375" s="35"/>
      <c r="EI375" s="35"/>
      <c r="EJ375" s="35"/>
      <c r="EK375" s="35"/>
      <c r="EL375" s="35"/>
      <c r="EM375" s="35"/>
      <c r="EN375" s="35"/>
      <c r="EO375" s="35"/>
      <c r="EP375" s="35"/>
      <c r="EQ375" s="35"/>
      <c r="ER375" s="35"/>
      <c r="ES375" s="35"/>
      <c r="ET375" s="35"/>
      <c r="EU375" s="35"/>
      <c r="EV375" s="35"/>
      <c r="EW375" s="35"/>
      <c r="EX375" s="35"/>
      <c r="EY375" s="35"/>
      <c r="EZ375" s="35"/>
      <c r="FA375" s="35"/>
      <c r="FB375" s="35"/>
      <c r="FC375" s="35"/>
      <c r="FD375" s="35"/>
      <c r="FE375" s="35"/>
      <c r="FF375" s="35"/>
      <c r="FG375" s="35"/>
      <c r="FH375" s="35"/>
      <c r="FI375" s="35"/>
      <c r="FJ375" s="35"/>
      <c r="FK375" s="35"/>
      <c r="FL375" s="35"/>
      <c r="FM375" s="35"/>
      <c r="FN375" s="35"/>
      <c r="FO375" s="35"/>
      <c r="FP375" s="35"/>
      <c r="FQ375" s="35"/>
      <c r="FR375" s="35"/>
      <c r="FS375" s="35"/>
      <c r="FT375" s="35"/>
      <c r="FU375" s="35"/>
      <c r="FV375" s="35"/>
      <c r="FW375" s="35"/>
      <c r="FX375" s="35"/>
      <c r="FY375" s="35"/>
      <c r="FZ375" s="35"/>
      <c r="GA375" s="35"/>
      <c r="GB375" s="35"/>
      <c r="GC375" s="35"/>
      <c r="GD375" s="35"/>
      <c r="GE375" s="35"/>
      <c r="GF375" s="35"/>
      <c r="GG375" s="35"/>
    </row>
    <row r="376" spans="1:189" ht="46.9" customHeight="1" outlineLevel="1" collapsed="1">
      <c r="A376" s="94" t="s">
        <v>513</v>
      </c>
      <c r="B376" s="57" t="s">
        <v>101</v>
      </c>
      <c r="C376" s="91" t="s">
        <v>78</v>
      </c>
      <c r="D376" s="57" t="s">
        <v>49</v>
      </c>
      <c r="E376" s="110" t="s">
        <v>363</v>
      </c>
      <c r="F376" s="111" t="s">
        <v>364</v>
      </c>
      <c r="G376" s="21" t="s">
        <v>365</v>
      </c>
      <c r="H376" s="19"/>
      <c r="I376" s="57" t="s">
        <v>57</v>
      </c>
      <c r="J376" s="57" t="s">
        <v>64</v>
      </c>
      <c r="K376" s="57" t="s">
        <v>64</v>
      </c>
      <c r="L376" s="22" t="str">
        <f>CONCATENATE(L377," ",N377,M377," ",L378," ",N378,M378," ",L379," ",N379,M379," ",L380," ",N380,M380," ",L381," ",N381,M381," ",)</f>
        <v xml:space="preserve">Демонтаж провода (по трассе) 0,21км. Демонтаж опор 5шт. Установка опор 9шт. Монтаж провода (по трассе) 0,35км. Бурение скважин и установка Ж/Б приставок  11шт. </v>
      </c>
      <c r="M376" s="19"/>
      <c r="N376" s="19"/>
    </row>
    <row r="377" spans="1:189" ht="21" hidden="1" customHeight="1" outlineLevel="2">
      <c r="A377" s="97"/>
      <c r="B377" s="17"/>
      <c r="C377" s="17"/>
      <c r="D377" s="17"/>
      <c r="E377" s="24"/>
      <c r="F377" s="23" t="s">
        <v>102</v>
      </c>
      <c r="G377" s="17"/>
      <c r="H377" s="17"/>
      <c r="I377" s="57" t="s">
        <v>57</v>
      </c>
      <c r="J377" s="57" t="s">
        <v>64</v>
      </c>
      <c r="K377" s="57" t="s">
        <v>64</v>
      </c>
      <c r="L377" s="97" t="s">
        <v>31</v>
      </c>
      <c r="M377" s="57" t="s">
        <v>41</v>
      </c>
      <c r="N377" s="112">
        <v>0.21</v>
      </c>
    </row>
    <row r="378" spans="1:189" ht="21" hidden="1" customHeight="1" outlineLevel="2">
      <c r="A378" s="97"/>
      <c r="B378" s="17"/>
      <c r="C378" s="17"/>
      <c r="D378" s="17"/>
      <c r="E378" s="24"/>
      <c r="F378" s="23"/>
      <c r="G378" s="17"/>
      <c r="H378" s="17"/>
      <c r="I378" s="57" t="s">
        <v>57</v>
      </c>
      <c r="J378" s="57" t="s">
        <v>64</v>
      </c>
      <c r="K378" s="57" t="s">
        <v>64</v>
      </c>
      <c r="L378" s="97" t="s">
        <v>22</v>
      </c>
      <c r="M378" s="57" t="s">
        <v>20</v>
      </c>
      <c r="N378" s="109">
        <v>5</v>
      </c>
    </row>
    <row r="379" spans="1:189" ht="27" hidden="1" customHeight="1" outlineLevel="2">
      <c r="A379" s="97"/>
      <c r="B379" s="57"/>
      <c r="C379" s="91"/>
      <c r="D379" s="57"/>
      <c r="E379" s="24"/>
      <c r="F379" s="23" t="s">
        <v>366</v>
      </c>
      <c r="G379" s="17"/>
      <c r="H379" s="17"/>
      <c r="I379" s="57" t="s">
        <v>57</v>
      </c>
      <c r="J379" s="57" t="s">
        <v>64</v>
      </c>
      <c r="K379" s="57" t="s">
        <v>64</v>
      </c>
      <c r="L379" s="97" t="s">
        <v>26</v>
      </c>
      <c r="M379" s="57" t="s">
        <v>20</v>
      </c>
      <c r="N379" s="57">
        <v>9</v>
      </c>
    </row>
    <row r="380" spans="1:189" ht="21" hidden="1" customHeight="1" outlineLevel="2">
      <c r="A380" s="97"/>
      <c r="B380" s="17"/>
      <c r="C380" s="96"/>
      <c r="D380" s="17"/>
      <c r="E380" s="24"/>
      <c r="F380" s="23" t="s">
        <v>234</v>
      </c>
      <c r="G380" s="17"/>
      <c r="H380" s="17"/>
      <c r="I380" s="57" t="s">
        <v>57</v>
      </c>
      <c r="J380" s="57" t="s">
        <v>64</v>
      </c>
      <c r="K380" s="57" t="s">
        <v>64</v>
      </c>
      <c r="L380" s="97" t="s">
        <v>30</v>
      </c>
      <c r="M380" s="57" t="s">
        <v>41</v>
      </c>
      <c r="N380" s="112">
        <v>0.35</v>
      </c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5"/>
      <c r="BB380" s="35"/>
      <c r="BC380" s="35"/>
      <c r="BD380" s="35"/>
      <c r="BE380" s="35"/>
      <c r="BF380" s="35"/>
      <c r="BG380" s="35"/>
      <c r="BH380" s="35"/>
      <c r="BI380" s="35"/>
      <c r="BJ380" s="35"/>
      <c r="BK380" s="35"/>
      <c r="BL380" s="35"/>
      <c r="BM380" s="35"/>
      <c r="BN380" s="35"/>
      <c r="BO380" s="35"/>
      <c r="BP380" s="35"/>
      <c r="BQ380" s="35"/>
      <c r="BR380" s="35"/>
      <c r="BS380" s="35"/>
      <c r="BT380" s="35"/>
      <c r="BU380" s="35"/>
      <c r="BV380" s="35"/>
      <c r="BW380" s="35"/>
      <c r="BX380" s="35"/>
      <c r="BY380" s="35"/>
      <c r="BZ380" s="35"/>
      <c r="CA380" s="35"/>
      <c r="CB380" s="35"/>
      <c r="CC380" s="35"/>
      <c r="CD380" s="35"/>
      <c r="CE380" s="35"/>
      <c r="CF380" s="35"/>
      <c r="CG380" s="35"/>
      <c r="CH380" s="35"/>
      <c r="CI380" s="35"/>
      <c r="CJ380" s="35"/>
      <c r="CK380" s="35"/>
      <c r="CL380" s="35"/>
      <c r="CM380" s="35"/>
      <c r="CN380" s="35"/>
      <c r="CO380" s="35"/>
      <c r="CP380" s="35"/>
      <c r="CQ380" s="35"/>
      <c r="CR380" s="35"/>
      <c r="CS380" s="35"/>
      <c r="CT380" s="35"/>
      <c r="CU380" s="35"/>
      <c r="CV380" s="35"/>
      <c r="CW380" s="35"/>
      <c r="CX380" s="35"/>
      <c r="CY380" s="35"/>
      <c r="CZ380" s="35"/>
      <c r="DA380" s="35"/>
      <c r="DB380" s="35"/>
      <c r="DC380" s="35"/>
      <c r="DD380" s="35"/>
      <c r="DE380" s="35"/>
      <c r="DF380" s="35"/>
      <c r="DG380" s="35"/>
      <c r="DH380" s="35"/>
      <c r="DI380" s="35"/>
      <c r="DJ380" s="35"/>
      <c r="DK380" s="35"/>
      <c r="DL380" s="35"/>
      <c r="DM380" s="35"/>
      <c r="DN380" s="35"/>
      <c r="DO380" s="35"/>
      <c r="DP380" s="35"/>
      <c r="DQ380" s="35"/>
      <c r="DR380" s="35"/>
      <c r="DS380" s="35"/>
      <c r="DT380" s="35"/>
      <c r="DU380" s="35"/>
      <c r="DV380" s="35"/>
      <c r="DW380" s="35"/>
      <c r="DX380" s="35"/>
      <c r="DY380" s="35"/>
      <c r="DZ380" s="35"/>
      <c r="EA380" s="35"/>
      <c r="EB380" s="35"/>
      <c r="EC380" s="35"/>
      <c r="ED380" s="35"/>
      <c r="EE380" s="35"/>
      <c r="EF380" s="35"/>
      <c r="EG380" s="35"/>
      <c r="EH380" s="35"/>
      <c r="EI380" s="35"/>
      <c r="EJ380" s="35"/>
      <c r="EK380" s="35"/>
      <c r="EL380" s="35"/>
      <c r="EM380" s="35"/>
      <c r="EN380" s="35"/>
      <c r="EO380" s="35"/>
      <c r="EP380" s="35"/>
      <c r="EQ380" s="35"/>
      <c r="ER380" s="35"/>
      <c r="ES380" s="35"/>
      <c r="ET380" s="35"/>
      <c r="EU380" s="35"/>
      <c r="EV380" s="35"/>
      <c r="EW380" s="35"/>
      <c r="EX380" s="35"/>
      <c r="EY380" s="35"/>
      <c r="EZ380" s="35"/>
      <c r="FA380" s="35"/>
      <c r="FB380" s="35"/>
      <c r="FC380" s="35"/>
      <c r="FD380" s="35"/>
      <c r="FE380" s="35"/>
      <c r="FF380" s="35"/>
      <c r="FG380" s="35"/>
      <c r="FH380" s="35"/>
      <c r="FI380" s="35"/>
      <c r="FJ380" s="35"/>
      <c r="FK380" s="35"/>
      <c r="FL380" s="35"/>
      <c r="FM380" s="35"/>
      <c r="FN380" s="35"/>
      <c r="FO380" s="35"/>
      <c r="FP380" s="35"/>
      <c r="FQ380" s="35"/>
      <c r="FR380" s="35"/>
      <c r="FS380" s="35"/>
      <c r="FT380" s="35"/>
      <c r="FU380" s="35"/>
      <c r="FV380" s="35"/>
      <c r="FW380" s="35"/>
      <c r="FX380" s="35"/>
      <c r="FY380" s="35"/>
      <c r="FZ380" s="35"/>
      <c r="GA380" s="35"/>
      <c r="GB380" s="35"/>
      <c r="GC380" s="35"/>
      <c r="GD380" s="35"/>
      <c r="GE380" s="35"/>
      <c r="GF380" s="35"/>
      <c r="GG380" s="35"/>
    </row>
    <row r="381" spans="1:189" s="17" customFormat="1" ht="21" hidden="1" customHeight="1" outlineLevel="2">
      <c r="A381" s="97"/>
      <c r="C381" s="96"/>
      <c r="E381" s="24"/>
      <c r="F381" s="23"/>
      <c r="I381" s="57" t="s">
        <v>57</v>
      </c>
      <c r="J381" s="57" t="s">
        <v>64</v>
      </c>
      <c r="K381" s="57" t="s">
        <v>64</v>
      </c>
      <c r="L381" s="97" t="s">
        <v>98</v>
      </c>
      <c r="M381" s="57" t="s">
        <v>20</v>
      </c>
      <c r="N381" s="109">
        <v>11</v>
      </c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5"/>
      <c r="BB381" s="35"/>
      <c r="BC381" s="35"/>
      <c r="BD381" s="35"/>
      <c r="BE381" s="35"/>
      <c r="BF381" s="35"/>
      <c r="BG381" s="35"/>
      <c r="BH381" s="35"/>
      <c r="BI381" s="35"/>
      <c r="BJ381" s="35"/>
      <c r="BK381" s="35"/>
      <c r="BL381" s="35"/>
      <c r="BM381" s="35"/>
      <c r="BN381" s="35"/>
      <c r="BO381" s="35"/>
      <c r="BP381" s="35"/>
      <c r="BQ381" s="35"/>
      <c r="BR381" s="35"/>
      <c r="BS381" s="35"/>
      <c r="BT381" s="35"/>
      <c r="BU381" s="35"/>
      <c r="BV381" s="35"/>
      <c r="BW381" s="35"/>
      <c r="BX381" s="35"/>
      <c r="BY381" s="35"/>
      <c r="BZ381" s="35"/>
      <c r="CA381" s="35"/>
      <c r="CB381" s="35"/>
      <c r="CC381" s="35"/>
      <c r="CD381" s="35"/>
      <c r="CE381" s="35"/>
      <c r="CF381" s="35"/>
      <c r="CG381" s="35"/>
      <c r="CH381" s="35"/>
      <c r="CI381" s="35"/>
      <c r="CJ381" s="35"/>
      <c r="CK381" s="35"/>
      <c r="CL381" s="35"/>
      <c r="CM381" s="35"/>
      <c r="CN381" s="35"/>
      <c r="CO381" s="35"/>
      <c r="CP381" s="35"/>
      <c r="CQ381" s="35"/>
      <c r="CR381" s="35"/>
      <c r="CS381" s="35"/>
      <c r="CT381" s="35"/>
      <c r="CU381" s="35"/>
      <c r="CV381" s="35"/>
      <c r="CW381" s="35"/>
      <c r="CX381" s="35"/>
      <c r="CY381" s="35"/>
      <c r="CZ381" s="35"/>
      <c r="DA381" s="35"/>
      <c r="DB381" s="35"/>
      <c r="DC381" s="35"/>
      <c r="DD381" s="35"/>
      <c r="DE381" s="35"/>
      <c r="DF381" s="35"/>
      <c r="DG381" s="35"/>
      <c r="DH381" s="35"/>
      <c r="DI381" s="35"/>
      <c r="DJ381" s="35"/>
      <c r="DK381" s="35"/>
      <c r="DL381" s="35"/>
      <c r="DM381" s="35"/>
      <c r="DN381" s="35"/>
      <c r="DO381" s="35"/>
      <c r="DP381" s="35"/>
      <c r="DQ381" s="35"/>
      <c r="DR381" s="35"/>
      <c r="DS381" s="35"/>
      <c r="DT381" s="35"/>
      <c r="DU381" s="35"/>
      <c r="DV381" s="35"/>
      <c r="DW381" s="35"/>
      <c r="DX381" s="35"/>
      <c r="DY381" s="35"/>
      <c r="DZ381" s="35"/>
      <c r="EA381" s="35"/>
      <c r="EB381" s="35"/>
      <c r="EC381" s="35"/>
      <c r="ED381" s="35"/>
      <c r="EE381" s="35"/>
      <c r="EF381" s="35"/>
      <c r="EG381" s="35"/>
      <c r="EH381" s="35"/>
      <c r="EI381" s="35"/>
      <c r="EJ381" s="35"/>
      <c r="EK381" s="35"/>
      <c r="EL381" s="35"/>
      <c r="EM381" s="35"/>
      <c r="EN381" s="35"/>
      <c r="EO381" s="35"/>
      <c r="EP381" s="35"/>
      <c r="EQ381" s="35"/>
      <c r="ER381" s="35"/>
      <c r="ES381" s="35"/>
      <c r="ET381" s="35"/>
      <c r="EU381" s="35"/>
      <c r="EV381" s="35"/>
      <c r="EW381" s="35"/>
      <c r="EX381" s="35"/>
      <c r="EY381" s="35"/>
      <c r="EZ381" s="35"/>
      <c r="FA381" s="35"/>
      <c r="FB381" s="35"/>
      <c r="FC381" s="35"/>
      <c r="FD381" s="35"/>
      <c r="FE381" s="35"/>
      <c r="FF381" s="35"/>
      <c r="FG381" s="35"/>
      <c r="FH381" s="35"/>
      <c r="FI381" s="35"/>
      <c r="FJ381" s="35"/>
      <c r="FK381" s="35"/>
      <c r="FL381" s="35"/>
      <c r="FM381" s="35"/>
      <c r="FN381" s="35"/>
      <c r="FO381" s="35"/>
      <c r="FP381" s="35"/>
      <c r="FQ381" s="35"/>
      <c r="FR381" s="35"/>
      <c r="FS381" s="35"/>
      <c r="FT381" s="35"/>
      <c r="FU381" s="35"/>
      <c r="FV381" s="35"/>
      <c r="FW381" s="35"/>
      <c r="FX381" s="35"/>
      <c r="FY381" s="35"/>
      <c r="FZ381" s="35"/>
      <c r="GA381" s="35"/>
      <c r="GB381" s="35"/>
      <c r="GC381" s="35"/>
      <c r="GD381" s="35"/>
      <c r="GE381" s="35"/>
      <c r="GF381" s="35"/>
      <c r="GG381" s="35"/>
    </row>
    <row r="382" spans="1:189" ht="44.25" customHeight="1" outlineLevel="1" collapsed="1">
      <c r="A382" s="94" t="s">
        <v>514</v>
      </c>
      <c r="B382" s="57" t="s">
        <v>101</v>
      </c>
      <c r="C382" s="91" t="s">
        <v>78</v>
      </c>
      <c r="D382" s="57" t="s">
        <v>49</v>
      </c>
      <c r="E382" s="113" t="s">
        <v>356</v>
      </c>
      <c r="F382" s="117" t="s">
        <v>368</v>
      </c>
      <c r="G382" s="21" t="s">
        <v>409</v>
      </c>
      <c r="H382" s="19"/>
      <c r="I382" s="57" t="s">
        <v>57</v>
      </c>
      <c r="J382" s="57" t="s">
        <v>72</v>
      </c>
      <c r="K382" s="57" t="s">
        <v>72</v>
      </c>
      <c r="L382" s="22" t="str">
        <f>CONCATENATE(L383," ",N383,M383," ",L384," ",N384,M384," ",L385," ",N385,M385," ",L386," ",N386,M386," ",)</f>
        <v xml:space="preserve">Демонтаж провода (по трассе) 0,505км. Замена опор 8шт. Монтаж провода (по трассе) 0,505км. Бурение скважин и установка Ж/Б приставок  10шт. </v>
      </c>
      <c r="M382" s="19"/>
      <c r="N382" s="19"/>
    </row>
    <row r="383" spans="1:189" ht="21" hidden="1" customHeight="1" outlineLevel="2">
      <c r="A383" s="97"/>
      <c r="B383" s="17"/>
      <c r="C383" s="17"/>
      <c r="D383" s="17"/>
      <c r="E383" s="27"/>
      <c r="F383" s="28" t="s">
        <v>102</v>
      </c>
      <c r="G383" s="17"/>
      <c r="H383" s="17"/>
      <c r="I383" s="57" t="s">
        <v>57</v>
      </c>
      <c r="J383" s="57" t="s">
        <v>72</v>
      </c>
      <c r="K383" s="57" t="s">
        <v>72</v>
      </c>
      <c r="L383" s="97" t="s">
        <v>31</v>
      </c>
      <c r="M383" s="57" t="s">
        <v>41</v>
      </c>
      <c r="N383" s="112">
        <v>0.505</v>
      </c>
    </row>
    <row r="384" spans="1:189" ht="21" hidden="1" customHeight="1" outlineLevel="2">
      <c r="A384" s="97"/>
      <c r="B384" s="17"/>
      <c r="C384" s="17"/>
      <c r="D384" s="17"/>
      <c r="E384" s="27"/>
      <c r="F384" s="28" t="s">
        <v>355</v>
      </c>
      <c r="G384" s="17"/>
      <c r="H384" s="17"/>
      <c r="I384" s="57" t="s">
        <v>57</v>
      </c>
      <c r="J384" s="57" t="s">
        <v>72</v>
      </c>
      <c r="K384" s="57" t="s">
        <v>72</v>
      </c>
      <c r="L384" s="97" t="s">
        <v>25</v>
      </c>
      <c r="M384" s="57" t="s">
        <v>20</v>
      </c>
      <c r="N384" s="109">
        <v>8</v>
      </c>
    </row>
    <row r="385" spans="1:189" ht="21" hidden="1" customHeight="1" outlineLevel="2">
      <c r="A385" s="97"/>
      <c r="B385" s="17"/>
      <c r="C385" s="96"/>
      <c r="D385" s="17"/>
      <c r="E385" s="27"/>
      <c r="F385" s="28" t="s">
        <v>102</v>
      </c>
      <c r="G385" s="17"/>
      <c r="H385" s="17"/>
      <c r="I385" s="57" t="s">
        <v>57</v>
      </c>
      <c r="J385" s="57" t="s">
        <v>72</v>
      </c>
      <c r="K385" s="57" t="s">
        <v>72</v>
      </c>
      <c r="L385" s="97" t="s">
        <v>30</v>
      </c>
      <c r="M385" s="57" t="s">
        <v>41</v>
      </c>
      <c r="N385" s="112">
        <v>0.505</v>
      </c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5"/>
      <c r="BB385" s="35"/>
      <c r="BC385" s="35"/>
      <c r="BD385" s="35"/>
      <c r="BE385" s="35"/>
      <c r="BF385" s="35"/>
      <c r="BG385" s="35"/>
      <c r="BH385" s="35"/>
      <c r="BI385" s="35"/>
      <c r="BJ385" s="35"/>
      <c r="BK385" s="35"/>
      <c r="BL385" s="35"/>
      <c r="BM385" s="35"/>
      <c r="BN385" s="35"/>
      <c r="BO385" s="35"/>
      <c r="BP385" s="35"/>
      <c r="BQ385" s="35"/>
      <c r="BR385" s="35"/>
      <c r="BS385" s="35"/>
      <c r="BT385" s="35"/>
      <c r="BU385" s="35"/>
      <c r="BV385" s="35"/>
      <c r="BW385" s="35"/>
      <c r="BX385" s="35"/>
      <c r="BY385" s="35"/>
      <c r="BZ385" s="35"/>
      <c r="CA385" s="35"/>
      <c r="CB385" s="35"/>
      <c r="CC385" s="35"/>
      <c r="CD385" s="35"/>
      <c r="CE385" s="35"/>
      <c r="CF385" s="35"/>
      <c r="CG385" s="35"/>
      <c r="CH385" s="35"/>
      <c r="CI385" s="35"/>
      <c r="CJ385" s="35"/>
      <c r="CK385" s="35"/>
      <c r="CL385" s="35"/>
      <c r="CM385" s="35"/>
      <c r="CN385" s="35"/>
      <c r="CO385" s="35"/>
      <c r="CP385" s="35"/>
      <c r="CQ385" s="35"/>
      <c r="CR385" s="35"/>
      <c r="CS385" s="35"/>
      <c r="CT385" s="35"/>
      <c r="CU385" s="35"/>
      <c r="CV385" s="35"/>
      <c r="CW385" s="35"/>
      <c r="CX385" s="35"/>
      <c r="CY385" s="35"/>
      <c r="CZ385" s="35"/>
      <c r="DA385" s="35"/>
      <c r="DB385" s="35"/>
      <c r="DC385" s="35"/>
      <c r="DD385" s="35"/>
      <c r="DE385" s="35"/>
      <c r="DF385" s="35"/>
      <c r="DG385" s="35"/>
      <c r="DH385" s="35"/>
      <c r="DI385" s="35"/>
      <c r="DJ385" s="35"/>
      <c r="DK385" s="35"/>
      <c r="DL385" s="35"/>
      <c r="DM385" s="35"/>
      <c r="DN385" s="35"/>
      <c r="DO385" s="35"/>
      <c r="DP385" s="35"/>
      <c r="DQ385" s="35"/>
      <c r="DR385" s="35"/>
      <c r="DS385" s="35"/>
      <c r="DT385" s="35"/>
      <c r="DU385" s="35"/>
      <c r="DV385" s="35"/>
      <c r="DW385" s="35"/>
      <c r="DX385" s="35"/>
      <c r="DY385" s="35"/>
      <c r="DZ385" s="35"/>
      <c r="EA385" s="35"/>
      <c r="EB385" s="35"/>
      <c r="EC385" s="35"/>
      <c r="ED385" s="35"/>
      <c r="EE385" s="35"/>
      <c r="EF385" s="35"/>
      <c r="EG385" s="35"/>
      <c r="EH385" s="35"/>
      <c r="EI385" s="35"/>
      <c r="EJ385" s="35"/>
      <c r="EK385" s="35"/>
      <c r="EL385" s="35"/>
      <c r="EM385" s="35"/>
      <c r="EN385" s="35"/>
      <c r="EO385" s="35"/>
      <c r="EP385" s="35"/>
      <c r="EQ385" s="35"/>
      <c r="ER385" s="35"/>
      <c r="ES385" s="35"/>
      <c r="ET385" s="35"/>
      <c r="EU385" s="35"/>
      <c r="EV385" s="35"/>
      <c r="EW385" s="35"/>
      <c r="EX385" s="35"/>
      <c r="EY385" s="35"/>
      <c r="EZ385" s="35"/>
      <c r="FA385" s="35"/>
      <c r="FB385" s="35"/>
      <c r="FC385" s="35"/>
      <c r="FD385" s="35"/>
      <c r="FE385" s="35"/>
      <c r="FF385" s="35"/>
      <c r="FG385" s="35"/>
      <c r="FH385" s="35"/>
      <c r="FI385" s="35"/>
      <c r="FJ385" s="35"/>
      <c r="FK385" s="35"/>
      <c r="FL385" s="35"/>
      <c r="FM385" s="35"/>
      <c r="FN385" s="35"/>
      <c r="FO385" s="35"/>
      <c r="FP385" s="35"/>
      <c r="FQ385" s="35"/>
      <c r="FR385" s="35"/>
      <c r="FS385" s="35"/>
      <c r="FT385" s="35"/>
      <c r="FU385" s="35"/>
      <c r="FV385" s="35"/>
      <c r="FW385" s="35"/>
      <c r="FX385" s="35"/>
      <c r="FY385" s="35"/>
      <c r="FZ385" s="35"/>
      <c r="GA385" s="35"/>
      <c r="GB385" s="35"/>
      <c r="GC385" s="35"/>
      <c r="GD385" s="35"/>
      <c r="GE385" s="35"/>
      <c r="GF385" s="35"/>
      <c r="GG385" s="35"/>
    </row>
    <row r="386" spans="1:189" s="17" customFormat="1" ht="21" hidden="1" customHeight="1" outlineLevel="2">
      <c r="A386" s="97"/>
      <c r="C386" s="96"/>
      <c r="E386" s="27"/>
      <c r="F386" s="28"/>
      <c r="I386" s="57" t="s">
        <v>57</v>
      </c>
      <c r="J386" s="57" t="s">
        <v>72</v>
      </c>
      <c r="K386" s="57" t="s">
        <v>72</v>
      </c>
      <c r="L386" s="97" t="s">
        <v>98</v>
      </c>
      <c r="M386" s="57" t="s">
        <v>20</v>
      </c>
      <c r="N386" s="109">
        <v>10</v>
      </c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  <c r="BM386" s="35"/>
      <c r="BN386" s="35"/>
      <c r="BO386" s="35"/>
      <c r="BP386" s="35"/>
      <c r="BQ386" s="35"/>
      <c r="BR386" s="35"/>
      <c r="BS386" s="35"/>
      <c r="BT386" s="35"/>
      <c r="BU386" s="35"/>
      <c r="BV386" s="35"/>
      <c r="BW386" s="35"/>
      <c r="BX386" s="35"/>
      <c r="BY386" s="35"/>
      <c r="BZ386" s="35"/>
      <c r="CA386" s="35"/>
      <c r="CB386" s="35"/>
      <c r="CC386" s="35"/>
      <c r="CD386" s="35"/>
      <c r="CE386" s="35"/>
      <c r="CF386" s="35"/>
      <c r="CG386" s="35"/>
      <c r="CH386" s="35"/>
      <c r="CI386" s="35"/>
      <c r="CJ386" s="35"/>
      <c r="CK386" s="35"/>
      <c r="CL386" s="35"/>
      <c r="CM386" s="35"/>
      <c r="CN386" s="35"/>
      <c r="CO386" s="35"/>
      <c r="CP386" s="35"/>
      <c r="CQ386" s="35"/>
      <c r="CR386" s="35"/>
      <c r="CS386" s="35"/>
      <c r="CT386" s="35"/>
      <c r="CU386" s="35"/>
      <c r="CV386" s="35"/>
      <c r="CW386" s="35"/>
      <c r="CX386" s="35"/>
      <c r="CY386" s="35"/>
      <c r="CZ386" s="35"/>
      <c r="DA386" s="35"/>
      <c r="DB386" s="35"/>
      <c r="DC386" s="35"/>
      <c r="DD386" s="35"/>
      <c r="DE386" s="35"/>
      <c r="DF386" s="35"/>
      <c r="DG386" s="35"/>
      <c r="DH386" s="35"/>
      <c r="DI386" s="35"/>
      <c r="DJ386" s="35"/>
      <c r="DK386" s="35"/>
      <c r="DL386" s="35"/>
      <c r="DM386" s="35"/>
      <c r="DN386" s="35"/>
      <c r="DO386" s="35"/>
      <c r="DP386" s="35"/>
      <c r="DQ386" s="35"/>
      <c r="DR386" s="35"/>
      <c r="DS386" s="35"/>
      <c r="DT386" s="35"/>
      <c r="DU386" s="35"/>
      <c r="DV386" s="35"/>
      <c r="DW386" s="35"/>
      <c r="DX386" s="35"/>
      <c r="DY386" s="35"/>
      <c r="DZ386" s="35"/>
      <c r="EA386" s="35"/>
      <c r="EB386" s="35"/>
      <c r="EC386" s="35"/>
      <c r="ED386" s="35"/>
      <c r="EE386" s="35"/>
      <c r="EF386" s="35"/>
      <c r="EG386" s="35"/>
      <c r="EH386" s="35"/>
      <c r="EI386" s="35"/>
      <c r="EJ386" s="35"/>
      <c r="EK386" s="35"/>
      <c r="EL386" s="35"/>
      <c r="EM386" s="35"/>
      <c r="EN386" s="35"/>
      <c r="EO386" s="35"/>
      <c r="EP386" s="35"/>
      <c r="EQ386" s="35"/>
      <c r="ER386" s="35"/>
      <c r="ES386" s="35"/>
      <c r="ET386" s="35"/>
      <c r="EU386" s="35"/>
      <c r="EV386" s="35"/>
      <c r="EW386" s="35"/>
      <c r="EX386" s="35"/>
      <c r="EY386" s="35"/>
      <c r="EZ386" s="35"/>
      <c r="FA386" s="35"/>
      <c r="FB386" s="35"/>
      <c r="FC386" s="35"/>
      <c r="FD386" s="35"/>
      <c r="FE386" s="35"/>
      <c r="FF386" s="35"/>
      <c r="FG386" s="35"/>
      <c r="FH386" s="35"/>
      <c r="FI386" s="35"/>
      <c r="FJ386" s="35"/>
      <c r="FK386" s="35"/>
      <c r="FL386" s="35"/>
      <c r="FM386" s="35"/>
      <c r="FN386" s="35"/>
      <c r="FO386" s="35"/>
      <c r="FP386" s="35"/>
      <c r="FQ386" s="35"/>
      <c r="FR386" s="35"/>
      <c r="FS386" s="35"/>
      <c r="FT386" s="35"/>
      <c r="FU386" s="35"/>
      <c r="FV386" s="35"/>
      <c r="FW386" s="35"/>
      <c r="FX386" s="35"/>
      <c r="FY386" s="35"/>
      <c r="FZ386" s="35"/>
      <c r="GA386" s="35"/>
      <c r="GB386" s="35"/>
      <c r="GC386" s="35"/>
      <c r="GD386" s="35"/>
      <c r="GE386" s="35"/>
      <c r="GF386" s="35"/>
      <c r="GG386" s="35"/>
    </row>
    <row r="387" spans="1:189" ht="44.25" customHeight="1" outlineLevel="1" collapsed="1">
      <c r="A387" s="94" t="s">
        <v>515</v>
      </c>
      <c r="B387" s="57" t="s">
        <v>101</v>
      </c>
      <c r="C387" s="91" t="s">
        <v>78</v>
      </c>
      <c r="D387" s="57" t="s">
        <v>49</v>
      </c>
      <c r="E387" s="113" t="s">
        <v>367</v>
      </c>
      <c r="F387" s="117" t="s">
        <v>369</v>
      </c>
      <c r="G387" s="21" t="s">
        <v>409</v>
      </c>
      <c r="H387" s="19"/>
      <c r="I387" s="57" t="s">
        <v>57</v>
      </c>
      <c r="J387" s="57" t="s">
        <v>72</v>
      </c>
      <c r="K387" s="57" t="s">
        <v>72</v>
      </c>
      <c r="L387" s="22" t="str">
        <f>CONCATENATE(L388," ",N388,M388," ",L389," ",N389,M389," ",L390," ",N390,M390," ",L391," ",N391,M391," ",)</f>
        <v xml:space="preserve">Демонтаж провода (по трассе) 0,408км. Замена опор 8шт. Монтаж провода (по трассе) 0,408км. Бурение скважин и установка Ж/Б приставок  11шт. </v>
      </c>
      <c r="M387" s="19"/>
      <c r="N387" s="19"/>
    </row>
    <row r="388" spans="1:189" ht="21" hidden="1" customHeight="1" outlineLevel="2">
      <c r="A388" s="97"/>
      <c r="B388" s="17"/>
      <c r="C388" s="17"/>
      <c r="D388" s="17"/>
      <c r="E388" s="27"/>
      <c r="F388" s="28" t="s">
        <v>102</v>
      </c>
      <c r="G388" s="17"/>
      <c r="H388" s="17"/>
      <c r="I388" s="57" t="s">
        <v>57</v>
      </c>
      <c r="J388" s="57" t="s">
        <v>72</v>
      </c>
      <c r="K388" s="57" t="s">
        <v>72</v>
      </c>
      <c r="L388" s="97" t="s">
        <v>31</v>
      </c>
      <c r="M388" s="57" t="s">
        <v>41</v>
      </c>
      <c r="N388" s="112">
        <v>0.40799999999999997</v>
      </c>
    </row>
    <row r="389" spans="1:189" ht="21" hidden="1" customHeight="1" outlineLevel="2">
      <c r="A389" s="97"/>
      <c r="B389" s="17"/>
      <c r="C389" s="17"/>
      <c r="D389" s="17"/>
      <c r="E389" s="27"/>
      <c r="F389" s="28" t="s">
        <v>372</v>
      </c>
      <c r="G389" s="17"/>
      <c r="H389" s="17"/>
      <c r="I389" s="57" t="s">
        <v>57</v>
      </c>
      <c r="J389" s="57" t="s">
        <v>72</v>
      </c>
      <c r="K389" s="57" t="s">
        <v>72</v>
      </c>
      <c r="L389" s="97" t="s">
        <v>25</v>
      </c>
      <c r="M389" s="57" t="s">
        <v>20</v>
      </c>
      <c r="N389" s="109">
        <v>8</v>
      </c>
    </row>
    <row r="390" spans="1:189" ht="21" hidden="1" customHeight="1" outlineLevel="2">
      <c r="A390" s="97"/>
      <c r="B390" s="17"/>
      <c r="C390" s="96"/>
      <c r="D390" s="17"/>
      <c r="E390" s="27"/>
      <c r="F390" s="28" t="s">
        <v>102</v>
      </c>
      <c r="G390" s="17"/>
      <c r="H390" s="17"/>
      <c r="I390" s="57" t="s">
        <v>57</v>
      </c>
      <c r="J390" s="57" t="s">
        <v>72</v>
      </c>
      <c r="K390" s="57" t="s">
        <v>72</v>
      </c>
      <c r="L390" s="97" t="s">
        <v>30</v>
      </c>
      <c r="M390" s="57" t="s">
        <v>41</v>
      </c>
      <c r="N390" s="112">
        <v>0.40799999999999997</v>
      </c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5"/>
      <c r="BB390" s="35"/>
      <c r="BC390" s="35"/>
      <c r="BD390" s="35"/>
      <c r="BE390" s="35"/>
      <c r="BF390" s="35"/>
      <c r="BG390" s="35"/>
      <c r="BH390" s="35"/>
      <c r="BI390" s="35"/>
      <c r="BJ390" s="35"/>
      <c r="BK390" s="35"/>
      <c r="BL390" s="35"/>
      <c r="BM390" s="35"/>
      <c r="BN390" s="35"/>
      <c r="BO390" s="35"/>
      <c r="BP390" s="35"/>
      <c r="BQ390" s="35"/>
      <c r="BR390" s="35"/>
      <c r="BS390" s="35"/>
      <c r="BT390" s="35"/>
      <c r="BU390" s="35"/>
      <c r="BV390" s="35"/>
      <c r="BW390" s="35"/>
      <c r="BX390" s="35"/>
      <c r="BY390" s="35"/>
      <c r="BZ390" s="35"/>
      <c r="CA390" s="35"/>
      <c r="CB390" s="35"/>
      <c r="CC390" s="35"/>
      <c r="CD390" s="35"/>
      <c r="CE390" s="35"/>
      <c r="CF390" s="35"/>
      <c r="CG390" s="35"/>
      <c r="CH390" s="35"/>
      <c r="CI390" s="35"/>
      <c r="CJ390" s="35"/>
      <c r="CK390" s="35"/>
      <c r="CL390" s="35"/>
      <c r="CM390" s="35"/>
      <c r="CN390" s="35"/>
      <c r="CO390" s="35"/>
      <c r="CP390" s="35"/>
      <c r="CQ390" s="35"/>
      <c r="CR390" s="35"/>
      <c r="CS390" s="35"/>
      <c r="CT390" s="35"/>
      <c r="CU390" s="35"/>
      <c r="CV390" s="35"/>
      <c r="CW390" s="35"/>
      <c r="CX390" s="35"/>
      <c r="CY390" s="35"/>
      <c r="CZ390" s="35"/>
      <c r="DA390" s="35"/>
      <c r="DB390" s="35"/>
      <c r="DC390" s="35"/>
      <c r="DD390" s="35"/>
      <c r="DE390" s="35"/>
      <c r="DF390" s="35"/>
      <c r="DG390" s="35"/>
      <c r="DH390" s="35"/>
      <c r="DI390" s="35"/>
      <c r="DJ390" s="35"/>
      <c r="DK390" s="35"/>
      <c r="DL390" s="35"/>
      <c r="DM390" s="35"/>
      <c r="DN390" s="35"/>
      <c r="DO390" s="35"/>
      <c r="DP390" s="35"/>
      <c r="DQ390" s="35"/>
      <c r="DR390" s="35"/>
      <c r="DS390" s="35"/>
      <c r="DT390" s="35"/>
      <c r="DU390" s="35"/>
      <c r="DV390" s="35"/>
      <c r="DW390" s="35"/>
      <c r="DX390" s="35"/>
      <c r="DY390" s="35"/>
      <c r="DZ390" s="35"/>
      <c r="EA390" s="35"/>
      <c r="EB390" s="35"/>
      <c r="EC390" s="35"/>
      <c r="ED390" s="35"/>
      <c r="EE390" s="35"/>
      <c r="EF390" s="35"/>
      <c r="EG390" s="35"/>
      <c r="EH390" s="35"/>
      <c r="EI390" s="35"/>
      <c r="EJ390" s="35"/>
      <c r="EK390" s="35"/>
      <c r="EL390" s="35"/>
      <c r="EM390" s="35"/>
      <c r="EN390" s="35"/>
      <c r="EO390" s="35"/>
      <c r="EP390" s="35"/>
      <c r="EQ390" s="35"/>
      <c r="ER390" s="35"/>
      <c r="ES390" s="35"/>
      <c r="ET390" s="35"/>
      <c r="EU390" s="35"/>
      <c r="EV390" s="35"/>
      <c r="EW390" s="35"/>
      <c r="EX390" s="35"/>
      <c r="EY390" s="35"/>
      <c r="EZ390" s="35"/>
      <c r="FA390" s="35"/>
      <c r="FB390" s="35"/>
      <c r="FC390" s="35"/>
      <c r="FD390" s="35"/>
      <c r="FE390" s="35"/>
      <c r="FF390" s="35"/>
      <c r="FG390" s="35"/>
      <c r="FH390" s="35"/>
      <c r="FI390" s="35"/>
      <c r="FJ390" s="35"/>
      <c r="FK390" s="35"/>
      <c r="FL390" s="35"/>
      <c r="FM390" s="35"/>
      <c r="FN390" s="35"/>
      <c r="FO390" s="35"/>
      <c r="FP390" s="35"/>
      <c r="FQ390" s="35"/>
      <c r="FR390" s="35"/>
      <c r="FS390" s="35"/>
      <c r="FT390" s="35"/>
      <c r="FU390" s="35"/>
      <c r="FV390" s="35"/>
      <c r="FW390" s="35"/>
      <c r="FX390" s="35"/>
      <c r="FY390" s="35"/>
      <c r="FZ390" s="35"/>
      <c r="GA390" s="35"/>
      <c r="GB390" s="35"/>
      <c r="GC390" s="35"/>
      <c r="GD390" s="35"/>
      <c r="GE390" s="35"/>
      <c r="GF390" s="35"/>
      <c r="GG390" s="35"/>
    </row>
    <row r="391" spans="1:189" s="17" customFormat="1" ht="21" hidden="1" customHeight="1" outlineLevel="2">
      <c r="A391" s="97"/>
      <c r="C391" s="96"/>
      <c r="E391" s="24"/>
      <c r="F391" s="23"/>
      <c r="I391" s="57" t="s">
        <v>57</v>
      </c>
      <c r="J391" s="57" t="s">
        <v>72</v>
      </c>
      <c r="K391" s="57" t="s">
        <v>72</v>
      </c>
      <c r="L391" s="97" t="s">
        <v>98</v>
      </c>
      <c r="M391" s="57" t="s">
        <v>20</v>
      </c>
      <c r="N391" s="109">
        <v>11</v>
      </c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  <c r="BT391" s="35"/>
      <c r="BU391" s="35"/>
      <c r="BV391" s="35"/>
      <c r="BW391" s="35"/>
      <c r="BX391" s="35"/>
      <c r="BY391" s="35"/>
      <c r="BZ391" s="35"/>
      <c r="CA391" s="35"/>
      <c r="CB391" s="35"/>
      <c r="CC391" s="35"/>
      <c r="CD391" s="35"/>
      <c r="CE391" s="35"/>
      <c r="CF391" s="35"/>
      <c r="CG391" s="35"/>
      <c r="CH391" s="35"/>
      <c r="CI391" s="35"/>
      <c r="CJ391" s="35"/>
      <c r="CK391" s="35"/>
      <c r="CL391" s="35"/>
      <c r="CM391" s="35"/>
      <c r="CN391" s="35"/>
      <c r="CO391" s="35"/>
      <c r="CP391" s="35"/>
      <c r="CQ391" s="35"/>
      <c r="CR391" s="35"/>
      <c r="CS391" s="35"/>
      <c r="CT391" s="35"/>
      <c r="CU391" s="35"/>
      <c r="CV391" s="35"/>
      <c r="CW391" s="35"/>
      <c r="CX391" s="35"/>
      <c r="CY391" s="35"/>
      <c r="CZ391" s="35"/>
      <c r="DA391" s="35"/>
      <c r="DB391" s="35"/>
      <c r="DC391" s="35"/>
      <c r="DD391" s="35"/>
      <c r="DE391" s="35"/>
      <c r="DF391" s="35"/>
      <c r="DG391" s="35"/>
      <c r="DH391" s="35"/>
      <c r="DI391" s="35"/>
      <c r="DJ391" s="35"/>
      <c r="DK391" s="35"/>
      <c r="DL391" s="35"/>
      <c r="DM391" s="35"/>
      <c r="DN391" s="35"/>
      <c r="DO391" s="35"/>
      <c r="DP391" s="35"/>
      <c r="DQ391" s="35"/>
      <c r="DR391" s="35"/>
      <c r="DS391" s="35"/>
      <c r="DT391" s="35"/>
      <c r="DU391" s="35"/>
      <c r="DV391" s="35"/>
      <c r="DW391" s="35"/>
      <c r="DX391" s="35"/>
      <c r="DY391" s="35"/>
      <c r="DZ391" s="35"/>
      <c r="EA391" s="35"/>
      <c r="EB391" s="35"/>
      <c r="EC391" s="35"/>
      <c r="ED391" s="35"/>
      <c r="EE391" s="35"/>
      <c r="EF391" s="35"/>
      <c r="EG391" s="35"/>
      <c r="EH391" s="35"/>
      <c r="EI391" s="35"/>
      <c r="EJ391" s="35"/>
      <c r="EK391" s="35"/>
      <c r="EL391" s="35"/>
      <c r="EM391" s="35"/>
      <c r="EN391" s="35"/>
      <c r="EO391" s="35"/>
      <c r="EP391" s="35"/>
      <c r="EQ391" s="35"/>
      <c r="ER391" s="35"/>
      <c r="ES391" s="35"/>
      <c r="ET391" s="35"/>
      <c r="EU391" s="35"/>
      <c r="EV391" s="35"/>
      <c r="EW391" s="35"/>
      <c r="EX391" s="35"/>
      <c r="EY391" s="35"/>
      <c r="EZ391" s="35"/>
      <c r="FA391" s="35"/>
      <c r="FB391" s="35"/>
      <c r="FC391" s="35"/>
      <c r="FD391" s="35"/>
      <c r="FE391" s="35"/>
      <c r="FF391" s="35"/>
      <c r="FG391" s="35"/>
      <c r="FH391" s="35"/>
      <c r="FI391" s="35"/>
      <c r="FJ391" s="35"/>
      <c r="FK391" s="35"/>
      <c r="FL391" s="35"/>
      <c r="FM391" s="35"/>
      <c r="FN391" s="35"/>
      <c r="FO391" s="35"/>
      <c r="FP391" s="35"/>
      <c r="FQ391" s="35"/>
      <c r="FR391" s="35"/>
      <c r="FS391" s="35"/>
      <c r="FT391" s="35"/>
      <c r="FU391" s="35"/>
      <c r="FV391" s="35"/>
      <c r="FW391" s="35"/>
      <c r="FX391" s="35"/>
      <c r="FY391" s="35"/>
      <c r="FZ391" s="35"/>
      <c r="GA391" s="35"/>
      <c r="GB391" s="35"/>
      <c r="GC391" s="35"/>
      <c r="GD391" s="35"/>
      <c r="GE391" s="35"/>
      <c r="GF391" s="35"/>
      <c r="GG391" s="35"/>
    </row>
    <row r="392" spans="1:189" s="35" customFormat="1" ht="21" customHeight="1" outlineLevel="1" collapsed="1">
      <c r="A392" s="97"/>
      <c r="B392" s="17"/>
      <c r="C392" s="96"/>
      <c r="D392" s="17"/>
      <c r="E392" s="24"/>
      <c r="F392" s="23"/>
      <c r="G392" s="23"/>
      <c r="H392" s="17"/>
      <c r="I392" s="57"/>
      <c r="J392" s="57"/>
      <c r="K392" s="57"/>
      <c r="L392" s="97"/>
      <c r="M392" s="57"/>
      <c r="N392" s="109"/>
    </row>
    <row r="393" spans="1:189" s="16" customFormat="1" ht="21.75" customHeight="1">
      <c r="A393" s="118">
        <v>2</v>
      </c>
      <c r="B393" s="119"/>
      <c r="C393" s="119"/>
      <c r="D393" s="120"/>
      <c r="E393" s="121" t="s">
        <v>265</v>
      </c>
      <c r="F393" s="66"/>
      <c r="G393" s="64"/>
      <c r="H393" s="62"/>
      <c r="I393" s="62"/>
      <c r="J393" s="62"/>
      <c r="K393" s="62"/>
      <c r="L393" s="62"/>
      <c r="M393" s="62"/>
      <c r="N393" s="62"/>
    </row>
    <row r="394" spans="1:189" s="16" customFormat="1" ht="21.75" customHeight="1">
      <c r="A394" s="122"/>
      <c r="B394" s="123"/>
      <c r="C394" s="123"/>
      <c r="D394" s="124"/>
      <c r="E394" s="121"/>
      <c r="F394" s="66"/>
      <c r="G394" s="64"/>
      <c r="H394" s="62"/>
      <c r="I394" s="62"/>
      <c r="J394" s="62"/>
      <c r="K394" s="62"/>
      <c r="L394" s="62"/>
      <c r="M394" s="62"/>
      <c r="N394" s="62"/>
    </row>
    <row r="395" spans="1:189" s="16" customFormat="1" ht="21.75" customHeight="1">
      <c r="A395" s="122"/>
      <c r="B395" s="123"/>
      <c r="C395" s="123"/>
      <c r="D395" s="124"/>
      <c r="E395" s="121"/>
      <c r="F395" s="66"/>
      <c r="G395" s="64"/>
      <c r="H395" s="62"/>
      <c r="I395" s="62"/>
      <c r="J395" s="62"/>
      <c r="K395" s="62"/>
      <c r="L395" s="62"/>
      <c r="M395" s="62"/>
      <c r="N395" s="62"/>
    </row>
    <row r="396" spans="1:189" s="16" customFormat="1" ht="21.75" customHeight="1" thickBot="1">
      <c r="A396" s="122"/>
      <c r="B396" s="123"/>
      <c r="C396" s="123"/>
      <c r="D396" s="124"/>
      <c r="E396" s="125"/>
      <c r="F396" s="67"/>
      <c r="G396" s="65"/>
      <c r="H396" s="63"/>
      <c r="I396" s="63"/>
      <c r="J396" s="63"/>
      <c r="K396" s="63"/>
      <c r="L396" s="63"/>
      <c r="M396" s="63"/>
      <c r="N396" s="63"/>
    </row>
    <row r="397" spans="1:189" ht="60.75" outlineLevel="1" thickBot="1">
      <c r="A397" s="36" t="s">
        <v>607</v>
      </c>
      <c r="B397" s="37"/>
      <c r="C397" s="37"/>
      <c r="D397" s="37"/>
      <c r="E397" s="37"/>
      <c r="F397" s="38" t="s">
        <v>266</v>
      </c>
      <c r="G397" s="39" t="s">
        <v>404</v>
      </c>
      <c r="H397" s="40"/>
      <c r="I397" s="126" t="s">
        <v>564</v>
      </c>
      <c r="J397" s="126"/>
      <c r="K397" s="126"/>
      <c r="L397" s="41" t="str">
        <f>CONCATENATE(L398," ",N398,M398," ",L399," ",N399,M399," ",L400," ",N400,M400," ",L401," ",N401,M401," ",)</f>
        <v xml:space="preserve">Ремонт выключателей 35 кВ 1шт. Ремонт силового ртансформатора 35 кВ 1шт. Ремонт силового ртансформатора 35 кВ 1шт. Ремонт силового ртансформатора 35 кВ 1шт. </v>
      </c>
      <c r="M397" s="37"/>
      <c r="N397" s="37"/>
    </row>
    <row r="398" spans="1:189" ht="53.45" hidden="1" customHeight="1" outlineLevel="2">
      <c r="A398" s="127"/>
      <c r="B398" s="128" t="s">
        <v>83</v>
      </c>
      <c r="C398" s="129" t="s">
        <v>78</v>
      </c>
      <c r="D398" s="128" t="s">
        <v>19</v>
      </c>
      <c r="E398" s="128" t="s">
        <v>267</v>
      </c>
      <c r="F398" s="130" t="s">
        <v>660</v>
      </c>
      <c r="G398" s="130"/>
      <c r="H398" s="131" t="s">
        <v>405</v>
      </c>
      <c r="I398" s="128" t="s">
        <v>268</v>
      </c>
      <c r="J398" s="128" t="s">
        <v>67</v>
      </c>
      <c r="K398" s="128" t="s">
        <v>67</v>
      </c>
      <c r="L398" s="132" t="s">
        <v>269</v>
      </c>
      <c r="M398" s="128" t="s">
        <v>20</v>
      </c>
      <c r="N398" s="128">
        <v>1</v>
      </c>
    </row>
    <row r="399" spans="1:189" ht="42.75" hidden="1" customHeight="1" outlineLevel="2">
      <c r="A399" s="133"/>
      <c r="B399" s="17" t="s">
        <v>83</v>
      </c>
      <c r="C399" s="96" t="s">
        <v>78</v>
      </c>
      <c r="D399" s="17" t="s">
        <v>19</v>
      </c>
      <c r="E399" s="17" t="s">
        <v>555</v>
      </c>
      <c r="F399" s="52" t="s">
        <v>661</v>
      </c>
      <c r="G399" s="134"/>
      <c r="H399" s="135" t="s">
        <v>405</v>
      </c>
      <c r="I399" s="17" t="s">
        <v>270</v>
      </c>
      <c r="J399" s="17" t="s">
        <v>65</v>
      </c>
      <c r="K399" s="17" t="s">
        <v>65</v>
      </c>
      <c r="L399" s="50" t="s">
        <v>271</v>
      </c>
      <c r="M399" s="17" t="s">
        <v>20</v>
      </c>
      <c r="N399" s="17">
        <v>1</v>
      </c>
    </row>
    <row r="400" spans="1:189" ht="35.25" hidden="1" customHeight="1" outlineLevel="2">
      <c r="A400" s="133"/>
      <c r="B400" s="17" t="s">
        <v>83</v>
      </c>
      <c r="C400" s="96" t="s">
        <v>78</v>
      </c>
      <c r="D400" s="17" t="s">
        <v>19</v>
      </c>
      <c r="E400" s="17" t="s">
        <v>556</v>
      </c>
      <c r="F400" s="52" t="s">
        <v>662</v>
      </c>
      <c r="G400" s="134"/>
      <c r="H400" s="135" t="s">
        <v>405</v>
      </c>
      <c r="I400" s="17" t="s">
        <v>270</v>
      </c>
      <c r="J400" s="17" t="s">
        <v>64</v>
      </c>
      <c r="K400" s="17" t="s">
        <v>64</v>
      </c>
      <c r="L400" s="50" t="s">
        <v>271</v>
      </c>
      <c r="M400" s="17" t="s">
        <v>20</v>
      </c>
      <c r="N400" s="17">
        <v>1</v>
      </c>
    </row>
    <row r="401" spans="1:14" ht="40.5" hidden="1" customHeight="1" outlineLevel="2" thickBot="1">
      <c r="A401" s="136"/>
      <c r="B401" s="137" t="s">
        <v>83</v>
      </c>
      <c r="C401" s="138" t="s">
        <v>78</v>
      </c>
      <c r="D401" s="137" t="s">
        <v>19</v>
      </c>
      <c r="E401" s="137" t="s">
        <v>557</v>
      </c>
      <c r="F401" s="139" t="s">
        <v>663</v>
      </c>
      <c r="G401" s="140"/>
      <c r="H401" s="135" t="s">
        <v>405</v>
      </c>
      <c r="I401" s="137" t="s">
        <v>270</v>
      </c>
      <c r="J401" s="17" t="s">
        <v>64</v>
      </c>
      <c r="K401" s="17" t="s">
        <v>64</v>
      </c>
      <c r="L401" s="141" t="s">
        <v>271</v>
      </c>
      <c r="M401" s="137" t="s">
        <v>20</v>
      </c>
      <c r="N401" s="137">
        <v>1</v>
      </c>
    </row>
    <row r="402" spans="1:14" ht="15.75" outlineLevel="1" collapsed="1" thickBot="1">
      <c r="A402" s="42" t="s">
        <v>608</v>
      </c>
      <c r="B402" s="142"/>
      <c r="C402" s="143"/>
      <c r="D402" s="142"/>
      <c r="E402" s="43"/>
      <c r="F402" s="44" t="s">
        <v>559</v>
      </c>
      <c r="G402" s="45" t="s">
        <v>404</v>
      </c>
      <c r="H402" s="46"/>
      <c r="I402" s="142" t="s">
        <v>272</v>
      </c>
      <c r="J402" s="142"/>
      <c r="K402" s="142"/>
      <c r="L402" s="47" t="str">
        <f>CONCATENATE(L403," ",N403,M403)</f>
        <v>Ремонт силового ртансформатора 35 кВ 1шт.</v>
      </c>
      <c r="M402" s="43"/>
      <c r="N402" s="43"/>
    </row>
    <row r="403" spans="1:14" ht="31.5" hidden="1" customHeight="1" outlineLevel="2" thickBot="1">
      <c r="A403" s="144"/>
      <c r="B403" s="137" t="s">
        <v>83</v>
      </c>
      <c r="C403" s="138" t="s">
        <v>78</v>
      </c>
      <c r="D403" s="137" t="s">
        <v>19</v>
      </c>
      <c r="E403" s="137" t="s">
        <v>560</v>
      </c>
      <c r="F403" s="139" t="s">
        <v>664</v>
      </c>
      <c r="G403" s="140"/>
      <c r="H403" s="135" t="s">
        <v>405</v>
      </c>
      <c r="I403" s="137" t="s">
        <v>270</v>
      </c>
      <c r="J403" s="137" t="s">
        <v>65</v>
      </c>
      <c r="K403" s="137" t="s">
        <v>65</v>
      </c>
      <c r="L403" s="141" t="s">
        <v>271</v>
      </c>
      <c r="M403" s="137" t="s">
        <v>20</v>
      </c>
      <c r="N403" s="137">
        <v>1</v>
      </c>
    </row>
    <row r="404" spans="1:14" ht="15.75" outlineLevel="1" collapsed="1" thickBot="1">
      <c r="A404" s="42" t="s">
        <v>273</v>
      </c>
      <c r="B404" s="142"/>
      <c r="C404" s="143"/>
      <c r="D404" s="142"/>
      <c r="E404" s="43"/>
      <c r="F404" s="44" t="s">
        <v>561</v>
      </c>
      <c r="G404" s="45" t="s">
        <v>404</v>
      </c>
      <c r="H404" s="46"/>
      <c r="I404" s="142" t="s">
        <v>272</v>
      </c>
      <c r="J404" s="142"/>
      <c r="K404" s="142"/>
      <c r="L404" s="47" t="str">
        <f>CONCATENATE(L405," ",N405,M405)</f>
        <v>Ремонт силового ртансформатора 35 кВ 1шт.</v>
      </c>
      <c r="M404" s="43"/>
      <c r="N404" s="43"/>
    </row>
    <row r="405" spans="1:14" ht="38.25" hidden="1" customHeight="1" outlineLevel="2" thickBot="1">
      <c r="A405" s="144"/>
      <c r="B405" s="137" t="s">
        <v>83</v>
      </c>
      <c r="C405" s="138" t="s">
        <v>78</v>
      </c>
      <c r="D405" s="137" t="s">
        <v>19</v>
      </c>
      <c r="E405" s="137" t="s">
        <v>562</v>
      </c>
      <c r="F405" s="139" t="s">
        <v>665</v>
      </c>
      <c r="G405" s="140"/>
      <c r="H405" s="145" t="s">
        <v>405</v>
      </c>
      <c r="I405" s="137" t="s">
        <v>270</v>
      </c>
      <c r="J405" s="137" t="s">
        <v>65</v>
      </c>
      <c r="K405" s="137" t="s">
        <v>65</v>
      </c>
      <c r="L405" s="141" t="s">
        <v>271</v>
      </c>
      <c r="M405" s="137" t="s">
        <v>20</v>
      </c>
      <c r="N405" s="137">
        <v>1</v>
      </c>
    </row>
    <row r="406" spans="1:14" ht="30.75" outlineLevel="1" collapsed="1" thickBot="1">
      <c r="A406" s="36" t="s">
        <v>274</v>
      </c>
      <c r="B406" s="126"/>
      <c r="C406" s="146"/>
      <c r="D406" s="126"/>
      <c r="E406" s="37"/>
      <c r="F406" s="38" t="s">
        <v>563</v>
      </c>
      <c r="G406" s="48" t="s">
        <v>404</v>
      </c>
      <c r="H406" s="40"/>
      <c r="I406" s="126" t="s">
        <v>272</v>
      </c>
      <c r="J406" s="126"/>
      <c r="K406" s="126"/>
      <c r="L406" s="41" t="str">
        <f>CONCATENATE(,L407," ",N407,M407," ",L408," ",N408,M408)</f>
        <v>Ремонт силового ртансформатора 35 кВ 1шт. Ремонт силового ртансформатора 35 кВ 1шт.</v>
      </c>
      <c r="M406" s="37"/>
      <c r="N406" s="37"/>
    </row>
    <row r="407" spans="1:14" ht="47.25" hidden="1" customHeight="1" outlineLevel="2">
      <c r="A407" s="147"/>
      <c r="B407" s="128" t="s">
        <v>83</v>
      </c>
      <c r="C407" s="129" t="s">
        <v>78</v>
      </c>
      <c r="D407" s="128" t="s">
        <v>19</v>
      </c>
      <c r="E407" s="128" t="s">
        <v>565</v>
      </c>
      <c r="F407" s="130" t="s">
        <v>666</v>
      </c>
      <c r="G407" s="148"/>
      <c r="H407" s="149" t="s">
        <v>405</v>
      </c>
      <c r="I407" s="128" t="s">
        <v>270</v>
      </c>
      <c r="J407" s="128" t="s">
        <v>64</v>
      </c>
      <c r="K407" s="128" t="s">
        <v>64</v>
      </c>
      <c r="L407" s="132" t="s">
        <v>271</v>
      </c>
      <c r="M407" s="128" t="s">
        <v>20</v>
      </c>
      <c r="N407" s="128">
        <v>1</v>
      </c>
    </row>
    <row r="408" spans="1:14" ht="40.5" hidden="1" customHeight="1" outlineLevel="2" thickBot="1">
      <c r="A408" s="136"/>
      <c r="B408" s="137" t="s">
        <v>83</v>
      </c>
      <c r="C408" s="138" t="s">
        <v>78</v>
      </c>
      <c r="D408" s="137" t="s">
        <v>19</v>
      </c>
      <c r="E408" s="137" t="s">
        <v>566</v>
      </c>
      <c r="F408" s="139" t="s">
        <v>667</v>
      </c>
      <c r="G408" s="140"/>
      <c r="H408" s="145" t="s">
        <v>405</v>
      </c>
      <c r="I408" s="137" t="s">
        <v>270</v>
      </c>
      <c r="J408" s="137" t="s">
        <v>67</v>
      </c>
      <c r="K408" s="137" t="s">
        <v>67</v>
      </c>
      <c r="L408" s="141" t="s">
        <v>271</v>
      </c>
      <c r="M408" s="137" t="s">
        <v>20</v>
      </c>
      <c r="N408" s="137">
        <v>1</v>
      </c>
    </row>
    <row r="409" spans="1:14" ht="105.75" outlineLevel="1" collapsed="1" thickBot="1">
      <c r="A409" s="36" t="s">
        <v>419</v>
      </c>
      <c r="B409" s="126"/>
      <c r="C409" s="146"/>
      <c r="D409" s="126"/>
      <c r="E409" s="37"/>
      <c r="F409" s="38" t="s">
        <v>275</v>
      </c>
      <c r="G409" s="39" t="s">
        <v>404</v>
      </c>
      <c r="H409" s="40"/>
      <c r="I409" s="126" t="s">
        <v>564</v>
      </c>
      <c r="J409" s="126"/>
      <c r="K409" s="126"/>
      <c r="L409" s="41" t="str">
        <f>CONCATENATE(L410," ",N410,M410," ",L411," ",N411,M411," ",L412," ",N412,M412," ",L413," ",N413,M413," ",L414," ",N414,M414," ",L415," ",N415,M415," ",L416," ",N416,M416)</f>
        <v>Ремонт разъединителей 35 кВ 2шт. Замена опорно-стержневых изоляторов разъединителей 35 кВ 12шт. Ремонт разъединителей 35 кВ 1шт. Замена опорно-стержневых изоляторов разъединителей 35 кВ 6шт. Ремонт разъединителей 35 кВ 1шт. Замена опорно-стержневых изоляторов разъединителей 35 кВ 6шт. Ремонт силового ртансформатора 110 кВ 1шт.</v>
      </c>
      <c r="M409" s="37"/>
      <c r="N409" s="37"/>
    </row>
    <row r="410" spans="1:14" ht="23.45" hidden="1" customHeight="1" outlineLevel="2">
      <c r="A410" s="150"/>
      <c r="B410" s="151" t="s">
        <v>83</v>
      </c>
      <c r="C410" s="151" t="s">
        <v>78</v>
      </c>
      <c r="D410" s="151" t="s">
        <v>19</v>
      </c>
      <c r="E410" s="152" t="s">
        <v>276</v>
      </c>
      <c r="F410" s="153" t="s">
        <v>668</v>
      </c>
      <c r="G410" s="153"/>
      <c r="H410" s="154" t="s">
        <v>405</v>
      </c>
      <c r="I410" s="152" t="s">
        <v>268</v>
      </c>
      <c r="J410" s="151" t="s">
        <v>64</v>
      </c>
      <c r="K410" s="151" t="s">
        <v>64</v>
      </c>
      <c r="L410" s="132" t="s">
        <v>277</v>
      </c>
      <c r="M410" s="128" t="s">
        <v>20</v>
      </c>
      <c r="N410" s="128">
        <v>2</v>
      </c>
    </row>
    <row r="411" spans="1:14" ht="22.9" hidden="1" customHeight="1" outlineLevel="2">
      <c r="A411" s="155"/>
      <c r="B411" s="156"/>
      <c r="C411" s="156"/>
      <c r="D411" s="156"/>
      <c r="E411" s="157"/>
      <c r="F411" s="158"/>
      <c r="G411" s="158"/>
      <c r="H411" s="159"/>
      <c r="I411" s="157"/>
      <c r="J411" s="156"/>
      <c r="K411" s="156"/>
      <c r="L411" s="50" t="s">
        <v>278</v>
      </c>
      <c r="M411" s="17" t="s">
        <v>20</v>
      </c>
      <c r="N411" s="17">
        <v>12</v>
      </c>
    </row>
    <row r="412" spans="1:14" ht="22.15" hidden="1" customHeight="1" outlineLevel="2">
      <c r="A412" s="155"/>
      <c r="B412" s="156" t="s">
        <v>83</v>
      </c>
      <c r="C412" s="156" t="s">
        <v>78</v>
      </c>
      <c r="D412" s="156" t="s">
        <v>19</v>
      </c>
      <c r="E412" s="157" t="s">
        <v>276</v>
      </c>
      <c r="F412" s="158" t="s">
        <v>669</v>
      </c>
      <c r="G412" s="158"/>
      <c r="H412" s="159" t="s">
        <v>405</v>
      </c>
      <c r="I412" s="157" t="s">
        <v>268</v>
      </c>
      <c r="J412" s="156" t="s">
        <v>64</v>
      </c>
      <c r="K412" s="156" t="s">
        <v>64</v>
      </c>
      <c r="L412" s="50" t="s">
        <v>277</v>
      </c>
      <c r="M412" s="17" t="s">
        <v>20</v>
      </c>
      <c r="N412" s="17">
        <v>1</v>
      </c>
    </row>
    <row r="413" spans="1:14" ht="22.9" hidden="1" customHeight="1" outlineLevel="2">
      <c r="A413" s="155"/>
      <c r="B413" s="156"/>
      <c r="C413" s="156"/>
      <c r="D413" s="156"/>
      <c r="E413" s="157"/>
      <c r="F413" s="158"/>
      <c r="G413" s="158"/>
      <c r="H413" s="159"/>
      <c r="I413" s="157"/>
      <c r="J413" s="156"/>
      <c r="K413" s="156"/>
      <c r="L413" s="50" t="s">
        <v>278</v>
      </c>
      <c r="M413" s="17" t="s">
        <v>20</v>
      </c>
      <c r="N413" s="17">
        <v>6</v>
      </c>
    </row>
    <row r="414" spans="1:14" ht="24" hidden="1" customHeight="1" outlineLevel="2">
      <c r="A414" s="155"/>
      <c r="B414" s="156" t="s">
        <v>83</v>
      </c>
      <c r="C414" s="156" t="s">
        <v>78</v>
      </c>
      <c r="D414" s="156" t="s">
        <v>19</v>
      </c>
      <c r="E414" s="157" t="s">
        <v>276</v>
      </c>
      <c r="F414" s="158" t="s">
        <v>670</v>
      </c>
      <c r="G414" s="158"/>
      <c r="H414" s="159" t="s">
        <v>405</v>
      </c>
      <c r="I414" s="157" t="s">
        <v>268</v>
      </c>
      <c r="J414" s="156" t="s">
        <v>64</v>
      </c>
      <c r="K414" s="156" t="s">
        <v>64</v>
      </c>
      <c r="L414" s="50" t="s">
        <v>277</v>
      </c>
      <c r="M414" s="17" t="s">
        <v>20</v>
      </c>
      <c r="N414" s="17">
        <v>1</v>
      </c>
    </row>
    <row r="415" spans="1:14" ht="20.45" hidden="1" customHeight="1" outlineLevel="2">
      <c r="A415" s="155"/>
      <c r="B415" s="156"/>
      <c r="C415" s="156"/>
      <c r="D415" s="156"/>
      <c r="E415" s="157"/>
      <c r="F415" s="158"/>
      <c r="G415" s="158"/>
      <c r="H415" s="159"/>
      <c r="I415" s="157"/>
      <c r="J415" s="156"/>
      <c r="K415" s="156"/>
      <c r="L415" s="50" t="s">
        <v>278</v>
      </c>
      <c r="M415" s="17" t="s">
        <v>20</v>
      </c>
      <c r="N415" s="17">
        <v>6</v>
      </c>
    </row>
    <row r="416" spans="1:14" ht="44.25" hidden="1" customHeight="1" outlineLevel="2" thickBot="1">
      <c r="A416" s="160"/>
      <c r="B416" s="83" t="s">
        <v>58</v>
      </c>
      <c r="C416" s="161" t="s">
        <v>78</v>
      </c>
      <c r="D416" s="83" t="s">
        <v>19</v>
      </c>
      <c r="E416" s="83" t="s">
        <v>558</v>
      </c>
      <c r="F416" s="162" t="s">
        <v>671</v>
      </c>
      <c r="G416" s="163"/>
      <c r="H416" s="164" t="s">
        <v>405</v>
      </c>
      <c r="I416" s="83" t="s">
        <v>270</v>
      </c>
      <c r="J416" s="83" t="s">
        <v>66</v>
      </c>
      <c r="K416" s="83" t="s">
        <v>66</v>
      </c>
      <c r="L416" s="165" t="s">
        <v>279</v>
      </c>
      <c r="M416" s="83" t="s">
        <v>20</v>
      </c>
      <c r="N416" s="83">
        <v>1</v>
      </c>
    </row>
    <row r="417" spans="1:14" ht="15.75" outlineLevel="1" collapsed="1" thickBot="1">
      <c r="A417" s="36" t="s">
        <v>281</v>
      </c>
      <c r="B417" s="126"/>
      <c r="C417" s="146"/>
      <c r="D417" s="126"/>
      <c r="E417" s="37"/>
      <c r="F417" s="38" t="s">
        <v>567</v>
      </c>
      <c r="G417" s="39" t="s">
        <v>404</v>
      </c>
      <c r="H417" s="40"/>
      <c r="I417" s="126" t="s">
        <v>272</v>
      </c>
      <c r="J417" s="126"/>
      <c r="K417" s="126"/>
      <c r="L417" s="41" t="str">
        <f>CONCATENATE(L418," ",N418,M418)</f>
        <v>Ремонт силового ртансформатора 110 кВ 1шт.</v>
      </c>
      <c r="M417" s="37"/>
      <c r="N417" s="37"/>
    </row>
    <row r="418" spans="1:14" ht="36" hidden="1" customHeight="1" outlineLevel="2" thickBot="1">
      <c r="A418" s="166"/>
      <c r="B418" s="167" t="s">
        <v>58</v>
      </c>
      <c r="C418" s="168" t="s">
        <v>78</v>
      </c>
      <c r="D418" s="167" t="s">
        <v>19</v>
      </c>
      <c r="E418" s="167" t="s">
        <v>568</v>
      </c>
      <c r="F418" s="169" t="s">
        <v>672</v>
      </c>
      <c r="G418" s="170"/>
      <c r="H418" s="171" t="s">
        <v>405</v>
      </c>
      <c r="I418" s="167" t="s">
        <v>270</v>
      </c>
      <c r="J418" s="167" t="s">
        <v>66</v>
      </c>
      <c r="K418" s="167" t="s">
        <v>66</v>
      </c>
      <c r="L418" s="172" t="s">
        <v>279</v>
      </c>
      <c r="M418" s="167" t="s">
        <v>20</v>
      </c>
      <c r="N418" s="167">
        <v>1</v>
      </c>
    </row>
    <row r="419" spans="1:14" ht="30.75" outlineLevel="1" collapsed="1" thickBot="1">
      <c r="A419" s="36" t="s">
        <v>282</v>
      </c>
      <c r="B419" s="126"/>
      <c r="C419" s="146"/>
      <c r="D419" s="126"/>
      <c r="E419" s="37"/>
      <c r="F419" s="38" t="s">
        <v>569</v>
      </c>
      <c r="G419" s="39" t="s">
        <v>404</v>
      </c>
      <c r="H419" s="40"/>
      <c r="I419" s="126" t="s">
        <v>272</v>
      </c>
      <c r="J419" s="126"/>
      <c r="K419" s="126"/>
      <c r="L419" s="41" t="str">
        <f>CONCATENATE(L420," ",N420,M420," ",L421," ",N421,M421)</f>
        <v>Ремонт силового ртансформатора 35 кВ 1шт. Ремонт силового ртансформатора 35 кВ 1шт.</v>
      </c>
      <c r="M419" s="37"/>
      <c r="N419" s="37"/>
    </row>
    <row r="420" spans="1:14" ht="42" hidden="1" customHeight="1" outlineLevel="2">
      <c r="A420" s="127"/>
      <c r="B420" s="128" t="s">
        <v>83</v>
      </c>
      <c r="C420" s="129" t="s">
        <v>78</v>
      </c>
      <c r="D420" s="128" t="s">
        <v>19</v>
      </c>
      <c r="E420" s="128" t="s">
        <v>570</v>
      </c>
      <c r="F420" s="130" t="s">
        <v>673</v>
      </c>
      <c r="G420" s="148"/>
      <c r="H420" s="149" t="s">
        <v>405</v>
      </c>
      <c r="I420" s="128" t="s">
        <v>270</v>
      </c>
      <c r="J420" s="128" t="s">
        <v>66</v>
      </c>
      <c r="K420" s="128" t="s">
        <v>66</v>
      </c>
      <c r="L420" s="132" t="s">
        <v>271</v>
      </c>
      <c r="M420" s="128" t="s">
        <v>20</v>
      </c>
      <c r="N420" s="128">
        <v>1</v>
      </c>
    </row>
    <row r="421" spans="1:14" ht="30.75" hidden="1" customHeight="1" outlineLevel="2" thickBot="1">
      <c r="A421" s="173"/>
      <c r="B421" s="83" t="s">
        <v>83</v>
      </c>
      <c r="C421" s="161" t="s">
        <v>78</v>
      </c>
      <c r="D421" s="83" t="s">
        <v>19</v>
      </c>
      <c r="E421" s="83" t="s">
        <v>571</v>
      </c>
      <c r="F421" s="162" t="s">
        <v>674</v>
      </c>
      <c r="G421" s="163"/>
      <c r="H421" s="164" t="s">
        <v>405</v>
      </c>
      <c r="I421" s="83" t="s">
        <v>270</v>
      </c>
      <c r="J421" s="167" t="s">
        <v>67</v>
      </c>
      <c r="K421" s="167" t="s">
        <v>67</v>
      </c>
      <c r="L421" s="165" t="s">
        <v>271</v>
      </c>
      <c r="M421" s="83" t="s">
        <v>20</v>
      </c>
      <c r="N421" s="83">
        <v>1</v>
      </c>
    </row>
    <row r="422" spans="1:14" ht="63" customHeight="1" outlineLevel="1" collapsed="1" thickBot="1">
      <c r="A422" s="49" t="s">
        <v>283</v>
      </c>
      <c r="B422" s="126"/>
      <c r="C422" s="146"/>
      <c r="D422" s="126"/>
      <c r="E422" s="37"/>
      <c r="F422" s="38" t="s">
        <v>285</v>
      </c>
      <c r="G422" s="39" t="s">
        <v>404</v>
      </c>
      <c r="H422" s="40"/>
      <c r="I422" s="126" t="s">
        <v>564</v>
      </c>
      <c r="J422" s="126"/>
      <c r="K422" s="126"/>
      <c r="L422" s="41" t="str">
        <f>CONCATENATE(L423," ",N423,M423," ",L424," ",N424,M424," ",L425," ",N425,M425," ",L426," ",N426,M426," ",L427," ",N427,M427)</f>
        <v>Ремонт выключателей 6-10 кВ 5шт. Ремонт выключателей 35 кВ 1шт. Ремонт выключателей 110 кВ 1шт. Ремонт силового ртансформатора 110 кВ 1шт. Ремонт силового ртансформатора 110 кВ 1шт.</v>
      </c>
      <c r="M422" s="37"/>
      <c r="N422" s="37"/>
    </row>
    <row r="423" spans="1:14" ht="87" hidden="1" customHeight="1" outlineLevel="2">
      <c r="A423" s="174"/>
      <c r="B423" s="128" t="s">
        <v>106</v>
      </c>
      <c r="C423" s="129" t="s">
        <v>73</v>
      </c>
      <c r="D423" s="128" t="s">
        <v>46</v>
      </c>
      <c r="E423" s="128" t="s">
        <v>286</v>
      </c>
      <c r="F423" s="130" t="s">
        <v>675</v>
      </c>
      <c r="G423" s="130"/>
      <c r="H423" s="131" t="s">
        <v>405</v>
      </c>
      <c r="I423" s="128" t="s">
        <v>268</v>
      </c>
      <c r="J423" s="128" t="s">
        <v>65</v>
      </c>
      <c r="K423" s="128" t="s">
        <v>65</v>
      </c>
      <c r="L423" s="132" t="s">
        <v>287</v>
      </c>
      <c r="M423" s="128" t="s">
        <v>20</v>
      </c>
      <c r="N423" s="128">
        <v>5</v>
      </c>
    </row>
    <row r="424" spans="1:14" ht="41.25" hidden="1" customHeight="1" outlineLevel="2">
      <c r="A424" s="175"/>
      <c r="B424" s="17" t="s">
        <v>83</v>
      </c>
      <c r="C424" s="96" t="s">
        <v>73</v>
      </c>
      <c r="D424" s="17" t="s">
        <v>46</v>
      </c>
      <c r="E424" s="17" t="s">
        <v>288</v>
      </c>
      <c r="F424" s="52" t="s">
        <v>676</v>
      </c>
      <c r="G424" s="52"/>
      <c r="H424" s="176" t="s">
        <v>405</v>
      </c>
      <c r="I424" s="17" t="s">
        <v>268</v>
      </c>
      <c r="J424" s="17" t="s">
        <v>66</v>
      </c>
      <c r="K424" s="17" t="s">
        <v>66</v>
      </c>
      <c r="L424" s="50" t="s">
        <v>269</v>
      </c>
      <c r="M424" s="17" t="s">
        <v>20</v>
      </c>
      <c r="N424" s="17">
        <v>1</v>
      </c>
    </row>
    <row r="425" spans="1:14" ht="52.5" hidden="1" customHeight="1" outlineLevel="2">
      <c r="A425" s="175"/>
      <c r="B425" s="17" t="s">
        <v>58</v>
      </c>
      <c r="C425" s="96" t="s">
        <v>73</v>
      </c>
      <c r="D425" s="17" t="s">
        <v>46</v>
      </c>
      <c r="E425" s="17" t="s">
        <v>633</v>
      </c>
      <c r="F425" s="52" t="s">
        <v>677</v>
      </c>
      <c r="G425" s="52"/>
      <c r="H425" s="176" t="s">
        <v>405</v>
      </c>
      <c r="I425" s="17" t="s">
        <v>268</v>
      </c>
      <c r="J425" s="17" t="s">
        <v>67</v>
      </c>
      <c r="K425" s="17" t="s">
        <v>67</v>
      </c>
      <c r="L425" s="50" t="s">
        <v>289</v>
      </c>
      <c r="M425" s="17" t="s">
        <v>20</v>
      </c>
      <c r="N425" s="17">
        <v>1</v>
      </c>
    </row>
    <row r="426" spans="1:14" ht="36.75" hidden="1" customHeight="1" outlineLevel="2">
      <c r="A426" s="174"/>
      <c r="B426" s="17" t="s">
        <v>58</v>
      </c>
      <c r="C426" s="96" t="s">
        <v>73</v>
      </c>
      <c r="D426" s="17" t="s">
        <v>46</v>
      </c>
      <c r="E426" s="17" t="s">
        <v>572</v>
      </c>
      <c r="F426" s="52" t="s">
        <v>678</v>
      </c>
      <c r="G426" s="134"/>
      <c r="H426" s="131" t="s">
        <v>405</v>
      </c>
      <c r="I426" s="17" t="s">
        <v>270</v>
      </c>
      <c r="J426" s="17" t="s">
        <v>67</v>
      </c>
      <c r="K426" s="17" t="s">
        <v>67</v>
      </c>
      <c r="L426" s="165" t="s">
        <v>279</v>
      </c>
      <c r="M426" s="83" t="s">
        <v>20</v>
      </c>
      <c r="N426" s="83">
        <v>1</v>
      </c>
    </row>
    <row r="427" spans="1:14" ht="41.25" hidden="1" customHeight="1" outlineLevel="2" thickBot="1">
      <c r="A427" s="177"/>
      <c r="B427" s="83" t="s">
        <v>58</v>
      </c>
      <c r="C427" s="161" t="s">
        <v>73</v>
      </c>
      <c r="D427" s="83" t="s">
        <v>46</v>
      </c>
      <c r="E427" s="83" t="s">
        <v>573</v>
      </c>
      <c r="F427" s="162" t="s">
        <v>679</v>
      </c>
      <c r="G427" s="163"/>
      <c r="H427" s="178" t="s">
        <v>405</v>
      </c>
      <c r="I427" s="83" t="s">
        <v>270</v>
      </c>
      <c r="J427" s="83" t="s">
        <v>67</v>
      </c>
      <c r="K427" s="83" t="s">
        <v>67</v>
      </c>
      <c r="L427" s="165" t="s">
        <v>279</v>
      </c>
      <c r="M427" s="83" t="s">
        <v>20</v>
      </c>
      <c r="N427" s="83">
        <v>1</v>
      </c>
    </row>
    <row r="428" spans="1:14" ht="15.75" outlineLevel="1" collapsed="1" thickBot="1">
      <c r="A428" s="49" t="s">
        <v>284</v>
      </c>
      <c r="B428" s="126"/>
      <c r="C428" s="146"/>
      <c r="D428" s="126"/>
      <c r="E428" s="37"/>
      <c r="F428" s="38" t="s">
        <v>291</v>
      </c>
      <c r="G428" s="39" t="s">
        <v>404</v>
      </c>
      <c r="H428" s="40"/>
      <c r="I428" s="126" t="s">
        <v>57</v>
      </c>
      <c r="J428" s="126"/>
      <c r="K428" s="126"/>
      <c r="L428" s="41" t="str">
        <f>CONCATENATE(L429," ",N429,M429)</f>
        <v>Ремонт выключателей 35 кВ 1шт.</v>
      </c>
      <c r="M428" s="37"/>
      <c r="N428" s="37"/>
    </row>
    <row r="429" spans="1:14" ht="41.25" hidden="1" customHeight="1" outlineLevel="2" thickBot="1">
      <c r="A429" s="177"/>
      <c r="B429" s="167" t="s">
        <v>83</v>
      </c>
      <c r="C429" s="168" t="s">
        <v>73</v>
      </c>
      <c r="D429" s="167" t="s">
        <v>46</v>
      </c>
      <c r="E429" s="167" t="s">
        <v>292</v>
      </c>
      <c r="F429" s="169" t="s">
        <v>680</v>
      </c>
      <c r="G429" s="169"/>
      <c r="H429" s="178" t="s">
        <v>405</v>
      </c>
      <c r="I429" s="167" t="s">
        <v>268</v>
      </c>
      <c r="J429" s="167" t="s">
        <v>67</v>
      </c>
      <c r="K429" s="167" t="s">
        <v>67</v>
      </c>
      <c r="L429" s="172" t="s">
        <v>269</v>
      </c>
      <c r="M429" s="167" t="s">
        <v>20</v>
      </c>
      <c r="N429" s="167">
        <v>1</v>
      </c>
    </row>
    <row r="430" spans="1:14" ht="60.75" outlineLevel="1" collapsed="1" thickBot="1">
      <c r="A430" s="49" t="s">
        <v>290</v>
      </c>
      <c r="B430" s="126"/>
      <c r="C430" s="146"/>
      <c r="D430" s="126"/>
      <c r="E430" s="37"/>
      <c r="F430" s="38" t="s">
        <v>295</v>
      </c>
      <c r="G430" s="39" t="s">
        <v>404</v>
      </c>
      <c r="H430" s="40"/>
      <c r="I430" s="126" t="s">
        <v>564</v>
      </c>
      <c r="J430" s="126"/>
      <c r="K430" s="126"/>
      <c r="L430" s="41" t="str">
        <f>CONCATENATE(L431," ",N431,M431," ",L432," ",N432,M432," ",L433," ",N433,M433," ",L434," ",N434,M434)</f>
        <v>Ремонт выключателей 6-10 кВ 4шт. Ремонт выключателей 110 кВ 1шт. Ремонт силового ртансформатора 110 кВ 1шт. Ремонт силового ртансформатора 110 кВ 1шт.</v>
      </c>
      <c r="M430" s="37"/>
      <c r="N430" s="37"/>
    </row>
    <row r="431" spans="1:14" ht="65.25" hidden="1" customHeight="1" outlineLevel="2">
      <c r="A431" s="132"/>
      <c r="B431" s="128" t="s">
        <v>106</v>
      </c>
      <c r="C431" s="129" t="s">
        <v>73</v>
      </c>
      <c r="D431" s="128" t="s">
        <v>46</v>
      </c>
      <c r="E431" s="128" t="s">
        <v>296</v>
      </c>
      <c r="F431" s="130" t="s">
        <v>681</v>
      </c>
      <c r="G431" s="130"/>
      <c r="H431" s="131" t="s">
        <v>405</v>
      </c>
      <c r="I431" s="128" t="s">
        <v>268</v>
      </c>
      <c r="J431" s="128" t="s">
        <v>65</v>
      </c>
      <c r="K431" s="128" t="s">
        <v>65</v>
      </c>
      <c r="L431" s="132" t="s">
        <v>287</v>
      </c>
      <c r="M431" s="128" t="s">
        <v>20</v>
      </c>
      <c r="N431" s="128">
        <v>4</v>
      </c>
    </row>
    <row r="432" spans="1:14" ht="43.5" hidden="1" customHeight="1" outlineLevel="2">
      <c r="A432" s="50"/>
      <c r="B432" s="17" t="s">
        <v>58</v>
      </c>
      <c r="C432" s="96" t="s">
        <v>73</v>
      </c>
      <c r="D432" s="17" t="s">
        <v>46</v>
      </c>
      <c r="E432" s="17" t="s">
        <v>297</v>
      </c>
      <c r="F432" s="52" t="s">
        <v>682</v>
      </c>
      <c r="G432" s="52"/>
      <c r="H432" s="176" t="s">
        <v>405</v>
      </c>
      <c r="I432" s="17" t="s">
        <v>268</v>
      </c>
      <c r="J432" s="17" t="s">
        <v>67</v>
      </c>
      <c r="K432" s="17" t="s">
        <v>67</v>
      </c>
      <c r="L432" s="50" t="s">
        <v>289</v>
      </c>
      <c r="M432" s="17" t="s">
        <v>20</v>
      </c>
      <c r="N432" s="17">
        <v>1</v>
      </c>
    </row>
    <row r="433" spans="1:14" ht="39.75" hidden="1" customHeight="1" outlineLevel="2">
      <c r="A433" s="132"/>
      <c r="B433" s="17" t="s">
        <v>58</v>
      </c>
      <c r="C433" s="96" t="s">
        <v>73</v>
      </c>
      <c r="D433" s="17" t="s">
        <v>46</v>
      </c>
      <c r="E433" s="17" t="s">
        <v>574</v>
      </c>
      <c r="F433" s="52" t="s">
        <v>683</v>
      </c>
      <c r="G433" s="134"/>
      <c r="H433" s="179" t="s">
        <v>405</v>
      </c>
      <c r="I433" s="17" t="s">
        <v>270</v>
      </c>
      <c r="J433" s="17" t="s">
        <v>67</v>
      </c>
      <c r="K433" s="17" t="s">
        <v>67</v>
      </c>
      <c r="L433" s="165" t="s">
        <v>279</v>
      </c>
      <c r="M433" s="83" t="s">
        <v>20</v>
      </c>
      <c r="N433" s="83">
        <v>1</v>
      </c>
    </row>
    <row r="434" spans="1:14" ht="37.5" hidden="1" customHeight="1" outlineLevel="2" thickBot="1">
      <c r="A434" s="172"/>
      <c r="B434" s="83" t="s">
        <v>58</v>
      </c>
      <c r="C434" s="161" t="s">
        <v>73</v>
      </c>
      <c r="D434" s="83" t="s">
        <v>46</v>
      </c>
      <c r="E434" s="83" t="s">
        <v>575</v>
      </c>
      <c r="F434" s="162" t="s">
        <v>684</v>
      </c>
      <c r="G434" s="163"/>
      <c r="H434" s="179" t="s">
        <v>405</v>
      </c>
      <c r="I434" s="83" t="s">
        <v>270</v>
      </c>
      <c r="J434" s="83" t="s">
        <v>67</v>
      </c>
      <c r="K434" s="83" t="s">
        <v>67</v>
      </c>
      <c r="L434" s="165" t="s">
        <v>279</v>
      </c>
      <c r="M434" s="83" t="s">
        <v>20</v>
      </c>
      <c r="N434" s="83">
        <v>1</v>
      </c>
    </row>
    <row r="435" spans="1:14" ht="45.75" outlineLevel="1" collapsed="1" thickBot="1">
      <c r="A435" s="49" t="s">
        <v>293</v>
      </c>
      <c r="B435" s="126"/>
      <c r="C435" s="146"/>
      <c r="D435" s="126"/>
      <c r="E435" s="37"/>
      <c r="F435" s="38" t="s">
        <v>299</v>
      </c>
      <c r="G435" s="39" t="s">
        <v>404</v>
      </c>
      <c r="H435" s="40"/>
      <c r="I435" s="126" t="s">
        <v>564</v>
      </c>
      <c r="J435" s="126"/>
      <c r="K435" s="126"/>
      <c r="L435" s="41" t="str">
        <f>CONCATENATE(L436," ",N436,M436," ",L437," ",N437,M437," ",L438," ",N438,M438," ",)</f>
        <v xml:space="preserve">Ремонт выключателей 6-10 кВ 3шт. Ремонт силового ртансформатора 35 кВ 1шт. Ремонт силового ртансформатора 35 кВ 1шт. </v>
      </c>
      <c r="M435" s="37"/>
      <c r="N435" s="37"/>
    </row>
    <row r="436" spans="1:14" ht="61.5" hidden="1" customHeight="1" outlineLevel="2">
      <c r="A436" s="174"/>
      <c r="B436" s="128" t="s">
        <v>106</v>
      </c>
      <c r="C436" s="129" t="s">
        <v>73</v>
      </c>
      <c r="D436" s="128" t="s">
        <v>46</v>
      </c>
      <c r="E436" s="128" t="s">
        <v>300</v>
      </c>
      <c r="F436" s="130" t="s">
        <v>685</v>
      </c>
      <c r="G436" s="130"/>
      <c r="H436" s="131" t="s">
        <v>405</v>
      </c>
      <c r="I436" s="128" t="s">
        <v>268</v>
      </c>
      <c r="J436" s="128" t="s">
        <v>67</v>
      </c>
      <c r="K436" s="128" t="s">
        <v>67</v>
      </c>
      <c r="L436" s="132" t="s">
        <v>287</v>
      </c>
      <c r="M436" s="128" t="s">
        <v>20</v>
      </c>
      <c r="N436" s="128">
        <v>3</v>
      </c>
    </row>
    <row r="437" spans="1:14" ht="33.75" hidden="1" customHeight="1" outlineLevel="2">
      <c r="A437" s="175"/>
      <c r="B437" s="17" t="s">
        <v>83</v>
      </c>
      <c r="C437" s="96" t="s">
        <v>73</v>
      </c>
      <c r="D437" s="17" t="s">
        <v>46</v>
      </c>
      <c r="E437" s="17" t="s">
        <v>576</v>
      </c>
      <c r="F437" s="52" t="s">
        <v>686</v>
      </c>
      <c r="G437" s="134"/>
      <c r="H437" s="179" t="s">
        <v>405</v>
      </c>
      <c r="I437" s="17" t="s">
        <v>270</v>
      </c>
      <c r="J437" s="17" t="s">
        <v>66</v>
      </c>
      <c r="K437" s="17" t="s">
        <v>66</v>
      </c>
      <c r="L437" s="165" t="s">
        <v>271</v>
      </c>
      <c r="M437" s="83" t="s">
        <v>20</v>
      </c>
      <c r="N437" s="83">
        <v>1</v>
      </c>
    </row>
    <row r="438" spans="1:14" ht="33.75" hidden="1" customHeight="1" outlineLevel="2" thickBot="1">
      <c r="A438" s="180"/>
      <c r="B438" s="83" t="s">
        <v>83</v>
      </c>
      <c r="C438" s="161" t="s">
        <v>73</v>
      </c>
      <c r="D438" s="83" t="s">
        <v>46</v>
      </c>
      <c r="E438" s="83" t="s">
        <v>577</v>
      </c>
      <c r="F438" s="162" t="s">
        <v>687</v>
      </c>
      <c r="G438" s="163"/>
      <c r="H438" s="179" t="s">
        <v>405</v>
      </c>
      <c r="I438" s="83" t="s">
        <v>270</v>
      </c>
      <c r="J438" s="83" t="s">
        <v>66</v>
      </c>
      <c r="K438" s="83" t="s">
        <v>66</v>
      </c>
      <c r="L438" s="165" t="s">
        <v>271</v>
      </c>
      <c r="M438" s="83" t="s">
        <v>20</v>
      </c>
      <c r="N438" s="83">
        <v>1</v>
      </c>
    </row>
    <row r="439" spans="1:14" ht="90.75" outlineLevel="1" collapsed="1" thickBot="1">
      <c r="A439" s="50" t="s">
        <v>294</v>
      </c>
      <c r="B439" s="17"/>
      <c r="C439" s="96"/>
      <c r="D439" s="17"/>
      <c r="E439" s="19"/>
      <c r="F439" s="51" t="s">
        <v>302</v>
      </c>
      <c r="G439" s="52" t="s">
        <v>404</v>
      </c>
      <c r="H439" s="53"/>
      <c r="I439" s="142" t="s">
        <v>564</v>
      </c>
      <c r="J439" s="17"/>
      <c r="K439" s="17"/>
      <c r="L439" s="22" t="str">
        <f>CONCATENATE(L440," ",N440,M440," ",L441," ",N441,M441," ",L442," ",N442,M442," ",L443," ",N443,M443," ",L444," ",N444,M444," ",L445," ",N445,M445," ",L446," ",N446,M446)</f>
        <v>Ремонт выключателей 6-10 кВ 2шт. Ремонт выключателей 35 кВ 1шт. Ремонт выключателей 35 кВ 1шт. Ремонт разъединителей 35 кВ 2шт. Замена опорно-стержневых изоляторов разъединителей 35 кВ 12шт. Ремонт разъединителей 35 кВ 1шт. Замена опорно-стержневых изоляторов разъединителей 35 кВ 6шт.</v>
      </c>
      <c r="M439" s="19"/>
      <c r="N439" s="19"/>
    </row>
    <row r="440" spans="1:14" ht="55.5" hidden="1" customHeight="1" outlineLevel="2">
      <c r="A440" s="175"/>
      <c r="B440" s="17" t="s">
        <v>106</v>
      </c>
      <c r="C440" s="96" t="s">
        <v>73</v>
      </c>
      <c r="D440" s="17" t="s">
        <v>46</v>
      </c>
      <c r="E440" s="50" t="s">
        <v>303</v>
      </c>
      <c r="F440" s="52" t="s">
        <v>688</v>
      </c>
      <c r="G440" s="52"/>
      <c r="H440" s="176" t="s">
        <v>405</v>
      </c>
      <c r="I440" s="17" t="s">
        <v>268</v>
      </c>
      <c r="J440" s="17" t="s">
        <v>65</v>
      </c>
      <c r="K440" s="17" t="s">
        <v>65</v>
      </c>
      <c r="L440" s="50" t="s">
        <v>287</v>
      </c>
      <c r="M440" s="17" t="s">
        <v>20</v>
      </c>
      <c r="N440" s="17">
        <v>2</v>
      </c>
    </row>
    <row r="441" spans="1:14" ht="33.75" hidden="1" customHeight="1" outlineLevel="2">
      <c r="A441" s="175"/>
      <c r="B441" s="17" t="s">
        <v>83</v>
      </c>
      <c r="C441" s="96" t="s">
        <v>73</v>
      </c>
      <c r="D441" s="17" t="s">
        <v>46</v>
      </c>
      <c r="E441" s="50" t="s">
        <v>304</v>
      </c>
      <c r="F441" s="52" t="s">
        <v>689</v>
      </c>
      <c r="G441" s="52"/>
      <c r="H441" s="176" t="s">
        <v>405</v>
      </c>
      <c r="I441" s="17" t="s">
        <v>268</v>
      </c>
      <c r="J441" s="17" t="s">
        <v>64</v>
      </c>
      <c r="K441" s="17" t="s">
        <v>64</v>
      </c>
      <c r="L441" s="50" t="s">
        <v>269</v>
      </c>
      <c r="M441" s="17" t="s">
        <v>20</v>
      </c>
      <c r="N441" s="17">
        <v>1</v>
      </c>
    </row>
    <row r="442" spans="1:14" ht="39" hidden="1" customHeight="1" outlineLevel="2">
      <c r="A442" s="175"/>
      <c r="B442" s="17" t="s">
        <v>83</v>
      </c>
      <c r="C442" s="96" t="s">
        <v>73</v>
      </c>
      <c r="D442" s="17" t="s">
        <v>46</v>
      </c>
      <c r="E442" s="50" t="s">
        <v>305</v>
      </c>
      <c r="F442" s="52" t="s">
        <v>690</v>
      </c>
      <c r="G442" s="52"/>
      <c r="H442" s="176" t="s">
        <v>405</v>
      </c>
      <c r="I442" s="17" t="s">
        <v>268</v>
      </c>
      <c r="J442" s="17" t="s">
        <v>64</v>
      </c>
      <c r="K442" s="17" t="s">
        <v>64</v>
      </c>
      <c r="L442" s="50" t="s">
        <v>269</v>
      </c>
      <c r="M442" s="17" t="s">
        <v>20</v>
      </c>
      <c r="N442" s="17">
        <v>1</v>
      </c>
    </row>
    <row r="443" spans="1:14" hidden="1" outlineLevel="2">
      <c r="A443" s="181"/>
      <c r="B443" s="156" t="s">
        <v>83</v>
      </c>
      <c r="C443" s="156" t="s">
        <v>73</v>
      </c>
      <c r="D443" s="156" t="s">
        <v>46</v>
      </c>
      <c r="E443" s="157" t="s">
        <v>306</v>
      </c>
      <c r="F443" s="182" t="s">
        <v>691</v>
      </c>
      <c r="G443" s="183"/>
      <c r="H443" s="182" t="s">
        <v>405</v>
      </c>
      <c r="I443" s="156" t="s">
        <v>268</v>
      </c>
      <c r="J443" s="156" t="s">
        <v>64</v>
      </c>
      <c r="K443" s="156" t="s">
        <v>64</v>
      </c>
      <c r="L443" s="50" t="s">
        <v>277</v>
      </c>
      <c r="M443" s="17" t="s">
        <v>20</v>
      </c>
      <c r="N443" s="17">
        <v>2</v>
      </c>
    </row>
    <row r="444" spans="1:14" hidden="1" outlineLevel="2">
      <c r="A444" s="181"/>
      <c r="B444" s="156"/>
      <c r="C444" s="156"/>
      <c r="D444" s="156"/>
      <c r="E444" s="157"/>
      <c r="F444" s="182"/>
      <c r="G444" s="183"/>
      <c r="H444" s="182"/>
      <c r="I444" s="156"/>
      <c r="J444" s="156"/>
      <c r="K444" s="156"/>
      <c r="L444" s="50" t="s">
        <v>278</v>
      </c>
      <c r="M444" s="17" t="s">
        <v>20</v>
      </c>
      <c r="N444" s="17">
        <v>12</v>
      </c>
    </row>
    <row r="445" spans="1:14" hidden="1" outlineLevel="2">
      <c r="A445" s="181"/>
      <c r="B445" s="156" t="s">
        <v>83</v>
      </c>
      <c r="C445" s="156" t="s">
        <v>73</v>
      </c>
      <c r="D445" s="156" t="s">
        <v>46</v>
      </c>
      <c r="E445" s="157" t="s">
        <v>307</v>
      </c>
      <c r="F445" s="182" t="s">
        <v>692</v>
      </c>
      <c r="G445" s="183"/>
      <c r="H445" s="182" t="s">
        <v>405</v>
      </c>
      <c r="I445" s="156" t="s">
        <v>268</v>
      </c>
      <c r="J445" s="156" t="s">
        <v>64</v>
      </c>
      <c r="K445" s="156" t="s">
        <v>64</v>
      </c>
      <c r="L445" s="50" t="s">
        <v>277</v>
      </c>
      <c r="M445" s="17" t="s">
        <v>20</v>
      </c>
      <c r="N445" s="17">
        <v>1</v>
      </c>
    </row>
    <row r="446" spans="1:14" hidden="1" outlineLevel="2">
      <c r="A446" s="181"/>
      <c r="B446" s="156"/>
      <c r="C446" s="156"/>
      <c r="D446" s="156"/>
      <c r="E446" s="157"/>
      <c r="F446" s="182"/>
      <c r="G446" s="183"/>
      <c r="H446" s="182"/>
      <c r="I446" s="156"/>
      <c r="J446" s="156"/>
      <c r="K446" s="156"/>
      <c r="L446" s="50" t="s">
        <v>278</v>
      </c>
      <c r="M446" s="17" t="s">
        <v>20</v>
      </c>
      <c r="N446" s="17">
        <v>6</v>
      </c>
    </row>
    <row r="447" spans="1:14" ht="31.5" hidden="1" customHeight="1" outlineLevel="2" thickBot="1">
      <c r="A447" s="174"/>
      <c r="B447" s="83" t="s">
        <v>83</v>
      </c>
      <c r="C447" s="161" t="s">
        <v>73</v>
      </c>
      <c r="D447" s="83" t="s">
        <v>46</v>
      </c>
      <c r="E447" s="83" t="s">
        <v>579</v>
      </c>
      <c r="F447" s="162" t="s">
        <v>693</v>
      </c>
      <c r="G447" s="163"/>
      <c r="H447" s="179" t="s">
        <v>405</v>
      </c>
      <c r="I447" s="83" t="s">
        <v>270</v>
      </c>
      <c r="J447" s="83" t="s">
        <v>64</v>
      </c>
      <c r="K447" s="83" t="s">
        <v>64</v>
      </c>
      <c r="L447" s="165" t="s">
        <v>271</v>
      </c>
      <c r="M447" s="83" t="s">
        <v>20</v>
      </c>
      <c r="N447" s="83">
        <v>1</v>
      </c>
    </row>
    <row r="448" spans="1:14" ht="30.75" outlineLevel="1" collapsed="1" thickBot="1">
      <c r="A448" s="49" t="s">
        <v>298</v>
      </c>
      <c r="B448" s="126"/>
      <c r="C448" s="146"/>
      <c r="D448" s="126"/>
      <c r="E448" s="37"/>
      <c r="F448" s="38" t="s">
        <v>580</v>
      </c>
      <c r="G448" s="52" t="s">
        <v>404</v>
      </c>
      <c r="H448" s="40"/>
      <c r="I448" s="126" t="s">
        <v>272</v>
      </c>
      <c r="J448" s="126"/>
      <c r="K448" s="126"/>
      <c r="L448" s="41" t="str">
        <f>CONCATENATE(L449," ",N449,M449," ",L450," ",N450,M450)</f>
        <v>Ремонт силового ртансформатора 110 кВ 1шт. Ремонт силового ртансформатора 110 кВ 1шт.</v>
      </c>
      <c r="M448" s="37"/>
      <c r="N448" s="37"/>
    </row>
    <row r="449" spans="1:14" ht="39.75" hidden="1" customHeight="1" outlineLevel="2">
      <c r="A449" s="174"/>
      <c r="B449" s="17" t="s">
        <v>58</v>
      </c>
      <c r="C449" s="96" t="s">
        <v>73</v>
      </c>
      <c r="D449" s="17" t="s">
        <v>46</v>
      </c>
      <c r="E449" s="17" t="s">
        <v>581</v>
      </c>
      <c r="F449" s="52" t="s">
        <v>694</v>
      </c>
      <c r="G449" s="134"/>
      <c r="H449" s="179" t="s">
        <v>405</v>
      </c>
      <c r="I449" s="17" t="s">
        <v>270</v>
      </c>
      <c r="J449" s="17" t="s">
        <v>67</v>
      </c>
      <c r="K449" s="17" t="s">
        <v>67</v>
      </c>
      <c r="L449" s="50" t="s">
        <v>279</v>
      </c>
      <c r="M449" s="17" t="s">
        <v>20</v>
      </c>
      <c r="N449" s="17">
        <v>1</v>
      </c>
    </row>
    <row r="450" spans="1:14" ht="37.5" hidden="1" customHeight="1" outlineLevel="2" thickBot="1">
      <c r="A450" s="174"/>
      <c r="B450" s="17" t="s">
        <v>58</v>
      </c>
      <c r="C450" s="96" t="s">
        <v>73</v>
      </c>
      <c r="D450" s="17" t="s">
        <v>46</v>
      </c>
      <c r="E450" s="17" t="s">
        <v>582</v>
      </c>
      <c r="F450" s="52" t="s">
        <v>695</v>
      </c>
      <c r="G450" s="134"/>
      <c r="H450" s="179" t="s">
        <v>405</v>
      </c>
      <c r="I450" s="17" t="s">
        <v>270</v>
      </c>
      <c r="J450" s="17" t="s">
        <v>67</v>
      </c>
      <c r="K450" s="17" t="s">
        <v>67</v>
      </c>
      <c r="L450" s="50" t="s">
        <v>279</v>
      </c>
      <c r="M450" s="17" t="s">
        <v>20</v>
      </c>
      <c r="N450" s="17">
        <v>1</v>
      </c>
    </row>
    <row r="451" spans="1:14" ht="30.75" outlineLevel="1" collapsed="1" thickBot="1">
      <c r="A451" s="49" t="s">
        <v>301</v>
      </c>
      <c r="B451" s="126"/>
      <c r="C451" s="146"/>
      <c r="D451" s="126"/>
      <c r="E451" s="37"/>
      <c r="F451" s="38" t="s">
        <v>583</v>
      </c>
      <c r="G451" s="52" t="s">
        <v>404</v>
      </c>
      <c r="H451" s="40"/>
      <c r="I451" s="126" t="s">
        <v>272</v>
      </c>
      <c r="J451" s="126"/>
      <c r="K451" s="126"/>
      <c r="L451" s="41" t="str">
        <f>CONCATENATE(L452," ",N452,M452," ",L453," ",N453,M453)</f>
        <v>Ремонт силового ртансформатора 35 кВ 1шт. Ремонт силового ртансформатора 35 кВ 1шт.</v>
      </c>
      <c r="M451" s="37"/>
      <c r="N451" s="37"/>
    </row>
    <row r="452" spans="1:14" ht="44.25" hidden="1" customHeight="1" outlineLevel="2">
      <c r="A452" s="174"/>
      <c r="B452" s="128" t="s">
        <v>83</v>
      </c>
      <c r="C452" s="129" t="s">
        <v>73</v>
      </c>
      <c r="D452" s="128" t="s">
        <v>46</v>
      </c>
      <c r="E452" s="128" t="s">
        <v>584</v>
      </c>
      <c r="F452" s="130" t="s">
        <v>696</v>
      </c>
      <c r="G452" s="148"/>
      <c r="H452" s="179" t="s">
        <v>405</v>
      </c>
      <c r="I452" s="128" t="s">
        <v>270</v>
      </c>
      <c r="J452" s="128" t="s">
        <v>66</v>
      </c>
      <c r="K452" s="128" t="s">
        <v>66</v>
      </c>
      <c r="L452" s="132" t="s">
        <v>271</v>
      </c>
      <c r="M452" s="128" t="s">
        <v>20</v>
      </c>
      <c r="N452" s="128">
        <v>1</v>
      </c>
    </row>
    <row r="453" spans="1:14" ht="44.25" hidden="1" customHeight="1" outlineLevel="2">
      <c r="A453" s="180"/>
      <c r="B453" s="83" t="s">
        <v>83</v>
      </c>
      <c r="C453" s="161" t="s">
        <v>73</v>
      </c>
      <c r="D453" s="83" t="s">
        <v>46</v>
      </c>
      <c r="E453" s="83" t="s">
        <v>584</v>
      </c>
      <c r="F453" s="162" t="s">
        <v>697</v>
      </c>
      <c r="G453" s="163"/>
      <c r="H453" s="179" t="s">
        <v>405</v>
      </c>
      <c r="I453" s="83" t="s">
        <v>270</v>
      </c>
      <c r="J453" s="83" t="s">
        <v>66</v>
      </c>
      <c r="K453" s="83" t="s">
        <v>66</v>
      </c>
      <c r="L453" s="165" t="s">
        <v>271</v>
      </c>
      <c r="M453" s="83" t="s">
        <v>20</v>
      </c>
      <c r="N453" s="83">
        <v>1</v>
      </c>
    </row>
    <row r="454" spans="1:14" ht="30" outlineLevel="1" collapsed="1">
      <c r="A454" s="50" t="s">
        <v>308</v>
      </c>
      <c r="B454" s="17"/>
      <c r="C454" s="96"/>
      <c r="D454" s="17"/>
      <c r="E454" s="19"/>
      <c r="F454" s="51" t="s">
        <v>309</v>
      </c>
      <c r="G454" s="52" t="s">
        <v>404</v>
      </c>
      <c r="H454" s="53"/>
      <c r="I454" s="17" t="s">
        <v>310</v>
      </c>
      <c r="J454" s="17"/>
      <c r="K454" s="17"/>
      <c r="L454" s="22" t="str">
        <f>CONCATENATE(L455," ",N455,M455," ",L456," ",N456,M456)</f>
        <v>Ремонт выключателей 35 кВ 1шт. Ремонт силового ртансформатора 110 кВ 1шт.</v>
      </c>
      <c r="M454" s="19"/>
      <c r="N454" s="19"/>
    </row>
    <row r="455" spans="1:14" ht="45" hidden="1" customHeight="1" outlineLevel="2">
      <c r="A455" s="175"/>
      <c r="B455" s="17" t="s">
        <v>83</v>
      </c>
      <c r="C455" s="96" t="s">
        <v>73</v>
      </c>
      <c r="D455" s="17" t="s">
        <v>46</v>
      </c>
      <c r="E455" s="17" t="s">
        <v>311</v>
      </c>
      <c r="F455" s="52" t="s">
        <v>698</v>
      </c>
      <c r="G455" s="52"/>
      <c r="H455" s="176" t="s">
        <v>405</v>
      </c>
      <c r="I455" s="17" t="s">
        <v>268</v>
      </c>
      <c r="J455" s="17" t="s">
        <v>64</v>
      </c>
      <c r="K455" s="17" t="s">
        <v>64</v>
      </c>
      <c r="L455" s="50" t="s">
        <v>269</v>
      </c>
      <c r="M455" s="17" t="s">
        <v>20</v>
      </c>
      <c r="N455" s="17">
        <v>1</v>
      </c>
    </row>
    <row r="456" spans="1:14" ht="39.75" hidden="1" customHeight="1" outlineLevel="2">
      <c r="A456" s="175"/>
      <c r="B456" s="17" t="s">
        <v>58</v>
      </c>
      <c r="C456" s="96" t="s">
        <v>73</v>
      </c>
      <c r="D456" s="17" t="s">
        <v>46</v>
      </c>
      <c r="E456" s="17" t="s">
        <v>312</v>
      </c>
      <c r="F456" s="52" t="s">
        <v>699</v>
      </c>
      <c r="G456" s="52"/>
      <c r="H456" s="176" t="s">
        <v>405</v>
      </c>
      <c r="I456" s="17" t="s">
        <v>313</v>
      </c>
      <c r="J456" s="17" t="s">
        <v>64</v>
      </c>
      <c r="K456" s="17" t="s">
        <v>64</v>
      </c>
      <c r="L456" s="50" t="s">
        <v>279</v>
      </c>
      <c r="M456" s="17" t="s">
        <v>20</v>
      </c>
      <c r="N456" s="17">
        <v>1</v>
      </c>
    </row>
    <row r="457" spans="1:14" ht="30" outlineLevel="1" collapsed="1">
      <c r="A457" s="54" t="s">
        <v>415</v>
      </c>
      <c r="B457" s="17"/>
      <c r="C457" s="96"/>
      <c r="D457" s="17"/>
      <c r="E457" s="19"/>
      <c r="F457" s="51" t="s">
        <v>314</v>
      </c>
      <c r="G457" s="52" t="s">
        <v>404</v>
      </c>
      <c r="H457" s="53"/>
      <c r="I457" s="17" t="s">
        <v>420</v>
      </c>
      <c r="J457" s="17"/>
      <c r="K457" s="17"/>
      <c r="L457" s="22" t="str">
        <f>CONCATENATE(L458," ",N458,M458," ",L459," ",N459,M459)</f>
        <v>Ремонт силового ртансформатора 110 кВ 1шт. Ремонт силового ртансформатора 110 кВ 1шт.</v>
      </c>
      <c r="M457" s="19"/>
      <c r="N457" s="19"/>
    </row>
    <row r="458" spans="1:14" ht="26.25" hidden="1" customHeight="1" outlineLevel="2">
      <c r="A458" s="175"/>
      <c r="B458" s="17" t="s">
        <v>58</v>
      </c>
      <c r="C458" s="96" t="s">
        <v>73</v>
      </c>
      <c r="D458" s="17" t="s">
        <v>46</v>
      </c>
      <c r="E458" s="17" t="s">
        <v>315</v>
      </c>
      <c r="F458" s="52" t="s">
        <v>700</v>
      </c>
      <c r="G458" s="52"/>
      <c r="H458" s="176" t="s">
        <v>405</v>
      </c>
      <c r="I458" s="17" t="s">
        <v>313</v>
      </c>
      <c r="J458" s="17" t="s">
        <v>67</v>
      </c>
      <c r="K458" s="17" t="s">
        <v>64</v>
      </c>
      <c r="L458" s="50" t="s">
        <v>279</v>
      </c>
      <c r="M458" s="17" t="s">
        <v>20</v>
      </c>
      <c r="N458" s="17">
        <v>1</v>
      </c>
    </row>
    <row r="459" spans="1:14" ht="26.25" hidden="1" customHeight="1" outlineLevel="2">
      <c r="A459" s="175"/>
      <c r="B459" s="17" t="s">
        <v>58</v>
      </c>
      <c r="C459" s="96" t="s">
        <v>73</v>
      </c>
      <c r="D459" s="17" t="s">
        <v>46</v>
      </c>
      <c r="E459" s="17" t="s">
        <v>316</v>
      </c>
      <c r="F459" s="52" t="s">
        <v>701</v>
      </c>
      <c r="G459" s="52"/>
      <c r="H459" s="176" t="s">
        <v>405</v>
      </c>
      <c r="I459" s="17" t="s">
        <v>313</v>
      </c>
      <c r="J459" s="17" t="s">
        <v>67</v>
      </c>
      <c r="K459" s="17" t="s">
        <v>64</v>
      </c>
      <c r="L459" s="50" t="s">
        <v>279</v>
      </c>
      <c r="M459" s="17" t="s">
        <v>20</v>
      </c>
      <c r="N459" s="17">
        <v>1</v>
      </c>
    </row>
    <row r="460" spans="1:14" ht="15.75" outlineLevel="1" collapsed="1" thickBot="1">
      <c r="A460" s="50" t="s">
        <v>416</v>
      </c>
      <c r="B460" s="17"/>
      <c r="C460" s="96"/>
      <c r="D460" s="17"/>
      <c r="E460" s="19"/>
      <c r="F460" s="51" t="s">
        <v>317</v>
      </c>
      <c r="G460" s="52" t="s">
        <v>404</v>
      </c>
      <c r="H460" s="53"/>
      <c r="I460" s="17" t="s">
        <v>57</v>
      </c>
      <c r="J460" s="17"/>
      <c r="K460" s="17"/>
      <c r="L460" s="22" t="str">
        <f>CONCATENATE(L461," ",N461,M461)</f>
        <v>Ремонт выключателей 35 кВ 1шт.</v>
      </c>
      <c r="M460" s="19"/>
      <c r="N460" s="19"/>
    </row>
    <row r="461" spans="1:14" ht="26.25" hidden="1" customHeight="1" outlineLevel="2" thickBot="1">
      <c r="A461" s="175"/>
      <c r="B461" s="17" t="s">
        <v>83</v>
      </c>
      <c r="C461" s="96" t="s">
        <v>73</v>
      </c>
      <c r="D461" s="17" t="s">
        <v>46</v>
      </c>
      <c r="E461" s="17" t="s">
        <v>318</v>
      </c>
      <c r="F461" s="52" t="s">
        <v>702</v>
      </c>
      <c r="G461" s="52"/>
      <c r="H461" s="176" t="s">
        <v>405</v>
      </c>
      <c r="I461" s="17" t="s">
        <v>268</v>
      </c>
      <c r="J461" s="17" t="s">
        <v>64</v>
      </c>
      <c r="K461" s="17" t="s">
        <v>64</v>
      </c>
      <c r="L461" s="50" t="s">
        <v>269</v>
      </c>
      <c r="M461" s="17" t="s">
        <v>20</v>
      </c>
      <c r="N461" s="17">
        <v>1</v>
      </c>
    </row>
    <row r="462" spans="1:14" ht="30.75" outlineLevel="1" collapsed="1" thickBot="1">
      <c r="A462" s="50" t="s">
        <v>417</v>
      </c>
      <c r="B462" s="17"/>
      <c r="C462" s="96"/>
      <c r="D462" s="17"/>
      <c r="E462" s="19"/>
      <c r="F462" s="51" t="s">
        <v>319</v>
      </c>
      <c r="G462" s="52" t="s">
        <v>404</v>
      </c>
      <c r="H462" s="53"/>
      <c r="I462" s="142" t="s">
        <v>564</v>
      </c>
      <c r="J462" s="17"/>
      <c r="K462" s="17"/>
      <c r="L462" s="22" t="str">
        <f>CONCATENATE(L463," ",N463,M463," ",L464," ",N464,M464," ",)</f>
        <v xml:space="preserve">Ремонт выключателей 6-10 кВ 3шт. Ремонт силового ртансформатора 110 кВ 1шт. </v>
      </c>
      <c r="M462" s="19"/>
      <c r="N462" s="19"/>
    </row>
    <row r="463" spans="1:14" ht="66.75" hidden="1" customHeight="1" outlineLevel="2">
      <c r="A463" s="175"/>
      <c r="B463" s="17" t="s">
        <v>106</v>
      </c>
      <c r="C463" s="96" t="s">
        <v>73</v>
      </c>
      <c r="D463" s="17" t="s">
        <v>46</v>
      </c>
      <c r="E463" s="17" t="s">
        <v>320</v>
      </c>
      <c r="F463" s="52" t="s">
        <v>703</v>
      </c>
      <c r="G463" s="52"/>
      <c r="H463" s="176" t="s">
        <v>405</v>
      </c>
      <c r="I463" s="17" t="s">
        <v>268</v>
      </c>
      <c r="J463" s="17" t="s">
        <v>64</v>
      </c>
      <c r="K463" s="17" t="s">
        <v>64</v>
      </c>
      <c r="L463" s="50" t="s">
        <v>287</v>
      </c>
      <c r="M463" s="17" t="s">
        <v>20</v>
      </c>
      <c r="N463" s="17">
        <v>3</v>
      </c>
    </row>
    <row r="464" spans="1:14" ht="35.25" hidden="1" customHeight="1" outlineLevel="2" thickBot="1">
      <c r="A464" s="174"/>
      <c r="B464" s="83" t="s">
        <v>58</v>
      </c>
      <c r="C464" s="161" t="s">
        <v>73</v>
      </c>
      <c r="D464" s="83" t="s">
        <v>46</v>
      </c>
      <c r="E464" s="83" t="s">
        <v>578</v>
      </c>
      <c r="F464" s="162" t="s">
        <v>704</v>
      </c>
      <c r="G464" s="163"/>
      <c r="H464" s="179" t="s">
        <v>405</v>
      </c>
      <c r="I464" s="83" t="s">
        <v>270</v>
      </c>
      <c r="J464" s="83" t="s">
        <v>64</v>
      </c>
      <c r="K464" s="83" t="s">
        <v>64</v>
      </c>
      <c r="L464" s="165" t="s">
        <v>279</v>
      </c>
      <c r="M464" s="83" t="s">
        <v>20</v>
      </c>
      <c r="N464" s="83">
        <v>1</v>
      </c>
    </row>
    <row r="465" spans="1:14" ht="15.75" outlineLevel="1" collapsed="1" thickBot="1">
      <c r="A465" s="49" t="s">
        <v>418</v>
      </c>
      <c r="B465" s="126"/>
      <c r="C465" s="146"/>
      <c r="D465" s="126"/>
      <c r="E465" s="37"/>
      <c r="F465" s="38" t="s">
        <v>586</v>
      </c>
      <c r="G465" s="52" t="s">
        <v>404</v>
      </c>
      <c r="H465" s="40"/>
      <c r="I465" s="126" t="s">
        <v>272</v>
      </c>
      <c r="J465" s="126"/>
      <c r="K465" s="126"/>
      <c r="L465" s="41" t="str">
        <f>CONCATENATE(L466," ",N466,M466)</f>
        <v>Ремонт силового ртансформатора 110 кВ 1шт.</v>
      </c>
      <c r="M465" s="37"/>
      <c r="N465" s="37"/>
    </row>
    <row r="466" spans="1:14" ht="60" hidden="1" customHeight="1" outlineLevel="2">
      <c r="A466" s="184"/>
      <c r="B466" s="83" t="s">
        <v>58</v>
      </c>
      <c r="C466" s="161" t="s">
        <v>73</v>
      </c>
      <c r="D466" s="83" t="s">
        <v>46</v>
      </c>
      <c r="E466" s="83" t="s">
        <v>587</v>
      </c>
      <c r="F466" s="162" t="s">
        <v>705</v>
      </c>
      <c r="G466" s="163"/>
      <c r="H466" s="179" t="s">
        <v>405</v>
      </c>
      <c r="I466" s="83" t="s">
        <v>270</v>
      </c>
      <c r="J466" s="83" t="s">
        <v>64</v>
      </c>
      <c r="K466" s="83" t="s">
        <v>64</v>
      </c>
      <c r="L466" s="165" t="s">
        <v>279</v>
      </c>
      <c r="M466" s="83" t="s">
        <v>20</v>
      </c>
      <c r="N466" s="83">
        <v>1</v>
      </c>
    </row>
    <row r="467" spans="1:14" ht="45.75" outlineLevel="1" collapsed="1" thickBot="1">
      <c r="A467" s="25" t="s">
        <v>609</v>
      </c>
      <c r="B467" s="17"/>
      <c r="C467" s="96"/>
      <c r="D467" s="17"/>
      <c r="E467" s="19"/>
      <c r="F467" s="51" t="s">
        <v>321</v>
      </c>
      <c r="G467" s="52" t="s">
        <v>406</v>
      </c>
      <c r="H467" s="53"/>
      <c r="I467" s="17" t="s">
        <v>272</v>
      </c>
      <c r="J467" s="17"/>
      <c r="K467" s="17"/>
      <c r="L467" s="22" t="str">
        <f>CONCATENATE(L468," ",N468,M468," ",L469," ",N469,M469," ",L470," ",N470,M470)</f>
        <v>Ремонт силового ртансформатора 35 кВ 1шт. Ремонт силового ртансформатора 35 кВ 1шт. Ремонт силового ртансформатора 35 кВ 1шт.</v>
      </c>
      <c r="M467" s="19"/>
      <c r="N467" s="19"/>
    </row>
    <row r="468" spans="1:14" ht="60" hidden="1" customHeight="1" outlineLevel="2">
      <c r="A468" s="185"/>
      <c r="B468" s="17" t="s">
        <v>83</v>
      </c>
      <c r="C468" s="96" t="s">
        <v>56</v>
      </c>
      <c r="D468" s="17" t="s">
        <v>322</v>
      </c>
      <c r="E468" s="17" t="s">
        <v>323</v>
      </c>
      <c r="F468" s="52" t="s">
        <v>706</v>
      </c>
      <c r="G468" s="52"/>
      <c r="H468" s="176" t="s">
        <v>407</v>
      </c>
      <c r="I468" s="17" t="s">
        <v>270</v>
      </c>
      <c r="J468" s="17" t="s">
        <v>64</v>
      </c>
      <c r="K468" s="17" t="s">
        <v>64</v>
      </c>
      <c r="L468" s="50" t="s">
        <v>271</v>
      </c>
      <c r="M468" s="17" t="s">
        <v>20</v>
      </c>
      <c r="N468" s="17">
        <v>1</v>
      </c>
    </row>
    <row r="469" spans="1:14" ht="60" hidden="1" customHeight="1" outlineLevel="2">
      <c r="A469" s="185"/>
      <c r="B469" s="17" t="s">
        <v>83</v>
      </c>
      <c r="C469" s="96" t="s">
        <v>56</v>
      </c>
      <c r="D469" s="17" t="s">
        <v>322</v>
      </c>
      <c r="E469" s="17" t="s">
        <v>324</v>
      </c>
      <c r="F469" s="52" t="s">
        <v>707</v>
      </c>
      <c r="G469" s="52"/>
      <c r="H469" s="176" t="s">
        <v>407</v>
      </c>
      <c r="I469" s="17" t="s">
        <v>270</v>
      </c>
      <c r="J469" s="17" t="s">
        <v>64</v>
      </c>
      <c r="K469" s="17" t="s">
        <v>64</v>
      </c>
      <c r="L469" s="50" t="s">
        <v>271</v>
      </c>
      <c r="M469" s="17" t="s">
        <v>20</v>
      </c>
      <c r="N469" s="17">
        <v>1</v>
      </c>
    </row>
    <row r="470" spans="1:14" ht="60" hidden="1" customHeight="1" outlineLevel="2" thickBot="1">
      <c r="A470" s="185"/>
      <c r="B470" s="17" t="s">
        <v>83</v>
      </c>
      <c r="C470" s="96" t="s">
        <v>56</v>
      </c>
      <c r="D470" s="17" t="s">
        <v>322</v>
      </c>
      <c r="E470" s="17" t="s">
        <v>325</v>
      </c>
      <c r="F470" s="52" t="s">
        <v>708</v>
      </c>
      <c r="G470" s="52"/>
      <c r="H470" s="176" t="s">
        <v>407</v>
      </c>
      <c r="I470" s="17" t="s">
        <v>270</v>
      </c>
      <c r="J470" s="17" t="s">
        <v>64</v>
      </c>
      <c r="K470" s="17" t="s">
        <v>64</v>
      </c>
      <c r="L470" s="50" t="s">
        <v>271</v>
      </c>
      <c r="M470" s="17" t="s">
        <v>20</v>
      </c>
      <c r="N470" s="17">
        <v>1</v>
      </c>
    </row>
    <row r="471" spans="1:14" ht="30.75" outlineLevel="1" collapsed="1" thickBot="1">
      <c r="A471" s="36" t="s">
        <v>610</v>
      </c>
      <c r="B471" s="126"/>
      <c r="C471" s="146"/>
      <c r="D471" s="126"/>
      <c r="E471" s="37"/>
      <c r="F471" s="38" t="s">
        <v>589</v>
      </c>
      <c r="G471" s="48" t="s">
        <v>404</v>
      </c>
      <c r="H471" s="40"/>
      <c r="I471" s="126" t="s">
        <v>272</v>
      </c>
      <c r="J471" s="126"/>
      <c r="K471" s="126"/>
      <c r="L471" s="41" t="str">
        <f>CONCATENATE(L472," ",N472,M472," ",L473," ",N473,M473)</f>
        <v>Ремонт силового ртансформатора 110 кВ 1шт. Ремонт силового ртансформатора 110 кВ 1шт.</v>
      </c>
      <c r="M471" s="37"/>
      <c r="N471" s="37"/>
    </row>
    <row r="472" spans="1:14" ht="60" hidden="1" customHeight="1" outlineLevel="2">
      <c r="A472" s="127"/>
      <c r="B472" s="128" t="s">
        <v>58</v>
      </c>
      <c r="C472" s="129" t="s">
        <v>56</v>
      </c>
      <c r="D472" s="128" t="s">
        <v>322</v>
      </c>
      <c r="E472" s="128" t="s">
        <v>590</v>
      </c>
      <c r="F472" s="130" t="s">
        <v>709</v>
      </c>
      <c r="G472" s="148"/>
      <c r="H472" s="176" t="s">
        <v>405</v>
      </c>
      <c r="I472" s="128" t="s">
        <v>270</v>
      </c>
      <c r="J472" s="128" t="s">
        <v>64</v>
      </c>
      <c r="K472" s="128" t="s">
        <v>64</v>
      </c>
      <c r="L472" s="132" t="s">
        <v>279</v>
      </c>
      <c r="M472" s="128" t="s">
        <v>20</v>
      </c>
      <c r="N472" s="128">
        <v>1</v>
      </c>
    </row>
    <row r="473" spans="1:14" ht="60" hidden="1" customHeight="1" outlineLevel="2">
      <c r="A473" s="186"/>
      <c r="B473" s="83" t="s">
        <v>58</v>
      </c>
      <c r="C473" s="161" t="s">
        <v>56</v>
      </c>
      <c r="D473" s="83" t="s">
        <v>322</v>
      </c>
      <c r="E473" s="83" t="s">
        <v>591</v>
      </c>
      <c r="F473" s="162" t="s">
        <v>710</v>
      </c>
      <c r="G473" s="163"/>
      <c r="H473" s="176" t="s">
        <v>405</v>
      </c>
      <c r="I473" s="83" t="s">
        <v>270</v>
      </c>
      <c r="J473" s="83" t="s">
        <v>64</v>
      </c>
      <c r="K473" s="83" t="s">
        <v>64</v>
      </c>
      <c r="L473" s="165" t="s">
        <v>279</v>
      </c>
      <c r="M473" s="83" t="s">
        <v>20</v>
      </c>
      <c r="N473" s="83">
        <v>1</v>
      </c>
    </row>
    <row r="474" spans="1:14" outlineLevel="1" collapsed="1">
      <c r="A474" s="25" t="s">
        <v>585</v>
      </c>
      <c r="B474" s="17"/>
      <c r="C474" s="96"/>
      <c r="D474" s="17"/>
      <c r="E474" s="19"/>
      <c r="F474" s="51" t="s">
        <v>326</v>
      </c>
      <c r="G474" s="52" t="s">
        <v>404</v>
      </c>
      <c r="H474" s="53"/>
      <c r="I474" s="17" t="s">
        <v>272</v>
      </c>
      <c r="J474" s="17"/>
      <c r="K474" s="17"/>
      <c r="L474" s="22" t="str">
        <f>CONCATENATE(L475," ",N475,M475)</f>
        <v>Ремонт силового ртансформатора 110 кВ 1шт.</v>
      </c>
      <c r="M474" s="19"/>
      <c r="N474" s="19"/>
    </row>
    <row r="475" spans="1:14" ht="60" hidden="1" customHeight="1" outlineLevel="2">
      <c r="A475" s="185"/>
      <c r="B475" s="17" t="s">
        <v>58</v>
      </c>
      <c r="C475" s="96" t="s">
        <v>56</v>
      </c>
      <c r="D475" s="17" t="s">
        <v>322</v>
      </c>
      <c r="E475" s="17" t="s">
        <v>327</v>
      </c>
      <c r="F475" s="52" t="s">
        <v>711</v>
      </c>
      <c r="G475" s="52"/>
      <c r="H475" s="176" t="s">
        <v>405</v>
      </c>
      <c r="I475" s="17" t="s">
        <v>270</v>
      </c>
      <c r="J475" s="17" t="s">
        <v>62</v>
      </c>
      <c r="K475" s="17" t="s">
        <v>62</v>
      </c>
      <c r="L475" s="50" t="s">
        <v>279</v>
      </c>
      <c r="M475" s="17" t="s">
        <v>20</v>
      </c>
      <c r="N475" s="17">
        <v>1</v>
      </c>
    </row>
    <row r="476" spans="1:14" ht="49.9" customHeight="1" outlineLevel="1" collapsed="1">
      <c r="A476" s="25" t="s">
        <v>611</v>
      </c>
      <c r="B476" s="17"/>
      <c r="C476" s="96"/>
      <c r="D476" s="17"/>
      <c r="E476" s="19"/>
      <c r="F476" s="51" t="s">
        <v>328</v>
      </c>
      <c r="G476" s="52" t="s">
        <v>606</v>
      </c>
      <c r="H476" s="53"/>
      <c r="I476" s="17" t="s">
        <v>421</v>
      </c>
      <c r="J476" s="17"/>
      <c r="K476" s="17"/>
      <c r="L476" s="22" t="str">
        <f>CONCATENATE(L477," ",N477,M477," ",L478," ",N478,M478," ",L479," ",N479,M479)</f>
        <v>Ремонт силового ртансформатора 110 кВ 1шт. Ремонт силового ртансформатора 110 кВ 1шт. Ремонт силового ртансформатора 110 кВ 1шт.</v>
      </c>
      <c r="M476" s="19"/>
      <c r="N476" s="19"/>
    </row>
    <row r="477" spans="1:14" ht="67.5" hidden="1" customHeight="1" outlineLevel="2">
      <c r="A477" s="185"/>
      <c r="B477" s="17" t="s">
        <v>58</v>
      </c>
      <c r="C477" s="96" t="s">
        <v>56</v>
      </c>
      <c r="D477" s="17" t="s">
        <v>322</v>
      </c>
      <c r="E477" s="17" t="s">
        <v>408</v>
      </c>
      <c r="F477" s="52" t="s">
        <v>712</v>
      </c>
      <c r="G477" s="52"/>
      <c r="H477" s="176"/>
      <c r="I477" s="17" t="s">
        <v>313</v>
      </c>
      <c r="J477" s="17"/>
      <c r="K477" s="17"/>
      <c r="L477" s="50" t="s">
        <v>279</v>
      </c>
      <c r="M477" s="17" t="s">
        <v>20</v>
      </c>
      <c r="N477" s="17">
        <v>1</v>
      </c>
    </row>
    <row r="478" spans="1:14" ht="55.5" hidden="1" customHeight="1" outlineLevel="2">
      <c r="A478" s="185"/>
      <c r="B478" s="17" t="s">
        <v>58</v>
      </c>
      <c r="C478" s="96" t="s">
        <v>56</v>
      </c>
      <c r="D478" s="17" t="s">
        <v>322</v>
      </c>
      <c r="E478" s="17" t="s">
        <v>329</v>
      </c>
      <c r="F478" s="52" t="s">
        <v>713</v>
      </c>
      <c r="G478" s="52"/>
      <c r="H478" s="176" t="s">
        <v>407</v>
      </c>
      <c r="I478" s="17" t="s">
        <v>270</v>
      </c>
      <c r="J478" s="17" t="s">
        <v>67</v>
      </c>
      <c r="K478" s="17" t="s">
        <v>67</v>
      </c>
      <c r="L478" s="50" t="s">
        <v>279</v>
      </c>
      <c r="M478" s="17" t="s">
        <v>20</v>
      </c>
      <c r="N478" s="17">
        <v>1</v>
      </c>
    </row>
    <row r="479" spans="1:14" ht="57" hidden="1" customHeight="1" outlineLevel="2">
      <c r="A479" s="185"/>
      <c r="B479" s="17" t="s">
        <v>58</v>
      </c>
      <c r="C479" s="96" t="s">
        <v>56</v>
      </c>
      <c r="D479" s="17" t="s">
        <v>322</v>
      </c>
      <c r="E479" s="17" t="s">
        <v>330</v>
      </c>
      <c r="F479" s="52" t="s">
        <v>714</v>
      </c>
      <c r="G479" s="52"/>
      <c r="H479" s="176" t="s">
        <v>407</v>
      </c>
      <c r="I479" s="17" t="s">
        <v>270</v>
      </c>
      <c r="J479" s="17" t="s">
        <v>67</v>
      </c>
      <c r="K479" s="17" t="s">
        <v>67</v>
      </c>
      <c r="L479" s="50" t="s">
        <v>279</v>
      </c>
      <c r="M479" s="17" t="s">
        <v>20</v>
      </c>
      <c r="N479" s="17">
        <v>1</v>
      </c>
    </row>
    <row r="480" spans="1:14" ht="30" outlineLevel="1" collapsed="1">
      <c r="A480" s="25" t="s">
        <v>588</v>
      </c>
      <c r="B480" s="17"/>
      <c r="C480" s="96"/>
      <c r="D480" s="17"/>
      <c r="E480" s="19"/>
      <c r="F480" s="51" t="s">
        <v>332</v>
      </c>
      <c r="G480" s="52" t="s">
        <v>404</v>
      </c>
      <c r="H480" s="53"/>
      <c r="I480" s="17" t="s">
        <v>272</v>
      </c>
      <c r="J480" s="17"/>
      <c r="K480" s="17"/>
      <c r="L480" s="22" t="str">
        <f>CONCATENATE(,L481," ",N481,M481," ",L482," ",N482,M482)</f>
        <v>Ремонт силового ртансформатора 110 кВ 1шт. Ремонт силового ртансформатора 110 кВ 1шт.</v>
      </c>
      <c r="M480" s="19"/>
      <c r="N480" s="19"/>
    </row>
    <row r="481" spans="1:14" ht="60" hidden="1" customHeight="1" outlineLevel="2">
      <c r="A481" s="185"/>
      <c r="B481" s="17" t="s">
        <v>58</v>
      </c>
      <c r="C481" s="96" t="s">
        <v>56</v>
      </c>
      <c r="D481" s="17" t="s">
        <v>322</v>
      </c>
      <c r="E481" s="17" t="s">
        <v>333</v>
      </c>
      <c r="F481" s="52" t="s">
        <v>715</v>
      </c>
      <c r="G481" s="52"/>
      <c r="H481" s="176" t="s">
        <v>405</v>
      </c>
      <c r="I481" s="17" t="s">
        <v>270</v>
      </c>
      <c r="J481" s="17" t="s">
        <v>64</v>
      </c>
      <c r="K481" s="17" t="s">
        <v>64</v>
      </c>
      <c r="L481" s="50" t="s">
        <v>279</v>
      </c>
      <c r="M481" s="17" t="s">
        <v>20</v>
      </c>
      <c r="N481" s="17">
        <v>1</v>
      </c>
    </row>
    <row r="482" spans="1:14" ht="60" hidden="1" customHeight="1" outlineLevel="2">
      <c r="A482" s="185"/>
      <c r="B482" s="17" t="s">
        <v>58</v>
      </c>
      <c r="C482" s="96" t="s">
        <v>56</v>
      </c>
      <c r="D482" s="17" t="s">
        <v>322</v>
      </c>
      <c r="E482" s="17" t="s">
        <v>334</v>
      </c>
      <c r="F482" s="52" t="s">
        <v>716</v>
      </c>
      <c r="G482" s="52"/>
      <c r="H482" s="176" t="s">
        <v>405</v>
      </c>
      <c r="I482" s="17" t="s">
        <v>270</v>
      </c>
      <c r="J482" s="17" t="s">
        <v>64</v>
      </c>
      <c r="K482" s="17" t="s">
        <v>64</v>
      </c>
      <c r="L482" s="50" t="s">
        <v>279</v>
      </c>
      <c r="M482" s="17" t="s">
        <v>20</v>
      </c>
      <c r="N482" s="17">
        <v>1</v>
      </c>
    </row>
    <row r="483" spans="1:14" ht="44.25" hidden="1" customHeight="1" outlineLevel="2">
      <c r="A483" s="185"/>
      <c r="B483" s="17" t="s">
        <v>83</v>
      </c>
      <c r="C483" s="96" t="s">
        <v>56</v>
      </c>
      <c r="D483" s="17" t="s">
        <v>322</v>
      </c>
      <c r="E483" s="17" t="s">
        <v>331</v>
      </c>
      <c r="F483" s="52" t="s">
        <v>717</v>
      </c>
      <c r="G483" s="52"/>
      <c r="H483" s="176" t="s">
        <v>410</v>
      </c>
      <c r="I483" s="17" t="s">
        <v>270</v>
      </c>
      <c r="J483" s="17" t="s">
        <v>66</v>
      </c>
      <c r="K483" s="17" t="s">
        <v>64</v>
      </c>
      <c r="L483" s="50" t="s">
        <v>280</v>
      </c>
      <c r="M483" s="17" t="s">
        <v>20</v>
      </c>
      <c r="N483" s="17">
        <v>3</v>
      </c>
    </row>
    <row r="484" spans="1:14" ht="45.75" outlineLevel="1" collapsed="1" thickBot="1">
      <c r="A484" s="25" t="s">
        <v>612</v>
      </c>
      <c r="B484" s="17"/>
      <c r="C484" s="96"/>
      <c r="D484" s="17"/>
      <c r="E484" s="19"/>
      <c r="F484" s="51" t="s">
        <v>335</v>
      </c>
      <c r="G484" s="52" t="s">
        <v>554</v>
      </c>
      <c r="H484" s="53"/>
      <c r="I484" s="17" t="s">
        <v>272</v>
      </c>
      <c r="J484" s="17"/>
      <c r="K484" s="17"/>
      <c r="L484" s="22" t="str">
        <f>CONCATENATE(L485," ",N485,M485," ",L486," ",N486,M486," ",L487," ",N487,M487)</f>
        <v>Ремонт силового ртансформатора 110 кВ 1шт. Ремонт силового ртансформатора 110 кВ 1шт. Ремонт трансформаторов напряжения 110 кВ 6шт.</v>
      </c>
      <c r="M484" s="19"/>
      <c r="N484" s="19"/>
    </row>
    <row r="485" spans="1:14" ht="60" hidden="1" customHeight="1" outlineLevel="2">
      <c r="A485" s="185"/>
      <c r="B485" s="17" t="s">
        <v>58</v>
      </c>
      <c r="C485" s="96" t="s">
        <v>56</v>
      </c>
      <c r="D485" s="17" t="s">
        <v>322</v>
      </c>
      <c r="E485" s="17" t="s">
        <v>336</v>
      </c>
      <c r="F485" s="52" t="s">
        <v>718</v>
      </c>
      <c r="G485" s="52"/>
      <c r="H485" s="176" t="s">
        <v>405</v>
      </c>
      <c r="I485" s="17" t="s">
        <v>270</v>
      </c>
      <c r="J485" s="17" t="s">
        <v>67</v>
      </c>
      <c r="K485" s="17" t="s">
        <v>67</v>
      </c>
      <c r="L485" s="50" t="s">
        <v>279</v>
      </c>
      <c r="M485" s="17" t="s">
        <v>20</v>
      </c>
      <c r="N485" s="17">
        <v>1</v>
      </c>
    </row>
    <row r="486" spans="1:14" ht="60" hidden="1" customHeight="1" outlineLevel="2">
      <c r="A486" s="185"/>
      <c r="B486" s="17" t="s">
        <v>58</v>
      </c>
      <c r="C486" s="96" t="s">
        <v>56</v>
      </c>
      <c r="D486" s="17" t="s">
        <v>322</v>
      </c>
      <c r="E486" s="17" t="s">
        <v>337</v>
      </c>
      <c r="F486" s="52" t="s">
        <v>719</v>
      </c>
      <c r="G486" s="52"/>
      <c r="H486" s="176" t="s">
        <v>405</v>
      </c>
      <c r="I486" s="17" t="s">
        <v>270</v>
      </c>
      <c r="J486" s="17" t="s">
        <v>67</v>
      </c>
      <c r="K486" s="17" t="s">
        <v>67</v>
      </c>
      <c r="L486" s="50" t="s">
        <v>279</v>
      </c>
      <c r="M486" s="17" t="s">
        <v>20</v>
      </c>
      <c r="N486" s="17">
        <v>1</v>
      </c>
    </row>
    <row r="487" spans="1:14" ht="60" hidden="1" customHeight="1" outlineLevel="2" thickBot="1">
      <c r="A487" s="185"/>
      <c r="B487" s="17" t="s">
        <v>58</v>
      </c>
      <c r="C487" s="96" t="s">
        <v>56</v>
      </c>
      <c r="D487" s="17" t="s">
        <v>322</v>
      </c>
      <c r="E487" s="17" t="s">
        <v>338</v>
      </c>
      <c r="F487" s="52" t="s">
        <v>720</v>
      </c>
      <c r="G487" s="52"/>
      <c r="H487" s="176" t="s">
        <v>411</v>
      </c>
      <c r="I487" s="17" t="s">
        <v>270</v>
      </c>
      <c r="J487" s="17" t="s">
        <v>67</v>
      </c>
      <c r="K487" s="17" t="s">
        <v>62</v>
      </c>
      <c r="L487" s="50" t="s">
        <v>280</v>
      </c>
      <c r="M487" s="17" t="s">
        <v>20</v>
      </c>
      <c r="N487" s="17">
        <v>6</v>
      </c>
    </row>
    <row r="488" spans="1:14" ht="15.75" outlineLevel="1" collapsed="1" thickBot="1">
      <c r="A488" s="36" t="s">
        <v>613</v>
      </c>
      <c r="B488" s="126"/>
      <c r="C488" s="146"/>
      <c r="D488" s="126"/>
      <c r="E488" s="37"/>
      <c r="F488" s="38" t="s">
        <v>593</v>
      </c>
      <c r="G488" s="48" t="s">
        <v>404</v>
      </c>
      <c r="H488" s="40"/>
      <c r="I488" s="126" t="s">
        <v>272</v>
      </c>
      <c r="J488" s="126"/>
      <c r="K488" s="126"/>
      <c r="L488" s="41" t="str">
        <f>CONCATENATE(L489," ",N489,M489)</f>
        <v>Ремонт силового ртансформатора 110 кВ 1шт.</v>
      </c>
      <c r="M488" s="37"/>
      <c r="N488" s="37"/>
    </row>
    <row r="489" spans="1:14" ht="60" hidden="1" customHeight="1" outlineLevel="2" thickBot="1">
      <c r="A489" s="186"/>
      <c r="B489" s="83" t="s">
        <v>58</v>
      </c>
      <c r="C489" s="161" t="s">
        <v>56</v>
      </c>
      <c r="D489" s="83" t="s">
        <v>322</v>
      </c>
      <c r="E489" s="83" t="s">
        <v>594</v>
      </c>
      <c r="F489" s="162" t="s">
        <v>721</v>
      </c>
      <c r="G489" s="163"/>
      <c r="H489" s="179" t="s">
        <v>405</v>
      </c>
      <c r="I489" s="83" t="s">
        <v>270</v>
      </c>
      <c r="J489" s="83" t="s">
        <v>66</v>
      </c>
      <c r="K489" s="83" t="s">
        <v>66</v>
      </c>
      <c r="L489" s="165" t="s">
        <v>279</v>
      </c>
      <c r="M489" s="83" t="s">
        <v>20</v>
      </c>
      <c r="N489" s="83">
        <v>1</v>
      </c>
    </row>
    <row r="490" spans="1:14" ht="15.75" outlineLevel="1" collapsed="1" thickBot="1">
      <c r="A490" s="55" t="s">
        <v>614</v>
      </c>
      <c r="B490" s="126"/>
      <c r="C490" s="146"/>
      <c r="D490" s="126"/>
      <c r="E490" s="37"/>
      <c r="F490" s="38" t="s">
        <v>596</v>
      </c>
      <c r="G490" s="48" t="s">
        <v>404</v>
      </c>
      <c r="H490" s="40"/>
      <c r="I490" s="126" t="s">
        <v>272</v>
      </c>
      <c r="J490" s="126"/>
      <c r="K490" s="126"/>
      <c r="L490" s="41" t="str">
        <f>CONCATENATE(N491,M491," ",L492," ",N492,M492)</f>
        <v>1шт. Ремонт силового ртансформатора 35 кВ 1шт.</v>
      </c>
      <c r="M490" s="37"/>
      <c r="N490" s="37"/>
    </row>
    <row r="491" spans="1:14" ht="60" hidden="1" customHeight="1" outlineLevel="2">
      <c r="A491" s="127"/>
      <c r="B491" s="17" t="s">
        <v>83</v>
      </c>
      <c r="C491" s="96" t="s">
        <v>56</v>
      </c>
      <c r="D491" s="17" t="s">
        <v>322</v>
      </c>
      <c r="E491" s="17" t="s">
        <v>597</v>
      </c>
      <c r="F491" s="52" t="s">
        <v>722</v>
      </c>
      <c r="G491" s="134"/>
      <c r="H491" s="176" t="s">
        <v>405</v>
      </c>
      <c r="I491" s="17" t="s">
        <v>270</v>
      </c>
      <c r="J491" s="17" t="s">
        <v>65</v>
      </c>
      <c r="K491" s="17" t="s">
        <v>65</v>
      </c>
      <c r="L491" s="50" t="s">
        <v>271</v>
      </c>
      <c r="M491" s="17" t="s">
        <v>20</v>
      </c>
      <c r="N491" s="17">
        <v>1</v>
      </c>
    </row>
    <row r="492" spans="1:14" ht="60" hidden="1" customHeight="1" outlineLevel="2" thickBot="1">
      <c r="A492" s="127"/>
      <c r="B492" s="83" t="s">
        <v>83</v>
      </c>
      <c r="C492" s="161" t="s">
        <v>56</v>
      </c>
      <c r="D492" s="83" t="s">
        <v>322</v>
      </c>
      <c r="E492" s="83" t="s">
        <v>598</v>
      </c>
      <c r="F492" s="162" t="s">
        <v>723</v>
      </c>
      <c r="G492" s="163"/>
      <c r="H492" s="179" t="s">
        <v>405</v>
      </c>
      <c r="I492" s="83" t="s">
        <v>270</v>
      </c>
      <c r="J492" s="17" t="s">
        <v>65</v>
      </c>
      <c r="K492" s="17" t="s">
        <v>65</v>
      </c>
      <c r="L492" s="165" t="s">
        <v>271</v>
      </c>
      <c r="M492" s="83" t="s">
        <v>20</v>
      </c>
      <c r="N492" s="83">
        <v>1</v>
      </c>
    </row>
    <row r="493" spans="1:14" ht="30.75" outlineLevel="1" collapsed="1" thickBot="1">
      <c r="A493" s="36" t="s">
        <v>615</v>
      </c>
      <c r="B493" s="126"/>
      <c r="C493" s="146"/>
      <c r="D493" s="126"/>
      <c r="E493" s="37"/>
      <c r="F493" s="38" t="s">
        <v>600</v>
      </c>
      <c r="G493" s="48" t="s">
        <v>404</v>
      </c>
      <c r="H493" s="40"/>
      <c r="I493" s="126" t="s">
        <v>272</v>
      </c>
      <c r="J493" s="126"/>
      <c r="K493" s="126"/>
      <c r="L493" s="41" t="str">
        <f>CONCATENATE(L494," ",N494,M494," ",L495," ",N495,M495)</f>
        <v>Ремонт силового ртансформатора 110 кВ 1шт. Ремонт силового ртансформатора 110 кВ 1шт.</v>
      </c>
      <c r="M493" s="37"/>
      <c r="N493" s="37"/>
    </row>
    <row r="494" spans="1:14" ht="60" hidden="1" customHeight="1" outlineLevel="2">
      <c r="A494" s="185"/>
      <c r="B494" s="17" t="s">
        <v>58</v>
      </c>
      <c r="C494" s="96" t="s">
        <v>56</v>
      </c>
      <c r="D494" s="17" t="s">
        <v>322</v>
      </c>
      <c r="E494" s="17" t="s">
        <v>601</v>
      </c>
      <c r="F494" s="52" t="s">
        <v>724</v>
      </c>
      <c r="G494" s="134"/>
      <c r="H494" s="176" t="s">
        <v>405</v>
      </c>
      <c r="I494" s="17" t="s">
        <v>270</v>
      </c>
      <c r="J494" s="17" t="s">
        <v>66</v>
      </c>
      <c r="K494" s="17" t="s">
        <v>66</v>
      </c>
      <c r="L494" s="50" t="s">
        <v>279</v>
      </c>
      <c r="M494" s="17" t="s">
        <v>20</v>
      </c>
      <c r="N494" s="17">
        <v>1</v>
      </c>
    </row>
    <row r="495" spans="1:14" ht="60" hidden="1" customHeight="1" outlineLevel="2">
      <c r="A495" s="185"/>
      <c r="B495" s="17" t="s">
        <v>58</v>
      </c>
      <c r="C495" s="96" t="s">
        <v>56</v>
      </c>
      <c r="D495" s="17" t="s">
        <v>322</v>
      </c>
      <c r="E495" s="17" t="s">
        <v>602</v>
      </c>
      <c r="F495" s="52" t="s">
        <v>725</v>
      </c>
      <c r="G495" s="134"/>
      <c r="H495" s="176" t="s">
        <v>405</v>
      </c>
      <c r="I495" s="17" t="s">
        <v>270</v>
      </c>
      <c r="J495" s="17" t="s">
        <v>66</v>
      </c>
      <c r="K495" s="17" t="s">
        <v>66</v>
      </c>
      <c r="L495" s="50" t="s">
        <v>279</v>
      </c>
      <c r="M495" s="17" t="s">
        <v>20</v>
      </c>
      <c r="N495" s="17">
        <v>1</v>
      </c>
    </row>
    <row r="496" spans="1:14" ht="30" outlineLevel="1" collapsed="1">
      <c r="A496" s="25" t="s">
        <v>592</v>
      </c>
      <c r="B496" s="17"/>
      <c r="C496" s="96"/>
      <c r="D496" s="17"/>
      <c r="E496" s="19"/>
      <c r="F496" s="51" t="s">
        <v>339</v>
      </c>
      <c r="G496" s="52" t="s">
        <v>404</v>
      </c>
      <c r="H496" s="53"/>
      <c r="I496" s="17" t="s">
        <v>272</v>
      </c>
      <c r="J496" s="17"/>
      <c r="K496" s="17"/>
      <c r="L496" s="22" t="str">
        <f>CONCATENATE(L497," ",N497,M497," ",L498," ",N498,M498)</f>
        <v>Ремонт силового ртансформатора 110 кВ 1шт. Ремонт силового ртансформатора 110 кВ 1шт.</v>
      </c>
      <c r="M496" s="19"/>
      <c r="N496" s="19"/>
    </row>
    <row r="497" spans="1:14" ht="60" hidden="1" customHeight="1" outlineLevel="2">
      <c r="A497" s="185"/>
      <c r="B497" s="17" t="s">
        <v>58</v>
      </c>
      <c r="C497" s="96" t="s">
        <v>56</v>
      </c>
      <c r="D497" s="17" t="s">
        <v>322</v>
      </c>
      <c r="E497" s="17" t="s">
        <v>340</v>
      </c>
      <c r="F497" s="52" t="s">
        <v>726</v>
      </c>
      <c r="G497" s="52"/>
      <c r="H497" s="176" t="s">
        <v>405</v>
      </c>
      <c r="I497" s="17" t="s">
        <v>270</v>
      </c>
      <c r="J497" s="17" t="s">
        <v>64</v>
      </c>
      <c r="K497" s="17" t="s">
        <v>64</v>
      </c>
      <c r="L497" s="50" t="s">
        <v>279</v>
      </c>
      <c r="M497" s="17" t="s">
        <v>20</v>
      </c>
      <c r="N497" s="17">
        <v>1</v>
      </c>
    </row>
    <row r="498" spans="1:14" ht="60" hidden="1" customHeight="1" outlineLevel="2">
      <c r="A498" s="185"/>
      <c r="B498" s="17" t="s">
        <v>58</v>
      </c>
      <c r="C498" s="96" t="s">
        <v>56</v>
      </c>
      <c r="D498" s="17" t="s">
        <v>322</v>
      </c>
      <c r="E498" s="17" t="s">
        <v>341</v>
      </c>
      <c r="F498" s="52" t="s">
        <v>727</v>
      </c>
      <c r="G498" s="52"/>
      <c r="H498" s="176" t="s">
        <v>405</v>
      </c>
      <c r="I498" s="17" t="s">
        <v>270</v>
      </c>
      <c r="J498" s="17" t="s">
        <v>64</v>
      </c>
      <c r="K498" s="17" t="s">
        <v>64</v>
      </c>
      <c r="L498" s="50" t="s">
        <v>279</v>
      </c>
      <c r="M498" s="17" t="s">
        <v>20</v>
      </c>
      <c r="N498" s="17">
        <v>1</v>
      </c>
    </row>
    <row r="499" spans="1:14" ht="60.75" outlineLevel="1" collapsed="1" thickBot="1">
      <c r="A499" s="25" t="s">
        <v>595</v>
      </c>
      <c r="B499" s="17"/>
      <c r="C499" s="96"/>
      <c r="D499" s="17"/>
      <c r="E499" s="19"/>
      <c r="F499" s="51" t="s">
        <v>342</v>
      </c>
      <c r="G499" s="52" t="s">
        <v>406</v>
      </c>
      <c r="H499" s="53"/>
      <c r="I499" s="17" t="s">
        <v>272</v>
      </c>
      <c r="J499" s="17"/>
      <c r="K499" s="17"/>
      <c r="L499" s="22" t="str">
        <f>CONCATENATE(L500," ",N500,M500," ",L501," ",N501,M501," ",L502," ",N502,M502," ",L503," ",N503,M503)</f>
        <v>Ремонт силового ртансформатора 110 кВ 1шт. Ремонт силового ртансформатора 110 кВ 1шт. Ремонт выключателей 110 кВ 1шт. Ремонт выключателей 110 кВ 1шт.</v>
      </c>
      <c r="M499" s="19"/>
      <c r="N499" s="19"/>
    </row>
    <row r="500" spans="1:14" ht="60" hidden="1" customHeight="1" outlineLevel="2">
      <c r="A500" s="185"/>
      <c r="B500" s="17" t="s">
        <v>58</v>
      </c>
      <c r="C500" s="96" t="s">
        <v>56</v>
      </c>
      <c r="D500" s="17" t="s">
        <v>322</v>
      </c>
      <c r="E500" s="17" t="s">
        <v>343</v>
      </c>
      <c r="F500" s="52" t="s">
        <v>728</v>
      </c>
      <c r="G500" s="52"/>
      <c r="H500" s="176" t="s">
        <v>412</v>
      </c>
      <c r="I500" s="17" t="s">
        <v>270</v>
      </c>
      <c r="J500" s="17" t="s">
        <v>66</v>
      </c>
      <c r="K500" s="17" t="s">
        <v>66</v>
      </c>
      <c r="L500" s="50" t="s">
        <v>279</v>
      </c>
      <c r="M500" s="17" t="s">
        <v>20</v>
      </c>
      <c r="N500" s="17">
        <v>1</v>
      </c>
    </row>
    <row r="501" spans="1:14" ht="60" hidden="1" customHeight="1" outlineLevel="2">
      <c r="A501" s="185"/>
      <c r="B501" s="17" t="s">
        <v>58</v>
      </c>
      <c r="C501" s="96" t="s">
        <v>56</v>
      </c>
      <c r="D501" s="17" t="s">
        <v>322</v>
      </c>
      <c r="E501" s="17" t="s">
        <v>344</v>
      </c>
      <c r="F501" s="52" t="s">
        <v>729</v>
      </c>
      <c r="G501" s="52"/>
      <c r="H501" s="176" t="s">
        <v>412</v>
      </c>
      <c r="I501" s="17" t="s">
        <v>270</v>
      </c>
      <c r="J501" s="17" t="s">
        <v>66</v>
      </c>
      <c r="K501" s="17" t="s">
        <v>66</v>
      </c>
      <c r="L501" s="50" t="s">
        <v>279</v>
      </c>
      <c r="M501" s="17" t="s">
        <v>20</v>
      </c>
      <c r="N501" s="17">
        <v>1</v>
      </c>
    </row>
    <row r="502" spans="1:14" ht="60" hidden="1" customHeight="1" outlineLevel="2">
      <c r="A502" s="185"/>
      <c r="B502" s="17" t="s">
        <v>58</v>
      </c>
      <c r="C502" s="96" t="s">
        <v>56</v>
      </c>
      <c r="D502" s="17" t="s">
        <v>322</v>
      </c>
      <c r="E502" s="17" t="s">
        <v>345</v>
      </c>
      <c r="F502" s="52" t="s">
        <v>730</v>
      </c>
      <c r="G502" s="52"/>
      <c r="H502" s="176" t="s">
        <v>412</v>
      </c>
      <c r="I502" s="17" t="s">
        <v>270</v>
      </c>
      <c r="J502" s="17" t="s">
        <v>66</v>
      </c>
      <c r="K502" s="17" t="s">
        <v>66</v>
      </c>
      <c r="L502" s="50" t="s">
        <v>289</v>
      </c>
      <c r="M502" s="17" t="s">
        <v>20</v>
      </c>
      <c r="N502" s="17">
        <v>1</v>
      </c>
    </row>
    <row r="503" spans="1:14" ht="60" hidden="1" customHeight="1" outlineLevel="2" thickBot="1">
      <c r="A503" s="185"/>
      <c r="B503" s="17" t="s">
        <v>58</v>
      </c>
      <c r="C503" s="96" t="s">
        <v>56</v>
      </c>
      <c r="D503" s="17" t="s">
        <v>322</v>
      </c>
      <c r="E503" s="17" t="s">
        <v>346</v>
      </c>
      <c r="F503" s="52" t="s">
        <v>731</v>
      </c>
      <c r="G503" s="52"/>
      <c r="H503" s="176" t="s">
        <v>412</v>
      </c>
      <c r="I503" s="17" t="s">
        <v>270</v>
      </c>
      <c r="J503" s="17" t="s">
        <v>66</v>
      </c>
      <c r="K503" s="17" t="s">
        <v>66</v>
      </c>
      <c r="L503" s="50" t="s">
        <v>289</v>
      </c>
      <c r="M503" s="17" t="s">
        <v>20</v>
      </c>
      <c r="N503" s="17">
        <v>1</v>
      </c>
    </row>
    <row r="504" spans="1:14" ht="30.75" outlineLevel="1" collapsed="1" thickBot="1">
      <c r="A504" s="36" t="s">
        <v>599</v>
      </c>
      <c r="B504" s="126"/>
      <c r="C504" s="146"/>
      <c r="D504" s="126"/>
      <c r="E504" s="37"/>
      <c r="F504" s="38" t="s">
        <v>603</v>
      </c>
      <c r="G504" s="48" t="s">
        <v>404</v>
      </c>
      <c r="H504" s="40"/>
      <c r="I504" s="126" t="s">
        <v>272</v>
      </c>
      <c r="J504" s="126"/>
      <c r="K504" s="126"/>
      <c r="L504" s="41" t="str">
        <f>CONCATENATE(L505," ",N505,M505," ",L506," ",N506,M506)</f>
        <v>Ремонт силового ртансформатора 110 кВ 1шт. Ремонт силового ртансформатора 110 кВ 1шт.</v>
      </c>
      <c r="M504" s="37"/>
      <c r="N504" s="37"/>
    </row>
    <row r="505" spans="1:14" ht="60" hidden="1" customHeight="1" outlineLevel="2">
      <c r="A505" s="127"/>
      <c r="B505" s="17" t="s">
        <v>58</v>
      </c>
      <c r="C505" s="96" t="s">
        <v>56</v>
      </c>
      <c r="D505" s="17" t="s">
        <v>322</v>
      </c>
      <c r="E505" s="17" t="s">
        <v>604</v>
      </c>
      <c r="F505" s="52" t="s">
        <v>732</v>
      </c>
      <c r="G505" s="134"/>
      <c r="H505" s="176" t="s">
        <v>405</v>
      </c>
      <c r="I505" s="17" t="s">
        <v>270</v>
      </c>
      <c r="J505" s="17" t="s">
        <v>65</v>
      </c>
      <c r="K505" s="17" t="s">
        <v>65</v>
      </c>
      <c r="L505" s="50" t="s">
        <v>279</v>
      </c>
      <c r="M505" s="17" t="s">
        <v>20</v>
      </c>
      <c r="N505" s="17">
        <v>1</v>
      </c>
    </row>
    <row r="506" spans="1:14" ht="60" hidden="1" customHeight="1" outlineLevel="2">
      <c r="A506" s="127"/>
      <c r="B506" s="17" t="s">
        <v>58</v>
      </c>
      <c r="C506" s="96" t="s">
        <v>56</v>
      </c>
      <c r="D506" s="17" t="s">
        <v>322</v>
      </c>
      <c r="E506" s="17" t="s">
        <v>605</v>
      </c>
      <c r="F506" s="52" t="s">
        <v>733</v>
      </c>
      <c r="G506" s="134"/>
      <c r="H506" s="176" t="s">
        <v>405</v>
      </c>
      <c r="I506" s="17" t="s">
        <v>270</v>
      </c>
      <c r="J506" s="17" t="s">
        <v>65</v>
      </c>
      <c r="K506" s="17" t="s">
        <v>65</v>
      </c>
      <c r="L506" s="50" t="s">
        <v>279</v>
      </c>
      <c r="M506" s="17" t="s">
        <v>20</v>
      </c>
      <c r="N506" s="17">
        <v>1</v>
      </c>
    </row>
    <row r="507" spans="1:14" ht="30" outlineLevel="1" collapsed="1">
      <c r="A507" s="25" t="s">
        <v>616</v>
      </c>
      <c r="B507" s="17"/>
      <c r="C507" s="96"/>
      <c r="D507" s="17"/>
      <c r="E507" s="19"/>
      <c r="F507" s="51" t="s">
        <v>347</v>
      </c>
      <c r="G507" s="52" t="s">
        <v>404</v>
      </c>
      <c r="H507" s="53"/>
      <c r="I507" s="17" t="s">
        <v>272</v>
      </c>
      <c r="J507" s="17"/>
      <c r="K507" s="17"/>
      <c r="L507" s="22" t="str">
        <f>CONCATENATE(L508," ",N508,M508," ",L509," ",N509,M509)</f>
        <v>Ремонт силового ртансформатора 35 кВ 1шт. Ремонт силового ртансформатора 35 кВ 1шт.</v>
      </c>
      <c r="M507" s="19"/>
      <c r="N507" s="19"/>
    </row>
    <row r="508" spans="1:14" ht="60" hidden="1" customHeight="1" outlineLevel="2">
      <c r="A508" s="56"/>
      <c r="B508" s="17" t="s">
        <v>83</v>
      </c>
      <c r="C508" s="96" t="s">
        <v>56</v>
      </c>
      <c r="D508" s="17" t="s">
        <v>322</v>
      </c>
      <c r="E508" s="17" t="s">
        <v>348</v>
      </c>
      <c r="F508" s="52" t="s">
        <v>734</v>
      </c>
      <c r="G508" s="52"/>
      <c r="H508" s="176" t="s">
        <v>405</v>
      </c>
      <c r="I508" s="17" t="s">
        <v>270</v>
      </c>
      <c r="J508" s="17" t="s">
        <v>67</v>
      </c>
      <c r="K508" s="17" t="s">
        <v>67</v>
      </c>
      <c r="L508" s="50" t="s">
        <v>271</v>
      </c>
      <c r="M508" s="17" t="s">
        <v>20</v>
      </c>
      <c r="N508" s="17">
        <v>1</v>
      </c>
    </row>
    <row r="509" spans="1:14" ht="60" hidden="1" customHeight="1" outlineLevel="2">
      <c r="A509" s="56"/>
      <c r="B509" s="17" t="s">
        <v>83</v>
      </c>
      <c r="C509" s="96" t="s">
        <v>56</v>
      </c>
      <c r="D509" s="17" t="s">
        <v>322</v>
      </c>
      <c r="E509" s="17" t="s">
        <v>349</v>
      </c>
      <c r="F509" s="52" t="s">
        <v>735</v>
      </c>
      <c r="G509" s="52"/>
      <c r="H509" s="176" t="s">
        <v>405</v>
      </c>
      <c r="I509" s="17" t="s">
        <v>270</v>
      </c>
      <c r="J509" s="17" t="s">
        <v>67</v>
      </c>
      <c r="K509" s="17" t="s">
        <v>67</v>
      </c>
      <c r="L509" s="50" t="s">
        <v>271</v>
      </c>
      <c r="M509" s="17" t="s">
        <v>20</v>
      </c>
      <c r="N509" s="17">
        <v>1</v>
      </c>
    </row>
    <row r="510" spans="1:14" ht="20.25" customHeight="1" outlineLevel="1" collapsed="1">
      <c r="A510" s="17"/>
      <c r="B510" s="17"/>
      <c r="C510" s="17"/>
      <c r="D510" s="17"/>
      <c r="E510" s="17"/>
      <c r="F510" s="17"/>
      <c r="G510" s="22"/>
      <c r="H510" s="17"/>
      <c r="I510" s="17"/>
      <c r="J510" s="17"/>
      <c r="K510" s="17"/>
      <c r="L510" s="17"/>
      <c r="M510" s="17"/>
      <c r="N510" s="17"/>
    </row>
    <row r="511" spans="1:14">
      <c r="A511" s="87">
        <v>3</v>
      </c>
      <c r="B511" s="87"/>
      <c r="C511" s="87"/>
      <c r="D511" s="87"/>
      <c r="E511" s="88" t="s">
        <v>382</v>
      </c>
      <c r="F511" s="22"/>
      <c r="G511" s="89"/>
      <c r="H511" s="17"/>
      <c r="I511" s="17"/>
      <c r="J511" s="17"/>
      <c r="K511" s="17"/>
      <c r="L511" s="50"/>
      <c r="M511" s="17"/>
      <c r="N511" s="17"/>
    </row>
    <row r="512" spans="1:14" ht="44.25" hidden="1" customHeight="1" outlineLevel="2">
      <c r="A512" s="185" t="s">
        <v>460</v>
      </c>
      <c r="B512" s="57"/>
      <c r="C512" s="91" t="s">
        <v>73</v>
      </c>
      <c r="D512" s="57" t="s">
        <v>47</v>
      </c>
      <c r="E512" s="113" t="s">
        <v>383</v>
      </c>
      <c r="F512" s="111" t="s">
        <v>736</v>
      </c>
      <c r="G512" s="21" t="s">
        <v>409</v>
      </c>
      <c r="H512" s="19"/>
      <c r="I512" s="57" t="s">
        <v>57</v>
      </c>
      <c r="J512" s="57" t="s">
        <v>67</v>
      </c>
      <c r="K512" s="57" t="s">
        <v>62</v>
      </c>
      <c r="L512" s="24" t="str">
        <f>CONCATENATE(L513," ",N513,M513," ",)</f>
        <v xml:space="preserve">Замена камеры КСО 1шт. </v>
      </c>
      <c r="M512" s="19"/>
      <c r="N512" s="19"/>
    </row>
    <row r="513" spans="1:189" ht="21" customHeight="1" outlineLevel="1" collapsed="1">
      <c r="A513" s="17"/>
      <c r="B513" s="17"/>
      <c r="C513" s="17"/>
      <c r="D513" s="17"/>
      <c r="E513" s="24"/>
      <c r="F513" s="23"/>
      <c r="G513" s="99"/>
      <c r="H513" s="17"/>
      <c r="I513" s="57" t="s">
        <v>57</v>
      </c>
      <c r="J513" s="57" t="s">
        <v>67</v>
      </c>
      <c r="K513" s="57" t="s">
        <v>62</v>
      </c>
      <c r="L513" s="97" t="s">
        <v>384</v>
      </c>
      <c r="M513" s="57" t="s">
        <v>20</v>
      </c>
      <c r="N513" s="109">
        <v>1</v>
      </c>
    </row>
    <row r="514" spans="1:189">
      <c r="A514" s="87">
        <v>4</v>
      </c>
      <c r="B514" s="87"/>
      <c r="C514" s="87"/>
      <c r="D514" s="87"/>
      <c r="E514" s="88" t="s">
        <v>397</v>
      </c>
      <c r="F514" s="22"/>
      <c r="G514" s="89"/>
      <c r="H514" s="17"/>
      <c r="I514" s="17"/>
      <c r="J514" s="17"/>
      <c r="K514" s="17"/>
      <c r="L514" s="50"/>
      <c r="M514" s="17"/>
      <c r="N514" s="17"/>
    </row>
    <row r="515" spans="1:189" ht="46.15" customHeight="1" outlineLevel="1">
      <c r="A515" s="185" t="s">
        <v>461</v>
      </c>
      <c r="B515" s="57"/>
      <c r="C515" s="91" t="s">
        <v>73</v>
      </c>
      <c r="D515" s="57" t="s">
        <v>47</v>
      </c>
      <c r="E515" s="92" t="s">
        <v>398</v>
      </c>
      <c r="F515" s="93" t="s">
        <v>399</v>
      </c>
      <c r="G515" s="21" t="s">
        <v>409</v>
      </c>
      <c r="H515" s="19"/>
      <c r="I515" s="57" t="s">
        <v>57</v>
      </c>
      <c r="J515" s="57" t="s">
        <v>67</v>
      </c>
      <c r="K515" s="57" t="s">
        <v>64</v>
      </c>
      <c r="L515" s="24" t="s">
        <v>400</v>
      </c>
      <c r="M515" s="19" t="s">
        <v>628</v>
      </c>
      <c r="N515" s="19">
        <v>770</v>
      </c>
    </row>
    <row r="516" spans="1:189" ht="46.15" customHeight="1" outlineLevel="1">
      <c r="A516" s="185" t="s">
        <v>461</v>
      </c>
      <c r="B516" s="57"/>
      <c r="C516" s="91" t="s">
        <v>73</v>
      </c>
      <c r="D516" s="57" t="s">
        <v>47</v>
      </c>
      <c r="E516" s="92" t="s">
        <v>629</v>
      </c>
      <c r="F516" s="93" t="s">
        <v>630</v>
      </c>
      <c r="G516" s="21" t="s">
        <v>409</v>
      </c>
      <c r="H516" s="19"/>
      <c r="I516" s="57" t="s">
        <v>57</v>
      </c>
      <c r="J516" s="57" t="s">
        <v>67</v>
      </c>
      <c r="K516" s="57" t="s">
        <v>66</v>
      </c>
      <c r="L516" s="24" t="s">
        <v>627</v>
      </c>
      <c r="M516" s="19" t="s">
        <v>628</v>
      </c>
      <c r="N516" s="19">
        <v>1120</v>
      </c>
    </row>
    <row r="517" spans="1:189">
      <c r="A517" s="87">
        <v>5</v>
      </c>
      <c r="B517" s="87"/>
      <c r="C517" s="87"/>
      <c r="D517" s="87"/>
      <c r="E517" s="88" t="s">
        <v>147</v>
      </c>
      <c r="F517" s="22"/>
      <c r="G517" s="89"/>
      <c r="H517" s="17"/>
      <c r="I517" s="17"/>
      <c r="J517" s="17"/>
      <c r="K517" s="17"/>
      <c r="L517" s="50"/>
      <c r="M517" s="17"/>
      <c r="N517" s="17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5"/>
      <c r="BB517" s="35"/>
      <c r="BC517" s="35"/>
      <c r="BD517" s="35"/>
      <c r="BE517" s="35"/>
      <c r="BF517" s="35"/>
      <c r="BG517" s="35"/>
      <c r="BH517" s="35"/>
      <c r="BI517" s="35"/>
      <c r="BJ517" s="35"/>
      <c r="BK517" s="35"/>
      <c r="BL517" s="35"/>
      <c r="BM517" s="35"/>
      <c r="BN517" s="35"/>
      <c r="BO517" s="35"/>
      <c r="BP517" s="35"/>
      <c r="BQ517" s="35"/>
      <c r="BR517" s="35"/>
      <c r="BS517" s="35"/>
      <c r="BT517" s="35"/>
      <c r="BU517" s="35"/>
      <c r="BV517" s="35"/>
      <c r="BW517" s="35"/>
      <c r="BX517" s="35"/>
      <c r="BY517" s="35"/>
      <c r="BZ517" s="35"/>
      <c r="CA517" s="35"/>
      <c r="CB517" s="35"/>
      <c r="CC517" s="35"/>
      <c r="CD517" s="35"/>
      <c r="CE517" s="35"/>
      <c r="CF517" s="35"/>
      <c r="CG517" s="35"/>
      <c r="CH517" s="35"/>
      <c r="CI517" s="35"/>
      <c r="CJ517" s="35"/>
      <c r="CK517" s="35"/>
      <c r="CL517" s="35"/>
      <c r="CM517" s="35"/>
      <c r="CN517" s="35"/>
      <c r="CO517" s="35"/>
      <c r="CP517" s="35"/>
      <c r="CQ517" s="35"/>
      <c r="CR517" s="35"/>
      <c r="CS517" s="35"/>
      <c r="CT517" s="35"/>
      <c r="CU517" s="35"/>
      <c r="CV517" s="35"/>
      <c r="CW517" s="35"/>
      <c r="CX517" s="35"/>
      <c r="CY517" s="35"/>
      <c r="CZ517" s="35"/>
      <c r="DA517" s="35"/>
      <c r="DB517" s="35"/>
      <c r="DC517" s="35"/>
      <c r="DD517" s="35"/>
      <c r="DE517" s="35"/>
      <c r="DF517" s="35"/>
      <c r="DG517" s="35"/>
      <c r="DH517" s="35"/>
      <c r="DI517" s="35"/>
      <c r="DJ517" s="35"/>
      <c r="DK517" s="35"/>
      <c r="DL517" s="35"/>
      <c r="DM517" s="35"/>
      <c r="DN517" s="35"/>
      <c r="DO517" s="35"/>
      <c r="DP517" s="35"/>
      <c r="DQ517" s="35"/>
      <c r="DR517" s="35"/>
      <c r="DS517" s="35"/>
      <c r="DT517" s="35"/>
      <c r="DU517" s="35"/>
      <c r="DV517" s="35"/>
      <c r="DW517" s="35"/>
      <c r="DX517" s="35"/>
      <c r="DY517" s="35"/>
      <c r="DZ517" s="35"/>
      <c r="EA517" s="35"/>
      <c r="EB517" s="35"/>
      <c r="EC517" s="35"/>
      <c r="ED517" s="35"/>
      <c r="EE517" s="35"/>
      <c r="EF517" s="35"/>
      <c r="EG517" s="35"/>
      <c r="EH517" s="35"/>
      <c r="EI517" s="35"/>
      <c r="EJ517" s="35"/>
      <c r="EK517" s="35"/>
      <c r="EL517" s="35"/>
      <c r="EM517" s="35"/>
      <c r="EN517" s="35"/>
      <c r="EO517" s="35"/>
      <c r="EP517" s="35"/>
      <c r="EQ517" s="35"/>
      <c r="ER517" s="35"/>
      <c r="ES517" s="35"/>
      <c r="ET517" s="35"/>
      <c r="EU517" s="35"/>
      <c r="EV517" s="35"/>
      <c r="EW517" s="35"/>
      <c r="EX517" s="35"/>
      <c r="EY517" s="35"/>
      <c r="EZ517" s="35"/>
      <c r="FA517" s="35"/>
      <c r="FB517" s="35"/>
      <c r="FC517" s="35"/>
      <c r="FD517" s="35"/>
      <c r="FE517" s="35"/>
      <c r="FF517" s="35"/>
      <c r="FG517" s="35"/>
      <c r="FH517" s="35"/>
      <c r="FI517" s="35"/>
      <c r="FJ517" s="35"/>
      <c r="FK517" s="35"/>
      <c r="FL517" s="35"/>
      <c r="FM517" s="35"/>
      <c r="FN517" s="35"/>
      <c r="FO517" s="35"/>
      <c r="FP517" s="35"/>
      <c r="FQ517" s="35"/>
      <c r="FR517" s="35"/>
      <c r="FS517" s="35"/>
      <c r="FT517" s="35"/>
      <c r="FU517" s="35"/>
      <c r="FV517" s="35"/>
      <c r="FW517" s="35"/>
      <c r="FX517" s="35"/>
      <c r="FY517" s="35"/>
      <c r="FZ517" s="35"/>
      <c r="GA517" s="35"/>
      <c r="GB517" s="35"/>
      <c r="GC517" s="35"/>
      <c r="GD517" s="35"/>
      <c r="GE517" s="35"/>
      <c r="GF517" s="35"/>
      <c r="GG517" s="35"/>
    </row>
    <row r="518" spans="1:189" ht="46.15" customHeight="1" outlineLevel="1">
      <c r="A518" s="185" t="s">
        <v>516</v>
      </c>
      <c r="B518" s="57"/>
      <c r="C518" s="91" t="s">
        <v>73</v>
      </c>
      <c r="D518" s="57" t="s">
        <v>55</v>
      </c>
      <c r="E518" s="92" t="s">
        <v>148</v>
      </c>
      <c r="F518" s="93" t="s">
        <v>149</v>
      </c>
      <c r="G518" s="21" t="s">
        <v>409</v>
      </c>
      <c r="H518" s="19"/>
      <c r="I518" s="57" t="s">
        <v>57</v>
      </c>
      <c r="J518" s="57" t="s">
        <v>64</v>
      </c>
      <c r="K518" s="57" t="s">
        <v>150</v>
      </c>
      <c r="L518" s="24" t="s">
        <v>151</v>
      </c>
      <c r="M518" s="19"/>
      <c r="N518" s="19"/>
    </row>
    <row r="519" spans="1:189" ht="30" customHeight="1" outlineLevel="1">
      <c r="A519" s="185" t="s">
        <v>517</v>
      </c>
      <c r="B519" s="57"/>
      <c r="C519" s="91" t="s">
        <v>73</v>
      </c>
      <c r="D519" s="57" t="s">
        <v>55</v>
      </c>
      <c r="E519" s="92" t="s">
        <v>152</v>
      </c>
      <c r="F519" s="93" t="s">
        <v>153</v>
      </c>
      <c r="G519" s="21" t="s">
        <v>409</v>
      </c>
      <c r="H519" s="19"/>
      <c r="I519" s="57" t="s">
        <v>57</v>
      </c>
      <c r="J519" s="57" t="s">
        <v>64</v>
      </c>
      <c r="K519" s="57" t="s">
        <v>150</v>
      </c>
      <c r="L519" s="24" t="s">
        <v>154</v>
      </c>
      <c r="M519" s="19"/>
      <c r="N519" s="19"/>
    </row>
    <row r="520" spans="1:189" ht="30" customHeight="1" outlineLevel="1">
      <c r="A520" s="185" t="s">
        <v>518</v>
      </c>
      <c r="B520" s="57"/>
      <c r="C520" s="91" t="s">
        <v>73</v>
      </c>
      <c r="D520" s="57" t="s">
        <v>55</v>
      </c>
      <c r="E520" s="92" t="s">
        <v>155</v>
      </c>
      <c r="F520" s="93" t="s">
        <v>156</v>
      </c>
      <c r="G520" s="21" t="s">
        <v>409</v>
      </c>
      <c r="H520" s="19"/>
      <c r="I520" s="57" t="s">
        <v>57</v>
      </c>
      <c r="J520" s="57" t="s">
        <v>64</v>
      </c>
      <c r="K520" s="57" t="s">
        <v>150</v>
      </c>
      <c r="L520" s="24" t="s">
        <v>157</v>
      </c>
      <c r="M520" s="19"/>
      <c r="N520" s="19"/>
    </row>
    <row r="521" spans="1:189" ht="42" customHeight="1" outlineLevel="1">
      <c r="A521" s="185" t="s">
        <v>519</v>
      </c>
      <c r="B521" s="57"/>
      <c r="C521" s="91" t="s">
        <v>73</v>
      </c>
      <c r="D521" s="57" t="s">
        <v>55</v>
      </c>
      <c r="E521" s="92" t="s">
        <v>158</v>
      </c>
      <c r="F521" s="93" t="s">
        <v>159</v>
      </c>
      <c r="G521" s="21" t="s">
        <v>409</v>
      </c>
      <c r="H521" s="19"/>
      <c r="I521" s="57" t="s">
        <v>57</v>
      </c>
      <c r="J521" s="57" t="s">
        <v>64</v>
      </c>
      <c r="K521" s="57" t="s">
        <v>150</v>
      </c>
      <c r="L521" s="24" t="s">
        <v>160</v>
      </c>
      <c r="M521" s="19"/>
      <c r="N521" s="19"/>
    </row>
    <row r="522" spans="1:189" ht="42" customHeight="1" outlineLevel="1">
      <c r="A522" s="185" t="s">
        <v>520</v>
      </c>
      <c r="B522" s="57"/>
      <c r="C522" s="91" t="s">
        <v>73</v>
      </c>
      <c r="D522" s="57" t="s">
        <v>55</v>
      </c>
      <c r="E522" s="92" t="s">
        <v>161</v>
      </c>
      <c r="F522" s="93" t="s">
        <v>162</v>
      </c>
      <c r="G522" s="21" t="s">
        <v>409</v>
      </c>
      <c r="H522" s="19"/>
      <c r="I522" s="57" t="s">
        <v>57</v>
      </c>
      <c r="J522" s="57" t="s">
        <v>64</v>
      </c>
      <c r="K522" s="57" t="s">
        <v>150</v>
      </c>
      <c r="L522" s="24" t="s">
        <v>165</v>
      </c>
      <c r="M522" s="19"/>
      <c r="N522" s="19"/>
    </row>
    <row r="523" spans="1:189" ht="42" customHeight="1" outlineLevel="1">
      <c r="A523" s="185" t="s">
        <v>521</v>
      </c>
      <c r="B523" s="57"/>
      <c r="C523" s="91" t="s">
        <v>73</v>
      </c>
      <c r="D523" s="57" t="s">
        <v>55</v>
      </c>
      <c r="E523" s="92" t="s">
        <v>163</v>
      </c>
      <c r="F523" s="93" t="s">
        <v>164</v>
      </c>
      <c r="G523" s="21" t="s">
        <v>409</v>
      </c>
      <c r="H523" s="19"/>
      <c r="I523" s="57" t="s">
        <v>57</v>
      </c>
      <c r="J523" s="57" t="s">
        <v>64</v>
      </c>
      <c r="K523" s="57" t="s">
        <v>150</v>
      </c>
      <c r="L523" s="24" t="s">
        <v>166</v>
      </c>
      <c r="M523" s="19"/>
      <c r="N523" s="19"/>
    </row>
    <row r="524" spans="1:189" ht="42" customHeight="1" outlineLevel="1">
      <c r="A524" s="185" t="s">
        <v>522</v>
      </c>
      <c r="B524" s="57"/>
      <c r="C524" s="91" t="s">
        <v>73</v>
      </c>
      <c r="D524" s="57" t="s">
        <v>55</v>
      </c>
      <c r="E524" s="92" t="s">
        <v>167</v>
      </c>
      <c r="F524" s="93" t="s">
        <v>168</v>
      </c>
      <c r="G524" s="21" t="s">
        <v>409</v>
      </c>
      <c r="H524" s="19"/>
      <c r="I524" s="57" t="s">
        <v>57</v>
      </c>
      <c r="J524" s="57" t="s">
        <v>64</v>
      </c>
      <c r="K524" s="57" t="s">
        <v>150</v>
      </c>
      <c r="L524" s="24" t="s">
        <v>171</v>
      </c>
      <c r="M524" s="19"/>
      <c r="N524" s="19"/>
    </row>
    <row r="525" spans="1:189" ht="90" customHeight="1" outlineLevel="1">
      <c r="A525" s="185" t="s">
        <v>523</v>
      </c>
      <c r="B525" s="57"/>
      <c r="C525" s="91" t="s">
        <v>73</v>
      </c>
      <c r="D525" s="57" t="s">
        <v>55</v>
      </c>
      <c r="E525" s="92" t="s">
        <v>169</v>
      </c>
      <c r="F525" s="93" t="s">
        <v>170</v>
      </c>
      <c r="G525" s="21" t="s">
        <v>409</v>
      </c>
      <c r="H525" s="19"/>
      <c r="I525" s="57" t="s">
        <v>57</v>
      </c>
      <c r="J525" s="57" t="s">
        <v>64</v>
      </c>
      <c r="K525" s="57" t="s">
        <v>150</v>
      </c>
      <c r="L525" s="24" t="s">
        <v>172</v>
      </c>
      <c r="M525" s="19"/>
      <c r="N525" s="19"/>
    </row>
    <row r="526" spans="1:189" ht="61.15" customHeight="1" outlineLevel="1">
      <c r="A526" s="185" t="s">
        <v>524</v>
      </c>
      <c r="B526" s="57"/>
      <c r="C526" s="91" t="s">
        <v>73</v>
      </c>
      <c r="D526" s="57" t="s">
        <v>55</v>
      </c>
      <c r="E526" s="92" t="s">
        <v>174</v>
      </c>
      <c r="F526" s="93" t="s">
        <v>175</v>
      </c>
      <c r="G526" s="21" t="s">
        <v>409</v>
      </c>
      <c r="H526" s="19"/>
      <c r="I526" s="57" t="s">
        <v>57</v>
      </c>
      <c r="J526" s="57" t="s">
        <v>64</v>
      </c>
      <c r="K526" s="57" t="s">
        <v>150</v>
      </c>
      <c r="L526" s="24" t="s">
        <v>173</v>
      </c>
      <c r="M526" s="19"/>
      <c r="N526" s="19"/>
    </row>
    <row r="527" spans="1:189" ht="49.15" customHeight="1" outlineLevel="1">
      <c r="A527" s="185" t="s">
        <v>525</v>
      </c>
      <c r="B527" s="57"/>
      <c r="C527" s="91" t="s">
        <v>78</v>
      </c>
      <c r="D527" s="57" t="s">
        <v>55</v>
      </c>
      <c r="E527" s="92" t="s">
        <v>176</v>
      </c>
      <c r="F527" s="93" t="s">
        <v>177</v>
      </c>
      <c r="G527" s="21" t="s">
        <v>409</v>
      </c>
      <c r="H527" s="19"/>
      <c r="I527" s="57" t="s">
        <v>57</v>
      </c>
      <c r="J527" s="57" t="s">
        <v>64</v>
      </c>
      <c r="K527" s="57" t="s">
        <v>150</v>
      </c>
      <c r="L527" s="24" t="s">
        <v>422</v>
      </c>
      <c r="M527" s="19"/>
      <c r="N527" s="19"/>
    </row>
    <row r="528" spans="1:189" ht="36" customHeight="1" outlineLevel="1">
      <c r="A528" s="185" t="s">
        <v>526</v>
      </c>
      <c r="B528" s="57"/>
      <c r="C528" s="91" t="s">
        <v>78</v>
      </c>
      <c r="D528" s="57" t="s">
        <v>55</v>
      </c>
      <c r="E528" s="92" t="s">
        <v>178</v>
      </c>
      <c r="F528" s="93" t="s">
        <v>180</v>
      </c>
      <c r="G528" s="21" t="s">
        <v>409</v>
      </c>
      <c r="H528" s="19"/>
      <c r="I528" s="57" t="s">
        <v>57</v>
      </c>
      <c r="J528" s="57" t="s">
        <v>64</v>
      </c>
      <c r="K528" s="57" t="s">
        <v>150</v>
      </c>
      <c r="L528" s="24" t="s">
        <v>179</v>
      </c>
      <c r="M528" s="19"/>
      <c r="N528" s="19"/>
    </row>
    <row r="529" spans="1:14" ht="91.15" customHeight="1" outlineLevel="1">
      <c r="A529" s="185" t="s">
        <v>527</v>
      </c>
      <c r="B529" s="57"/>
      <c r="C529" s="91" t="s">
        <v>78</v>
      </c>
      <c r="D529" s="57" t="s">
        <v>55</v>
      </c>
      <c r="E529" s="92" t="s">
        <v>181</v>
      </c>
      <c r="F529" s="93" t="s">
        <v>182</v>
      </c>
      <c r="G529" s="21" t="s">
        <v>409</v>
      </c>
      <c r="H529" s="19"/>
      <c r="I529" s="57" t="s">
        <v>57</v>
      </c>
      <c r="J529" s="57" t="s">
        <v>64</v>
      </c>
      <c r="K529" s="57" t="s">
        <v>150</v>
      </c>
      <c r="L529" s="24" t="s">
        <v>183</v>
      </c>
      <c r="M529" s="19"/>
      <c r="N529" s="19"/>
    </row>
    <row r="530" spans="1:14" ht="49.15" customHeight="1" outlineLevel="1">
      <c r="A530" s="185" t="s">
        <v>528</v>
      </c>
      <c r="B530" s="57"/>
      <c r="C530" s="91" t="s">
        <v>56</v>
      </c>
      <c r="D530" s="57" t="s">
        <v>55</v>
      </c>
      <c r="E530" s="92" t="s">
        <v>184</v>
      </c>
      <c r="F530" s="93" t="s">
        <v>187</v>
      </c>
      <c r="G530" s="21" t="s">
        <v>409</v>
      </c>
      <c r="H530" s="19"/>
      <c r="I530" s="57" t="s">
        <v>57</v>
      </c>
      <c r="J530" s="57" t="s">
        <v>64</v>
      </c>
      <c r="K530" s="57" t="s">
        <v>150</v>
      </c>
      <c r="L530" s="24" t="s">
        <v>186</v>
      </c>
      <c r="M530" s="19"/>
      <c r="N530" s="19"/>
    </row>
    <row r="531" spans="1:14" ht="29.45" customHeight="1" outlineLevel="1">
      <c r="A531" s="185" t="s">
        <v>529</v>
      </c>
      <c r="B531" s="57"/>
      <c r="C531" s="91" t="s">
        <v>56</v>
      </c>
      <c r="D531" s="57" t="s">
        <v>55</v>
      </c>
      <c r="E531" s="92" t="s">
        <v>185</v>
      </c>
      <c r="F531" s="93" t="s">
        <v>188</v>
      </c>
      <c r="G531" s="21" t="s">
        <v>409</v>
      </c>
      <c r="H531" s="19"/>
      <c r="I531" s="57" t="s">
        <v>57</v>
      </c>
      <c r="J531" s="57" t="s">
        <v>64</v>
      </c>
      <c r="K531" s="57" t="s">
        <v>150</v>
      </c>
      <c r="L531" s="24" t="s">
        <v>189</v>
      </c>
      <c r="M531" s="19"/>
      <c r="N531" s="19"/>
    </row>
    <row r="532" spans="1:14" ht="30.6" customHeight="1" outlineLevel="1">
      <c r="A532" s="185" t="s">
        <v>530</v>
      </c>
      <c r="B532" s="57"/>
      <c r="C532" s="91" t="s">
        <v>56</v>
      </c>
      <c r="D532" s="57" t="s">
        <v>55</v>
      </c>
      <c r="E532" s="92" t="s">
        <v>191</v>
      </c>
      <c r="F532" s="93" t="s">
        <v>190</v>
      </c>
      <c r="G532" s="21" t="s">
        <v>409</v>
      </c>
      <c r="H532" s="19"/>
      <c r="I532" s="57" t="s">
        <v>57</v>
      </c>
      <c r="J532" s="57" t="s">
        <v>64</v>
      </c>
      <c r="K532" s="57" t="s">
        <v>150</v>
      </c>
      <c r="L532" s="24" t="s">
        <v>192</v>
      </c>
      <c r="M532" s="19"/>
      <c r="N532" s="19"/>
    </row>
    <row r="533" spans="1:14" ht="27.6" customHeight="1" outlineLevel="1">
      <c r="A533" s="185" t="s">
        <v>531</v>
      </c>
      <c r="B533" s="57"/>
      <c r="C533" s="91" t="s">
        <v>56</v>
      </c>
      <c r="D533" s="57" t="s">
        <v>55</v>
      </c>
      <c r="E533" s="92" t="s">
        <v>193</v>
      </c>
      <c r="F533" s="93" t="s">
        <v>194</v>
      </c>
      <c r="G533" s="21" t="s">
        <v>409</v>
      </c>
      <c r="H533" s="19"/>
      <c r="I533" s="57" t="s">
        <v>57</v>
      </c>
      <c r="J533" s="57" t="s">
        <v>64</v>
      </c>
      <c r="K533" s="57" t="s">
        <v>150</v>
      </c>
      <c r="L533" s="24" t="s">
        <v>195</v>
      </c>
      <c r="M533" s="19"/>
      <c r="N533" s="19"/>
    </row>
    <row r="534" spans="1:14" ht="34.15" customHeight="1" outlineLevel="1">
      <c r="A534" s="185" t="s">
        <v>626</v>
      </c>
      <c r="B534" s="57"/>
      <c r="C534" s="91" t="s">
        <v>56</v>
      </c>
      <c r="D534" s="57" t="s">
        <v>55</v>
      </c>
      <c r="E534" s="92" t="s">
        <v>196</v>
      </c>
      <c r="F534" s="93" t="s">
        <v>202</v>
      </c>
      <c r="G534" s="21" t="s">
        <v>409</v>
      </c>
      <c r="H534" s="19"/>
      <c r="I534" s="57" t="s">
        <v>57</v>
      </c>
      <c r="J534" s="57" t="s">
        <v>64</v>
      </c>
      <c r="K534" s="57" t="s">
        <v>150</v>
      </c>
      <c r="L534" s="24" t="s">
        <v>197</v>
      </c>
      <c r="M534" s="19"/>
      <c r="N534" s="19"/>
    </row>
    <row r="535" spans="1:14" ht="37.15" customHeight="1" outlineLevel="1">
      <c r="A535" s="185" t="s">
        <v>532</v>
      </c>
      <c r="B535" s="57"/>
      <c r="C535" s="91" t="s">
        <v>56</v>
      </c>
      <c r="D535" s="57" t="s">
        <v>55</v>
      </c>
      <c r="E535" s="92" t="s">
        <v>201</v>
      </c>
      <c r="F535" s="93" t="s">
        <v>203</v>
      </c>
      <c r="G535" s="21" t="s">
        <v>409</v>
      </c>
      <c r="H535" s="19"/>
      <c r="I535" s="57" t="s">
        <v>57</v>
      </c>
      <c r="J535" s="57" t="s">
        <v>64</v>
      </c>
      <c r="K535" s="57" t="s">
        <v>150</v>
      </c>
      <c r="L535" s="24" t="s">
        <v>198</v>
      </c>
      <c r="M535" s="19"/>
      <c r="N535" s="19"/>
    </row>
    <row r="536" spans="1:14" ht="23.45" customHeight="1" outlineLevel="1">
      <c r="A536" s="185" t="s">
        <v>533</v>
      </c>
      <c r="B536" s="57"/>
      <c r="C536" s="91" t="s">
        <v>56</v>
      </c>
      <c r="D536" s="57" t="s">
        <v>55</v>
      </c>
      <c r="E536" s="92" t="s">
        <v>200</v>
      </c>
      <c r="F536" s="93" t="s">
        <v>204</v>
      </c>
      <c r="G536" s="21" t="s">
        <v>409</v>
      </c>
      <c r="H536" s="19"/>
      <c r="I536" s="57" t="s">
        <v>57</v>
      </c>
      <c r="J536" s="57" t="s">
        <v>64</v>
      </c>
      <c r="K536" s="57" t="s">
        <v>150</v>
      </c>
      <c r="L536" s="24" t="s">
        <v>199</v>
      </c>
      <c r="M536" s="19"/>
      <c r="N536" s="19"/>
    </row>
    <row r="537" spans="1:14">
      <c r="A537" s="87">
        <v>6</v>
      </c>
      <c r="B537" s="87"/>
      <c r="C537" s="87"/>
      <c r="D537" s="87"/>
      <c r="E537" s="88" t="s">
        <v>205</v>
      </c>
      <c r="F537" s="22"/>
      <c r="G537" s="89"/>
      <c r="H537" s="17"/>
      <c r="I537" s="17"/>
      <c r="J537" s="17"/>
      <c r="K537" s="17"/>
      <c r="L537" s="50"/>
      <c r="M537" s="17"/>
      <c r="N537" s="17"/>
    </row>
    <row r="538" spans="1:14" ht="46.15" customHeight="1" outlineLevel="1">
      <c r="A538" s="94" t="s">
        <v>535</v>
      </c>
      <c r="B538" s="57"/>
      <c r="C538" s="91" t="s">
        <v>73</v>
      </c>
      <c r="D538" s="57" t="s">
        <v>206</v>
      </c>
      <c r="E538" s="92" t="s">
        <v>216</v>
      </c>
      <c r="F538" s="93" t="s">
        <v>251</v>
      </c>
      <c r="G538" s="21" t="s">
        <v>409</v>
      </c>
      <c r="H538" s="19"/>
      <c r="I538" s="57" t="s">
        <v>57</v>
      </c>
      <c r="J538" s="187" t="s">
        <v>62</v>
      </c>
      <c r="K538" s="187" t="s">
        <v>72</v>
      </c>
      <c r="L538" s="24" t="str">
        <f>CONCATENATE(L539," ",N539,M539," ",)</f>
        <v xml:space="preserve">Замена аккумуляторной батареи 36шт. </v>
      </c>
      <c r="M538" s="19"/>
      <c r="N538" s="19"/>
    </row>
    <row r="539" spans="1:14" hidden="1" outlineLevel="2">
      <c r="A539" s="175"/>
      <c r="B539" s="19"/>
      <c r="C539" s="188"/>
      <c r="D539" s="19"/>
      <c r="E539" s="19"/>
      <c r="F539" s="21"/>
      <c r="G539" s="21"/>
      <c r="H539" s="19"/>
      <c r="I539" s="19"/>
      <c r="J539" s="187"/>
      <c r="K539" s="187"/>
      <c r="L539" s="97" t="s">
        <v>208</v>
      </c>
      <c r="M539" s="19" t="s">
        <v>20</v>
      </c>
      <c r="N539" s="19">
        <v>36</v>
      </c>
    </row>
    <row r="540" spans="1:14" ht="46.15" customHeight="1" outlineLevel="1" collapsed="1">
      <c r="A540" s="94" t="s">
        <v>536</v>
      </c>
      <c r="B540" s="57"/>
      <c r="C540" s="91" t="s">
        <v>56</v>
      </c>
      <c r="D540" s="57" t="s">
        <v>206</v>
      </c>
      <c r="E540" s="92" t="s">
        <v>215</v>
      </c>
      <c r="F540" s="93" t="s">
        <v>252</v>
      </c>
      <c r="G540" s="21" t="s">
        <v>409</v>
      </c>
      <c r="H540" s="19"/>
      <c r="I540" s="57" t="s">
        <v>57</v>
      </c>
      <c r="J540" s="187" t="s">
        <v>62</v>
      </c>
      <c r="K540" s="187" t="s">
        <v>72</v>
      </c>
      <c r="L540" s="24" t="str">
        <f>CONCATENATE(L541," ",N541,M541," ",)</f>
        <v xml:space="preserve">Замена аккумуляторной батареи 36шт. </v>
      </c>
      <c r="M540" s="19"/>
      <c r="N540" s="19"/>
    </row>
    <row r="541" spans="1:14" hidden="1" outlineLevel="2">
      <c r="A541" s="175"/>
      <c r="B541" s="19"/>
      <c r="C541" s="188"/>
      <c r="D541" s="19"/>
      <c r="E541" s="19"/>
      <c r="F541" s="21"/>
      <c r="G541" s="21"/>
      <c r="H541" s="19"/>
      <c r="I541" s="19"/>
      <c r="J541" s="187"/>
      <c r="K541" s="187"/>
      <c r="L541" s="97" t="s">
        <v>208</v>
      </c>
      <c r="M541" s="19" t="s">
        <v>20</v>
      </c>
      <c r="N541" s="19">
        <v>36</v>
      </c>
    </row>
    <row r="542" spans="1:14" ht="46.15" customHeight="1" outlineLevel="1" collapsed="1">
      <c r="A542" s="94" t="s">
        <v>537</v>
      </c>
      <c r="B542" s="57"/>
      <c r="C542" s="91" t="s">
        <v>56</v>
      </c>
      <c r="D542" s="57" t="s">
        <v>206</v>
      </c>
      <c r="E542" s="92" t="s">
        <v>214</v>
      </c>
      <c r="F542" s="93" t="s">
        <v>253</v>
      </c>
      <c r="G542" s="21" t="s">
        <v>409</v>
      </c>
      <c r="H542" s="19"/>
      <c r="I542" s="57" t="s">
        <v>57</v>
      </c>
      <c r="J542" s="187" t="s">
        <v>62</v>
      </c>
      <c r="K542" s="187" t="s">
        <v>72</v>
      </c>
      <c r="L542" s="24" t="str">
        <f>CONCATENATE(L543," ",N543,M543," ",)</f>
        <v xml:space="preserve">Замена аккумуляторной батареи 36шт. </v>
      </c>
      <c r="M542" s="19"/>
      <c r="N542" s="19"/>
    </row>
    <row r="543" spans="1:14" hidden="1" outlineLevel="2">
      <c r="A543" s="175"/>
      <c r="B543" s="19"/>
      <c r="C543" s="188"/>
      <c r="D543" s="19"/>
      <c r="E543" s="19"/>
      <c r="F543" s="21"/>
      <c r="G543" s="21"/>
      <c r="H543" s="19"/>
      <c r="I543" s="19"/>
      <c r="J543" s="187"/>
      <c r="K543" s="187"/>
      <c r="L543" s="97" t="s">
        <v>208</v>
      </c>
      <c r="M543" s="19" t="s">
        <v>20</v>
      </c>
      <c r="N543" s="19">
        <v>36</v>
      </c>
    </row>
    <row r="544" spans="1:14" ht="46.15" customHeight="1" outlineLevel="1" collapsed="1">
      <c r="A544" s="94" t="s">
        <v>538</v>
      </c>
      <c r="B544" s="57"/>
      <c r="C544" s="91" t="s">
        <v>56</v>
      </c>
      <c r="D544" s="57" t="s">
        <v>206</v>
      </c>
      <c r="E544" s="92" t="s">
        <v>213</v>
      </c>
      <c r="F544" s="93" t="s">
        <v>254</v>
      </c>
      <c r="G544" s="21" t="s">
        <v>409</v>
      </c>
      <c r="H544" s="19"/>
      <c r="I544" s="57" t="s">
        <v>57</v>
      </c>
      <c r="J544" s="187" t="s">
        <v>62</v>
      </c>
      <c r="K544" s="187" t="s">
        <v>72</v>
      </c>
      <c r="L544" s="24" t="str">
        <f>CONCATENATE(L545," ",N545,M545," ",)</f>
        <v xml:space="preserve">Замена аккумуляторной батареи 28шт. </v>
      </c>
      <c r="M544" s="19"/>
      <c r="N544" s="19"/>
    </row>
    <row r="545" spans="1:14" hidden="1" outlineLevel="2">
      <c r="A545" s="175"/>
      <c r="B545" s="19"/>
      <c r="C545" s="188"/>
      <c r="D545" s="19"/>
      <c r="E545" s="19"/>
      <c r="F545" s="21"/>
      <c r="G545" s="21"/>
      <c r="H545" s="19"/>
      <c r="I545" s="19"/>
      <c r="J545" s="187"/>
      <c r="K545" s="187"/>
      <c r="L545" s="97" t="s">
        <v>208</v>
      </c>
      <c r="M545" s="19" t="s">
        <v>20</v>
      </c>
      <c r="N545" s="19">
        <v>28</v>
      </c>
    </row>
    <row r="546" spans="1:14" ht="46.15" customHeight="1" outlineLevel="1" collapsed="1">
      <c r="A546" s="94" t="s">
        <v>539</v>
      </c>
      <c r="B546" s="57"/>
      <c r="C546" s="91" t="s">
        <v>56</v>
      </c>
      <c r="D546" s="57" t="s">
        <v>206</v>
      </c>
      <c r="E546" s="92" t="s">
        <v>212</v>
      </c>
      <c r="F546" s="93" t="s">
        <v>256</v>
      </c>
      <c r="G546" s="21" t="s">
        <v>409</v>
      </c>
      <c r="H546" s="19"/>
      <c r="I546" s="57" t="s">
        <v>57</v>
      </c>
      <c r="J546" s="187" t="s">
        <v>62</v>
      </c>
      <c r="K546" s="187" t="s">
        <v>72</v>
      </c>
      <c r="L546" s="24" t="str">
        <f>CONCATENATE(L547," ",N547,M547," ",)</f>
        <v xml:space="preserve">Замена аккумуляторной батареи 28шт. </v>
      </c>
      <c r="M546" s="19"/>
      <c r="N546" s="19"/>
    </row>
    <row r="547" spans="1:14" hidden="1" outlineLevel="2">
      <c r="A547" s="175"/>
      <c r="B547" s="19"/>
      <c r="C547" s="188"/>
      <c r="D547" s="19"/>
      <c r="E547" s="19"/>
      <c r="F547" s="21"/>
      <c r="G547" s="21"/>
      <c r="H547" s="19"/>
      <c r="I547" s="19"/>
      <c r="J547" s="187"/>
      <c r="K547" s="187"/>
      <c r="L547" s="97" t="s">
        <v>208</v>
      </c>
      <c r="M547" s="19" t="s">
        <v>20</v>
      </c>
      <c r="N547" s="19">
        <v>28</v>
      </c>
    </row>
    <row r="548" spans="1:14" ht="46.15" customHeight="1" outlineLevel="1" collapsed="1">
      <c r="A548" s="94" t="s">
        <v>540</v>
      </c>
      <c r="B548" s="57"/>
      <c r="C548" s="91" t="s">
        <v>56</v>
      </c>
      <c r="D548" s="57" t="s">
        <v>206</v>
      </c>
      <c r="E548" s="92" t="s">
        <v>211</v>
      </c>
      <c r="F548" s="93" t="s">
        <v>255</v>
      </c>
      <c r="G548" s="21" t="s">
        <v>409</v>
      </c>
      <c r="H548" s="19"/>
      <c r="I548" s="57" t="s">
        <v>57</v>
      </c>
      <c r="J548" s="187" t="s">
        <v>62</v>
      </c>
      <c r="K548" s="187" t="s">
        <v>72</v>
      </c>
      <c r="L548" s="24" t="str">
        <f>CONCATENATE(L549," ",N549,M549," ",)</f>
        <v xml:space="preserve">Замена аккумуляторной батареи 20шт. </v>
      </c>
      <c r="M548" s="19"/>
      <c r="N548" s="19"/>
    </row>
    <row r="549" spans="1:14" hidden="1" outlineLevel="2">
      <c r="A549" s="175"/>
      <c r="B549" s="19"/>
      <c r="C549" s="188"/>
      <c r="D549" s="19"/>
      <c r="E549" s="19"/>
      <c r="F549" s="21"/>
      <c r="G549" s="21"/>
      <c r="H549" s="19"/>
      <c r="I549" s="19"/>
      <c r="J549" s="187"/>
      <c r="K549" s="187"/>
      <c r="L549" s="97" t="s">
        <v>208</v>
      </c>
      <c r="M549" s="19" t="s">
        <v>20</v>
      </c>
      <c r="N549" s="19">
        <v>20</v>
      </c>
    </row>
    <row r="550" spans="1:14" ht="46.15" customHeight="1" outlineLevel="1" collapsed="1">
      <c r="A550" s="94" t="s">
        <v>541</v>
      </c>
      <c r="B550" s="57"/>
      <c r="C550" s="91" t="s">
        <v>56</v>
      </c>
      <c r="D550" s="57" t="s">
        <v>206</v>
      </c>
      <c r="E550" s="92" t="s">
        <v>210</v>
      </c>
      <c r="F550" s="93" t="s">
        <v>257</v>
      </c>
      <c r="G550" s="21" t="s">
        <v>409</v>
      </c>
      <c r="H550" s="19"/>
      <c r="I550" s="57" t="s">
        <v>57</v>
      </c>
      <c r="J550" s="187" t="s">
        <v>62</v>
      </c>
      <c r="K550" s="187" t="s">
        <v>72</v>
      </c>
      <c r="L550" s="24" t="str">
        <f>CONCATENATE(L551," ",N551,M551," ",)</f>
        <v xml:space="preserve">Замена аккумуляторной батареи 36шт. </v>
      </c>
      <c r="M550" s="19"/>
      <c r="N550" s="19"/>
    </row>
    <row r="551" spans="1:14" hidden="1" outlineLevel="2">
      <c r="A551" s="175"/>
      <c r="B551" s="19"/>
      <c r="C551" s="188"/>
      <c r="D551" s="19"/>
      <c r="E551" s="19"/>
      <c r="F551" s="21"/>
      <c r="G551" s="21"/>
      <c r="H551" s="19"/>
      <c r="I551" s="19"/>
      <c r="J551" s="187"/>
      <c r="K551" s="187"/>
      <c r="L551" s="97" t="s">
        <v>208</v>
      </c>
      <c r="M551" s="19" t="s">
        <v>20</v>
      </c>
      <c r="N551" s="19">
        <v>36</v>
      </c>
    </row>
    <row r="552" spans="1:14" ht="46.15" customHeight="1" outlineLevel="1" collapsed="1">
      <c r="A552" s="94" t="s">
        <v>542</v>
      </c>
      <c r="B552" s="57"/>
      <c r="C552" s="91" t="s">
        <v>56</v>
      </c>
      <c r="D552" s="57" t="s">
        <v>206</v>
      </c>
      <c r="E552" s="92" t="s">
        <v>209</v>
      </c>
      <c r="F552" s="93" t="s">
        <v>258</v>
      </c>
      <c r="G552" s="21" t="s">
        <v>409</v>
      </c>
      <c r="H552" s="19"/>
      <c r="I552" s="57" t="s">
        <v>57</v>
      </c>
      <c r="J552" s="187" t="s">
        <v>62</v>
      </c>
      <c r="K552" s="187" t="s">
        <v>72</v>
      </c>
      <c r="L552" s="24" t="str">
        <f>CONCATENATE(L553," ",N553,M553," ",)</f>
        <v xml:space="preserve">Замена аккумуляторной батареи 36шт. </v>
      </c>
      <c r="M552" s="19"/>
      <c r="N552" s="19"/>
    </row>
    <row r="553" spans="1:14" hidden="1" outlineLevel="2">
      <c r="A553" s="175"/>
      <c r="B553" s="19"/>
      <c r="C553" s="188"/>
      <c r="D553" s="19"/>
      <c r="E553" s="19"/>
      <c r="F553" s="21"/>
      <c r="G553" s="21"/>
      <c r="H553" s="19"/>
      <c r="I553" s="19"/>
      <c r="J553" s="187"/>
      <c r="K553" s="187"/>
      <c r="L553" s="97" t="s">
        <v>208</v>
      </c>
      <c r="M553" s="19" t="s">
        <v>20</v>
      </c>
      <c r="N553" s="19">
        <v>36</v>
      </c>
    </row>
    <row r="554" spans="1:14" ht="46.15" customHeight="1" outlineLevel="1" collapsed="1">
      <c r="A554" s="94" t="s">
        <v>543</v>
      </c>
      <c r="B554" s="57"/>
      <c r="C554" s="91" t="s">
        <v>56</v>
      </c>
      <c r="D554" s="57" t="s">
        <v>206</v>
      </c>
      <c r="E554" s="92" t="s">
        <v>207</v>
      </c>
      <c r="F554" s="93" t="s">
        <v>259</v>
      </c>
      <c r="G554" s="21" t="s">
        <v>409</v>
      </c>
      <c r="H554" s="19"/>
      <c r="I554" s="57" t="s">
        <v>57</v>
      </c>
      <c r="J554" s="187" t="s">
        <v>62</v>
      </c>
      <c r="K554" s="187" t="s">
        <v>72</v>
      </c>
      <c r="L554" s="24" t="str">
        <f>CONCATENATE(L555," ",N555,M555," ",)</f>
        <v xml:space="preserve">Замена аккумуляторной батареи 20шт. </v>
      </c>
      <c r="M554" s="19"/>
      <c r="N554" s="19"/>
    </row>
    <row r="555" spans="1:14" hidden="1" outlineLevel="2">
      <c r="A555" s="61"/>
      <c r="B555" s="57"/>
      <c r="C555" s="91"/>
      <c r="D555" s="57"/>
      <c r="E555" s="57"/>
      <c r="F555" s="21"/>
      <c r="G555" s="21"/>
      <c r="H555" s="19"/>
      <c r="I555" s="57"/>
      <c r="J555" s="19"/>
      <c r="K555" s="19"/>
      <c r="L555" s="97" t="s">
        <v>208</v>
      </c>
      <c r="M555" s="19" t="s">
        <v>20</v>
      </c>
      <c r="N555" s="19">
        <v>20</v>
      </c>
    </row>
    <row r="556" spans="1:14">
      <c r="A556" s="87">
        <v>7</v>
      </c>
      <c r="B556" s="87"/>
      <c r="C556" s="87"/>
      <c r="D556" s="87"/>
      <c r="E556" s="189" t="s">
        <v>401</v>
      </c>
      <c r="F556" s="22"/>
      <c r="G556" s="89"/>
      <c r="H556" s="17"/>
      <c r="I556" s="17"/>
      <c r="J556" s="17"/>
      <c r="K556" s="17"/>
      <c r="L556" s="50"/>
      <c r="M556" s="17"/>
      <c r="N556" s="17"/>
    </row>
    <row r="557" spans="1:14" ht="46.15" customHeight="1" outlineLevel="1">
      <c r="A557" s="94" t="s">
        <v>544</v>
      </c>
      <c r="B557" s="57"/>
      <c r="C557" s="91"/>
      <c r="D557" s="57"/>
      <c r="E557" s="92"/>
      <c r="F557" s="93" t="s">
        <v>432</v>
      </c>
      <c r="G557" s="21" t="s">
        <v>409</v>
      </c>
      <c r="H557" s="19"/>
      <c r="I557" s="57" t="s">
        <v>57</v>
      </c>
      <c r="J557" s="19" t="s">
        <v>65</v>
      </c>
      <c r="K557" s="187" t="s">
        <v>72</v>
      </c>
      <c r="L557" s="24" t="s">
        <v>431</v>
      </c>
      <c r="M557" s="19" t="s">
        <v>20</v>
      </c>
      <c r="N557" s="19">
        <v>6</v>
      </c>
    </row>
    <row r="558" spans="1:14" ht="46.15" customHeight="1" outlineLevel="1">
      <c r="A558" s="94" t="s">
        <v>545</v>
      </c>
      <c r="B558" s="57"/>
      <c r="C558" s="91"/>
      <c r="D558" s="57"/>
      <c r="E558" s="92"/>
      <c r="F558" s="93" t="s">
        <v>433</v>
      </c>
      <c r="G558" s="21" t="s">
        <v>409</v>
      </c>
      <c r="H558" s="19"/>
      <c r="I558" s="57" t="s">
        <v>57</v>
      </c>
      <c r="J558" s="19" t="s">
        <v>65</v>
      </c>
      <c r="K558" s="187" t="s">
        <v>72</v>
      </c>
      <c r="L558" s="24" t="s">
        <v>442</v>
      </c>
      <c r="M558" s="19"/>
      <c r="N558" s="19"/>
    </row>
    <row r="559" spans="1:14" ht="16.149999999999999" hidden="1" customHeight="1" outlineLevel="2">
      <c r="A559" s="94"/>
      <c r="B559" s="57"/>
      <c r="C559" s="91"/>
      <c r="D559" s="57"/>
      <c r="E559" s="92"/>
      <c r="F559" s="93" t="s">
        <v>434</v>
      </c>
      <c r="G559" s="21"/>
      <c r="H559" s="19"/>
      <c r="I559" s="57"/>
      <c r="J559" s="19"/>
      <c r="K559" s="19"/>
      <c r="L559" s="93" t="s">
        <v>437</v>
      </c>
      <c r="M559" s="19" t="s">
        <v>20</v>
      </c>
      <c r="N559" s="19">
        <v>5</v>
      </c>
    </row>
    <row r="560" spans="1:14" ht="16.149999999999999" hidden="1" customHeight="1" outlineLevel="2">
      <c r="A560" s="94"/>
      <c r="B560" s="57"/>
      <c r="C560" s="91"/>
      <c r="D560" s="57"/>
      <c r="E560" s="92"/>
      <c r="F560" s="93" t="s">
        <v>435</v>
      </c>
      <c r="G560" s="21"/>
      <c r="H560" s="19"/>
      <c r="I560" s="57"/>
      <c r="J560" s="19"/>
      <c r="K560" s="19"/>
      <c r="L560" s="93" t="s">
        <v>435</v>
      </c>
      <c r="M560" s="19" t="s">
        <v>20</v>
      </c>
      <c r="N560" s="19">
        <v>3</v>
      </c>
    </row>
    <row r="561" spans="1:14" ht="15.6" hidden="1" customHeight="1" outlineLevel="2">
      <c r="A561" s="94"/>
      <c r="B561" s="57"/>
      <c r="C561" s="91"/>
      <c r="D561" s="57"/>
      <c r="E561" s="92"/>
      <c r="F561" s="93" t="s">
        <v>436</v>
      </c>
      <c r="G561" s="21"/>
      <c r="H561" s="19"/>
      <c r="I561" s="57"/>
      <c r="J561" s="19"/>
      <c r="K561" s="19"/>
      <c r="L561" s="93" t="s">
        <v>436</v>
      </c>
      <c r="M561" s="19" t="s">
        <v>20</v>
      </c>
      <c r="N561" s="19">
        <v>1</v>
      </c>
    </row>
    <row r="562" spans="1:14" ht="46.15" customHeight="1" outlineLevel="1" collapsed="1">
      <c r="A562" s="94" t="s">
        <v>546</v>
      </c>
      <c r="B562" s="57"/>
      <c r="C562" s="91"/>
      <c r="D562" s="57"/>
      <c r="E562" s="92"/>
      <c r="F562" s="93" t="s">
        <v>413</v>
      </c>
      <c r="G562" s="21" t="s">
        <v>409</v>
      </c>
      <c r="H562" s="19"/>
      <c r="I562" s="57" t="s">
        <v>57</v>
      </c>
      <c r="J562" s="19" t="s">
        <v>65</v>
      </c>
      <c r="K562" s="187" t="s">
        <v>72</v>
      </c>
      <c r="L562" s="24" t="s">
        <v>443</v>
      </c>
      <c r="M562" s="19"/>
      <c r="N562" s="19"/>
    </row>
    <row r="563" spans="1:14" ht="16.899999999999999" hidden="1" customHeight="1" outlineLevel="2">
      <c r="A563" s="61"/>
      <c r="B563" s="57"/>
      <c r="C563" s="91"/>
      <c r="D563" s="57"/>
      <c r="E563" s="92"/>
      <c r="F563" s="93" t="s">
        <v>438</v>
      </c>
      <c r="G563" s="21"/>
      <c r="H563" s="19"/>
      <c r="I563" s="57"/>
      <c r="J563" s="19"/>
      <c r="K563" s="19"/>
      <c r="L563" s="93" t="s">
        <v>439</v>
      </c>
      <c r="M563" s="19" t="s">
        <v>20</v>
      </c>
      <c r="N563" s="19">
        <v>10</v>
      </c>
    </row>
    <row r="564" spans="1:14" ht="16.899999999999999" hidden="1" customHeight="1" outlineLevel="2">
      <c r="A564" s="61"/>
      <c r="B564" s="57"/>
      <c r="C564" s="91"/>
      <c r="D564" s="57"/>
      <c r="E564" s="92"/>
      <c r="F564" s="93" t="s">
        <v>440</v>
      </c>
      <c r="G564" s="21"/>
      <c r="H564" s="19"/>
      <c r="I564" s="57"/>
      <c r="J564" s="19"/>
      <c r="K564" s="19"/>
      <c r="L564" s="93" t="s">
        <v>441</v>
      </c>
      <c r="M564" s="19" t="s">
        <v>20</v>
      </c>
      <c r="N564" s="19">
        <v>3</v>
      </c>
    </row>
    <row r="565" spans="1:14" ht="16.899999999999999" customHeight="1" outlineLevel="1" collapsed="1">
      <c r="A565" s="61"/>
      <c r="B565" s="57"/>
      <c r="C565" s="91"/>
      <c r="D565" s="57"/>
      <c r="E565" s="92"/>
      <c r="F565" s="93"/>
      <c r="G565" s="21"/>
      <c r="H565" s="19"/>
      <c r="I565" s="57"/>
      <c r="J565" s="19"/>
      <c r="K565" s="19"/>
      <c r="L565" s="93"/>
      <c r="M565" s="19"/>
      <c r="N565" s="19"/>
    </row>
    <row r="566" spans="1:14">
      <c r="A566" s="87">
        <v>8</v>
      </c>
      <c r="B566" s="87"/>
      <c r="C566" s="87"/>
      <c r="D566" s="87"/>
      <c r="E566" s="189" t="s">
        <v>402</v>
      </c>
      <c r="F566" s="22"/>
      <c r="G566" s="89"/>
      <c r="H566" s="17"/>
      <c r="I566" s="17"/>
      <c r="J566" s="57" t="s">
        <v>619</v>
      </c>
      <c r="K566" s="57" t="s">
        <v>150</v>
      </c>
      <c r="L566" s="50"/>
      <c r="M566" s="17"/>
      <c r="N566" s="17"/>
    </row>
    <row r="567" spans="1:14" ht="16.899999999999999" hidden="1" customHeight="1" outlineLevel="2">
      <c r="A567" s="61"/>
      <c r="B567" s="57"/>
      <c r="C567" s="91"/>
      <c r="D567" s="57"/>
      <c r="E567" s="92"/>
      <c r="F567" s="93"/>
      <c r="G567" s="21"/>
      <c r="H567" s="19"/>
      <c r="I567" s="57"/>
      <c r="J567" s="57" t="s">
        <v>619</v>
      </c>
      <c r="K567" s="57" t="s">
        <v>69</v>
      </c>
      <c r="L567" s="93" t="s">
        <v>402</v>
      </c>
      <c r="M567" s="19"/>
      <c r="N567" s="19"/>
    </row>
    <row r="568" spans="1:14" ht="16.899999999999999" hidden="1" customHeight="1" outlineLevel="2">
      <c r="A568" s="61"/>
      <c r="B568" s="57"/>
      <c r="C568" s="91"/>
      <c r="D568" s="57"/>
      <c r="E568" s="92"/>
      <c r="F568" s="93"/>
      <c r="G568" s="21"/>
      <c r="H568" s="19"/>
      <c r="I568" s="57"/>
      <c r="J568" s="57" t="s">
        <v>63</v>
      </c>
      <c r="K568" s="57" t="s">
        <v>67</v>
      </c>
      <c r="L568" s="93" t="s">
        <v>402</v>
      </c>
      <c r="M568" s="19"/>
      <c r="N568" s="19"/>
    </row>
    <row r="569" spans="1:14" ht="16.899999999999999" customHeight="1" outlineLevel="1" collapsed="1">
      <c r="A569" s="61"/>
      <c r="B569" s="57"/>
      <c r="C569" s="91"/>
      <c r="D569" s="57"/>
      <c r="E569" s="92"/>
      <c r="F569" s="93"/>
      <c r="G569" s="21"/>
      <c r="H569" s="19"/>
      <c r="I569" s="57"/>
      <c r="J569" s="57" t="s">
        <v>66</v>
      </c>
      <c r="K569" s="57" t="s">
        <v>62</v>
      </c>
      <c r="L569" s="93" t="s">
        <v>402</v>
      </c>
      <c r="M569" s="19"/>
      <c r="N569" s="19"/>
    </row>
    <row r="570" spans="1:14">
      <c r="A570" s="185"/>
      <c r="B570" s="17"/>
      <c r="C570" s="96"/>
      <c r="D570" s="17"/>
      <c r="E570" s="17"/>
      <c r="F570" s="23"/>
      <c r="G570" s="89"/>
      <c r="H570" s="17"/>
      <c r="I570" s="17"/>
      <c r="J570" s="57" t="s">
        <v>72</v>
      </c>
      <c r="K570" s="57" t="s">
        <v>150</v>
      </c>
      <c r="L570" s="93" t="s">
        <v>402</v>
      </c>
      <c r="M570" s="17"/>
      <c r="N570" s="17"/>
    </row>
    <row r="571" spans="1:14">
      <c r="A571" s="190"/>
      <c r="B571" s="35"/>
      <c r="C571" s="191"/>
      <c r="D571" s="35"/>
      <c r="E571" s="35"/>
      <c r="F571" s="192"/>
      <c r="G571" s="70"/>
      <c r="H571" s="35"/>
      <c r="I571" s="35"/>
      <c r="J571" s="35"/>
      <c r="K571" s="35"/>
      <c r="L571" s="193"/>
      <c r="M571" s="35"/>
      <c r="N571" s="35"/>
    </row>
    <row r="572" spans="1:14">
      <c r="A572" s="190"/>
      <c r="B572" s="35"/>
      <c r="C572" s="191"/>
      <c r="D572" s="35"/>
      <c r="E572" s="35"/>
      <c r="F572" s="192"/>
      <c r="G572" s="70"/>
      <c r="H572" s="35"/>
      <c r="I572" s="35"/>
      <c r="J572" s="35"/>
      <c r="K572" s="35"/>
      <c r="L572" s="193"/>
      <c r="M572" s="35"/>
      <c r="N572" s="35"/>
    </row>
    <row r="573" spans="1:14">
      <c r="A573" s="190"/>
      <c r="B573" s="35"/>
      <c r="C573" s="191"/>
      <c r="D573" s="35"/>
      <c r="E573" s="35"/>
      <c r="F573" s="192"/>
      <c r="G573" s="70"/>
      <c r="H573" s="35"/>
      <c r="I573" s="35"/>
      <c r="J573" s="35"/>
      <c r="K573" s="35"/>
      <c r="L573" s="193"/>
      <c r="M573" s="35"/>
      <c r="N573" s="35"/>
    </row>
    <row r="574" spans="1:14">
      <c r="A574" s="190"/>
      <c r="B574" s="35"/>
      <c r="C574" s="191"/>
      <c r="D574" s="35"/>
      <c r="E574" s="35"/>
      <c r="F574" s="192"/>
      <c r="G574" s="70"/>
      <c r="H574" s="35"/>
      <c r="I574" s="35"/>
      <c r="J574" s="35"/>
      <c r="K574" s="35"/>
      <c r="L574" s="193"/>
      <c r="M574" s="35"/>
      <c r="N574" s="35"/>
    </row>
    <row r="575" spans="1:14">
      <c r="A575" s="190"/>
      <c r="B575" s="35"/>
      <c r="C575" s="191"/>
      <c r="D575" s="35"/>
      <c r="E575" s="35"/>
      <c r="F575" s="192"/>
      <c r="G575" s="70"/>
      <c r="H575" s="35"/>
      <c r="I575" s="35"/>
      <c r="J575" s="35"/>
      <c r="K575" s="35"/>
      <c r="L575" s="193"/>
      <c r="M575" s="35"/>
      <c r="N575" s="35"/>
    </row>
    <row r="576" spans="1:14">
      <c r="A576" s="190"/>
      <c r="B576" s="35"/>
      <c r="C576" s="191"/>
      <c r="D576" s="35"/>
      <c r="E576" s="35"/>
      <c r="F576" s="192"/>
      <c r="G576" s="70"/>
      <c r="H576" s="35"/>
      <c r="I576" s="35"/>
      <c r="J576" s="35"/>
      <c r="K576" s="35"/>
      <c r="L576" s="193"/>
      <c r="M576" s="35"/>
      <c r="N576" s="35"/>
    </row>
    <row r="577" spans="1:14">
      <c r="A577" s="190"/>
      <c r="B577" s="35"/>
      <c r="C577" s="191"/>
      <c r="D577" s="35"/>
      <c r="E577" s="35"/>
      <c r="F577" s="192"/>
      <c r="G577" s="70"/>
      <c r="H577" s="35"/>
      <c r="I577" s="35"/>
      <c r="J577" s="35"/>
      <c r="K577" s="35"/>
      <c r="L577" s="193"/>
      <c r="M577" s="35"/>
      <c r="N577" s="35"/>
    </row>
    <row r="578" spans="1:14">
      <c r="A578" s="190"/>
      <c r="B578" s="35"/>
      <c r="C578" s="191"/>
      <c r="D578" s="35"/>
      <c r="E578" s="35"/>
      <c r="F578" s="192"/>
      <c r="G578" s="70"/>
      <c r="H578" s="35"/>
      <c r="I578" s="35"/>
      <c r="J578" s="35"/>
      <c r="K578" s="35"/>
      <c r="L578" s="193"/>
      <c r="M578" s="35"/>
      <c r="N578" s="35"/>
    </row>
    <row r="579" spans="1:14">
      <c r="A579" s="190"/>
      <c r="B579" s="35"/>
      <c r="C579" s="191"/>
      <c r="D579" s="35"/>
      <c r="E579" s="35"/>
      <c r="F579" s="192"/>
      <c r="G579" s="70"/>
      <c r="H579" s="35"/>
      <c r="I579" s="35"/>
      <c r="J579" s="35"/>
      <c r="K579" s="35"/>
      <c r="L579" s="193"/>
      <c r="M579" s="35"/>
      <c r="N579" s="35"/>
    </row>
    <row r="580" spans="1:14">
      <c r="A580" s="190"/>
      <c r="B580" s="35"/>
      <c r="C580" s="191"/>
      <c r="D580" s="35"/>
      <c r="E580" s="35"/>
      <c r="F580" s="192"/>
      <c r="G580" s="70"/>
      <c r="H580" s="35"/>
      <c r="I580" s="35"/>
      <c r="J580" s="35"/>
      <c r="K580" s="35"/>
      <c r="L580" s="193"/>
      <c r="M580" s="35"/>
      <c r="N580" s="35"/>
    </row>
    <row r="581" spans="1:14">
      <c r="A581" s="190"/>
      <c r="B581" s="35"/>
      <c r="C581" s="191"/>
      <c r="D581" s="35"/>
      <c r="E581" s="35"/>
      <c r="F581" s="192"/>
      <c r="G581" s="70"/>
      <c r="H581" s="35"/>
      <c r="I581" s="35"/>
      <c r="J581" s="35"/>
      <c r="K581" s="35"/>
      <c r="L581" s="193"/>
      <c r="M581" s="35"/>
      <c r="N581" s="35"/>
    </row>
    <row r="582" spans="1:14">
      <c r="A582" s="190"/>
      <c r="B582" s="35"/>
      <c r="C582" s="191"/>
      <c r="D582" s="35"/>
      <c r="E582" s="35"/>
      <c r="F582" s="192"/>
      <c r="G582" s="70"/>
      <c r="H582" s="35"/>
      <c r="I582" s="35"/>
      <c r="J582" s="35"/>
      <c r="K582" s="35"/>
      <c r="L582" s="193"/>
      <c r="M582" s="35"/>
      <c r="N582" s="35"/>
    </row>
    <row r="583" spans="1:14">
      <c r="A583" s="190"/>
      <c r="B583" s="35"/>
      <c r="C583" s="191"/>
      <c r="D583" s="35"/>
      <c r="E583" s="35"/>
      <c r="F583" s="192"/>
      <c r="G583" s="70"/>
      <c r="H583" s="35"/>
      <c r="I583" s="35"/>
      <c r="J583" s="35"/>
      <c r="K583" s="35"/>
      <c r="L583" s="193"/>
      <c r="M583" s="35"/>
      <c r="N583" s="35"/>
    </row>
    <row r="584" spans="1:14">
      <c r="A584" s="190"/>
      <c r="B584" s="35"/>
      <c r="C584" s="191"/>
      <c r="D584" s="35"/>
      <c r="E584" s="35"/>
      <c r="F584" s="192"/>
      <c r="G584" s="70"/>
      <c r="H584" s="35"/>
      <c r="I584" s="35"/>
      <c r="J584" s="35"/>
      <c r="K584" s="35"/>
      <c r="L584" s="193"/>
      <c r="M584" s="35"/>
      <c r="N584" s="35"/>
    </row>
    <row r="585" spans="1:14">
      <c r="A585" s="190"/>
      <c r="B585" s="35"/>
      <c r="C585" s="191"/>
      <c r="D585" s="35"/>
      <c r="E585" s="35"/>
      <c r="F585" s="192"/>
      <c r="G585" s="70"/>
      <c r="H585" s="35"/>
      <c r="I585" s="35"/>
      <c r="J585" s="35"/>
      <c r="K585" s="35"/>
      <c r="L585" s="193"/>
      <c r="M585" s="35"/>
      <c r="N585" s="35"/>
    </row>
    <row r="586" spans="1:14">
      <c r="A586" s="190"/>
      <c r="B586" s="35"/>
      <c r="C586" s="191"/>
      <c r="D586" s="35"/>
      <c r="E586" s="35"/>
      <c r="F586" s="192"/>
      <c r="G586" s="70"/>
      <c r="H586" s="35"/>
      <c r="I586" s="35"/>
      <c r="J586" s="35"/>
      <c r="K586" s="35"/>
      <c r="L586" s="193"/>
      <c r="M586" s="35"/>
      <c r="N586" s="35"/>
    </row>
    <row r="587" spans="1:14">
      <c r="A587" s="190"/>
      <c r="B587" s="35"/>
      <c r="C587" s="191"/>
      <c r="D587" s="35"/>
      <c r="E587" s="35"/>
      <c r="F587" s="192"/>
      <c r="G587" s="70"/>
      <c r="H587" s="35"/>
      <c r="I587" s="35"/>
      <c r="J587" s="35"/>
      <c r="K587" s="35"/>
      <c r="L587" s="193"/>
      <c r="M587" s="35"/>
      <c r="N587" s="35"/>
    </row>
    <row r="588" spans="1:14">
      <c r="A588" s="190"/>
      <c r="B588" s="35"/>
      <c r="C588" s="191"/>
      <c r="D588" s="35"/>
      <c r="E588" s="35"/>
      <c r="F588" s="192"/>
      <c r="G588" s="70"/>
      <c r="H588" s="35"/>
      <c r="I588" s="35"/>
      <c r="J588" s="35"/>
      <c r="K588" s="35"/>
      <c r="L588" s="193"/>
      <c r="M588" s="35"/>
      <c r="N588" s="35"/>
    </row>
    <row r="589" spans="1:14">
      <c r="A589" s="190"/>
      <c r="B589" s="35"/>
      <c r="C589" s="191"/>
      <c r="D589" s="35"/>
      <c r="E589" s="35"/>
      <c r="F589" s="192"/>
      <c r="G589" s="70"/>
      <c r="H589" s="35"/>
      <c r="I589" s="35"/>
      <c r="J589" s="35"/>
      <c r="K589" s="35"/>
      <c r="L589" s="193"/>
      <c r="M589" s="35"/>
      <c r="N589" s="35"/>
    </row>
    <row r="590" spans="1:14">
      <c r="A590" s="190"/>
      <c r="B590" s="35"/>
      <c r="C590" s="191"/>
      <c r="D590" s="35"/>
      <c r="E590" s="35"/>
      <c r="F590" s="192"/>
      <c r="G590" s="70"/>
      <c r="H590" s="35"/>
      <c r="I590" s="35"/>
      <c r="J590" s="35"/>
      <c r="K590" s="35"/>
      <c r="L590" s="193"/>
      <c r="M590" s="35"/>
      <c r="N590" s="35"/>
    </row>
    <row r="591" spans="1:14">
      <c r="A591" s="190"/>
      <c r="B591" s="35"/>
      <c r="C591" s="191"/>
      <c r="D591" s="35"/>
      <c r="E591" s="35"/>
      <c r="F591" s="192"/>
      <c r="G591" s="70"/>
      <c r="H591" s="35"/>
      <c r="I591" s="35"/>
      <c r="J591" s="35"/>
      <c r="K591" s="35"/>
      <c r="L591" s="193"/>
      <c r="M591" s="35"/>
      <c r="N591" s="35"/>
    </row>
    <row r="592" spans="1:14">
      <c r="A592" s="190"/>
      <c r="B592" s="35"/>
      <c r="C592" s="191"/>
      <c r="D592" s="35"/>
      <c r="E592" s="35"/>
      <c r="F592" s="192"/>
      <c r="G592" s="70"/>
      <c r="H592" s="35"/>
      <c r="I592" s="35"/>
      <c r="J592" s="35"/>
      <c r="K592" s="35"/>
      <c r="L592" s="193"/>
      <c r="M592" s="35"/>
      <c r="N592" s="35"/>
    </row>
    <row r="593" spans="1:14">
      <c r="A593" s="190"/>
      <c r="B593" s="35"/>
      <c r="C593" s="191"/>
      <c r="D593" s="35"/>
      <c r="E593" s="35"/>
      <c r="F593" s="192"/>
      <c r="G593" s="70"/>
      <c r="H593" s="35"/>
      <c r="I593" s="35"/>
      <c r="J593" s="35"/>
      <c r="K593" s="35"/>
      <c r="L593" s="193"/>
      <c r="M593" s="35"/>
      <c r="N593" s="35"/>
    </row>
    <row r="594" spans="1:14">
      <c r="A594" s="190"/>
      <c r="B594" s="35"/>
      <c r="C594" s="191"/>
      <c r="D594" s="35"/>
      <c r="E594" s="35"/>
      <c r="F594" s="192"/>
      <c r="G594" s="70"/>
      <c r="H594" s="35"/>
      <c r="I594" s="35"/>
      <c r="J594" s="35"/>
      <c r="K594" s="35"/>
      <c r="L594" s="193"/>
      <c r="M594" s="35"/>
      <c r="N594" s="35"/>
    </row>
    <row r="595" spans="1:14">
      <c r="A595" s="190"/>
      <c r="B595" s="35"/>
      <c r="C595" s="191"/>
      <c r="D595" s="35"/>
      <c r="E595" s="35"/>
      <c r="F595" s="192"/>
      <c r="G595" s="70"/>
      <c r="H595" s="35"/>
      <c r="I595" s="35"/>
      <c r="J595" s="35"/>
      <c r="K595" s="35"/>
      <c r="L595" s="193"/>
      <c r="M595" s="35"/>
      <c r="N595" s="35"/>
    </row>
    <row r="596" spans="1:14">
      <c r="A596" s="190"/>
      <c r="B596" s="35"/>
      <c r="C596" s="191"/>
      <c r="D596" s="35"/>
      <c r="E596" s="35"/>
      <c r="F596" s="192"/>
      <c r="G596" s="70"/>
      <c r="H596" s="35"/>
      <c r="I596" s="35"/>
      <c r="J596" s="35"/>
      <c r="K596" s="35"/>
      <c r="L596" s="193"/>
      <c r="M596" s="35"/>
      <c r="N596" s="35"/>
    </row>
    <row r="597" spans="1:14">
      <c r="A597" s="190"/>
      <c r="B597" s="35"/>
      <c r="C597" s="191"/>
      <c r="D597" s="35"/>
      <c r="E597" s="35"/>
      <c r="F597" s="192"/>
      <c r="G597" s="70"/>
      <c r="H597" s="35"/>
      <c r="I597" s="35"/>
      <c r="J597" s="35"/>
      <c r="K597" s="35"/>
      <c r="L597" s="193"/>
      <c r="M597" s="35"/>
      <c r="N597" s="35"/>
    </row>
    <row r="598" spans="1:14">
      <c r="A598" s="190"/>
      <c r="B598" s="35"/>
      <c r="C598" s="191"/>
      <c r="D598" s="35"/>
      <c r="E598" s="35"/>
      <c r="F598" s="192"/>
      <c r="G598" s="70"/>
      <c r="H598" s="35"/>
      <c r="I598" s="35"/>
      <c r="J598" s="35"/>
      <c r="K598" s="35"/>
      <c r="L598" s="193"/>
      <c r="M598" s="35"/>
      <c r="N598" s="35"/>
    </row>
    <row r="599" spans="1:14">
      <c r="A599" s="190"/>
      <c r="B599" s="35"/>
      <c r="C599" s="191"/>
      <c r="D599" s="35"/>
      <c r="E599" s="35"/>
      <c r="F599" s="192"/>
      <c r="G599" s="70"/>
      <c r="H599" s="35"/>
      <c r="I599" s="35"/>
      <c r="J599" s="35"/>
      <c r="K599" s="35"/>
      <c r="L599" s="193"/>
      <c r="M599" s="35"/>
      <c r="N599" s="35"/>
    </row>
    <row r="600" spans="1:14">
      <c r="A600" s="190"/>
      <c r="B600" s="35"/>
      <c r="C600" s="191"/>
      <c r="D600" s="35"/>
      <c r="E600" s="35"/>
      <c r="F600" s="192"/>
      <c r="G600" s="70"/>
      <c r="H600" s="35"/>
      <c r="I600" s="35"/>
      <c r="J600" s="35"/>
      <c r="K600" s="35"/>
      <c r="L600" s="193"/>
      <c r="M600" s="35"/>
      <c r="N600" s="35"/>
    </row>
    <row r="601" spans="1:14">
      <c r="A601" s="190"/>
      <c r="B601" s="35"/>
      <c r="C601" s="191"/>
      <c r="D601" s="35"/>
      <c r="E601" s="35"/>
      <c r="F601" s="192"/>
      <c r="G601" s="70"/>
      <c r="H601" s="35"/>
      <c r="I601" s="35"/>
      <c r="J601" s="35"/>
      <c r="K601" s="35"/>
      <c r="L601" s="193"/>
      <c r="M601" s="35"/>
      <c r="N601" s="35"/>
    </row>
    <row r="602" spans="1:14">
      <c r="A602" s="190"/>
      <c r="B602" s="35"/>
      <c r="C602" s="191"/>
      <c r="D602" s="35"/>
      <c r="E602" s="35"/>
      <c r="F602" s="192"/>
      <c r="G602" s="70"/>
      <c r="H602" s="35"/>
      <c r="I602" s="35"/>
      <c r="J602" s="35"/>
      <c r="K602" s="35"/>
      <c r="L602" s="193"/>
      <c r="M602" s="35"/>
      <c r="N602" s="35"/>
    </row>
    <row r="603" spans="1:14">
      <c r="A603" s="190"/>
      <c r="B603" s="35"/>
      <c r="C603" s="191"/>
      <c r="D603" s="35"/>
      <c r="E603" s="35"/>
      <c r="F603" s="192"/>
      <c r="G603" s="70"/>
      <c r="H603" s="35"/>
      <c r="I603" s="35"/>
      <c r="J603" s="35"/>
      <c r="K603" s="35"/>
      <c r="L603" s="193"/>
      <c r="M603" s="35"/>
      <c r="N603" s="35"/>
    </row>
    <row r="604" spans="1:14">
      <c r="A604" s="190"/>
      <c r="B604" s="35"/>
      <c r="C604" s="191"/>
      <c r="D604" s="35"/>
      <c r="E604" s="35"/>
      <c r="F604" s="192"/>
      <c r="G604" s="70"/>
      <c r="H604" s="35"/>
      <c r="I604" s="35"/>
      <c r="J604" s="35"/>
      <c r="K604" s="35"/>
      <c r="L604" s="193"/>
      <c r="M604" s="35"/>
      <c r="N604" s="35"/>
    </row>
    <row r="605" spans="1:14">
      <c r="A605" s="190"/>
      <c r="B605" s="35"/>
      <c r="C605" s="191"/>
      <c r="D605" s="35"/>
      <c r="E605" s="35"/>
      <c r="F605" s="192"/>
      <c r="G605" s="70"/>
      <c r="H605" s="35"/>
      <c r="I605" s="35"/>
      <c r="J605" s="35"/>
      <c r="K605" s="35"/>
      <c r="L605" s="193"/>
      <c r="M605" s="35"/>
      <c r="N605" s="35"/>
    </row>
    <row r="606" spans="1:14">
      <c r="A606" s="190"/>
      <c r="B606" s="35"/>
      <c r="C606" s="191"/>
      <c r="D606" s="35"/>
      <c r="E606" s="35"/>
      <c r="F606" s="192"/>
      <c r="G606" s="70"/>
      <c r="H606" s="35"/>
      <c r="I606" s="35"/>
      <c r="J606" s="35"/>
      <c r="K606" s="35"/>
      <c r="L606" s="193"/>
      <c r="M606" s="35"/>
      <c r="N606" s="35"/>
    </row>
    <row r="607" spans="1:14">
      <c r="A607" s="190"/>
      <c r="B607" s="35"/>
      <c r="C607" s="191"/>
      <c r="D607" s="35"/>
      <c r="E607" s="35"/>
      <c r="F607" s="192"/>
      <c r="G607" s="70"/>
      <c r="H607" s="35"/>
      <c r="I607" s="35"/>
      <c r="J607" s="35"/>
      <c r="K607" s="35"/>
      <c r="L607" s="193"/>
      <c r="M607" s="35"/>
      <c r="N607" s="35"/>
    </row>
    <row r="608" spans="1:14">
      <c r="A608" s="190"/>
      <c r="B608" s="35"/>
      <c r="C608" s="191"/>
      <c r="D608" s="35"/>
      <c r="E608" s="35"/>
      <c r="F608" s="192"/>
      <c r="G608" s="70"/>
      <c r="H608" s="35"/>
      <c r="I608" s="35"/>
      <c r="J608" s="35"/>
      <c r="K608" s="35"/>
      <c r="L608" s="193"/>
      <c r="M608" s="35"/>
      <c r="N608" s="35"/>
    </row>
    <row r="609" spans="1:14">
      <c r="A609" s="190"/>
      <c r="B609" s="35"/>
      <c r="C609" s="191"/>
      <c r="D609" s="35"/>
      <c r="E609" s="35"/>
      <c r="F609" s="192"/>
      <c r="G609" s="70"/>
      <c r="H609" s="35"/>
      <c r="I609" s="35"/>
      <c r="J609" s="35"/>
      <c r="K609" s="35"/>
      <c r="L609" s="193"/>
      <c r="M609" s="35"/>
      <c r="N609" s="35"/>
    </row>
    <row r="610" spans="1:14">
      <c r="A610" s="190"/>
      <c r="B610" s="35"/>
      <c r="C610" s="191"/>
      <c r="D610" s="35"/>
      <c r="E610" s="35"/>
      <c r="F610" s="192"/>
      <c r="G610" s="70"/>
      <c r="H610" s="35"/>
      <c r="I610" s="35"/>
      <c r="J610" s="35"/>
      <c r="K610" s="35"/>
      <c r="L610" s="193"/>
      <c r="M610" s="35"/>
      <c r="N610" s="35"/>
    </row>
    <row r="611" spans="1:14">
      <c r="A611" s="190"/>
      <c r="B611" s="35"/>
      <c r="C611" s="191"/>
      <c r="D611" s="35"/>
      <c r="E611" s="35"/>
      <c r="F611" s="192"/>
      <c r="G611" s="70"/>
      <c r="H611" s="35"/>
      <c r="I611" s="35"/>
      <c r="J611" s="35"/>
      <c r="K611" s="35"/>
      <c r="L611" s="193"/>
      <c r="M611" s="35"/>
      <c r="N611" s="35"/>
    </row>
    <row r="612" spans="1:14">
      <c r="A612" s="190"/>
      <c r="B612" s="35"/>
      <c r="C612" s="191"/>
      <c r="D612" s="35"/>
      <c r="E612" s="35"/>
      <c r="F612" s="192"/>
      <c r="G612" s="70"/>
      <c r="H612" s="35"/>
      <c r="I612" s="35"/>
      <c r="J612" s="35"/>
      <c r="K612" s="35"/>
      <c r="L612" s="193"/>
      <c r="M612" s="35"/>
      <c r="N612" s="35"/>
    </row>
    <row r="613" spans="1:14">
      <c r="A613" s="190"/>
      <c r="B613" s="35"/>
      <c r="C613" s="191"/>
      <c r="D613" s="35"/>
      <c r="E613" s="35"/>
      <c r="F613" s="192"/>
      <c r="G613" s="70"/>
      <c r="H613" s="35"/>
      <c r="I613" s="35"/>
      <c r="J613" s="35"/>
      <c r="K613" s="35"/>
      <c r="L613" s="193"/>
      <c r="M613" s="35"/>
      <c r="N613" s="35"/>
    </row>
    <row r="614" spans="1:14">
      <c r="A614" s="190"/>
      <c r="B614" s="35"/>
      <c r="C614" s="191"/>
      <c r="D614" s="35"/>
      <c r="E614" s="35"/>
      <c r="F614" s="192"/>
      <c r="G614" s="70"/>
      <c r="H614" s="35"/>
      <c r="I614" s="35"/>
      <c r="J614" s="35"/>
      <c r="K614" s="35"/>
      <c r="L614" s="193"/>
      <c r="M614" s="35"/>
      <c r="N614" s="35"/>
    </row>
    <row r="615" spans="1:14">
      <c r="A615" s="190"/>
      <c r="B615" s="35"/>
      <c r="C615" s="191"/>
      <c r="D615" s="35"/>
      <c r="E615" s="35"/>
      <c r="F615" s="192"/>
      <c r="G615" s="70"/>
      <c r="H615" s="35"/>
      <c r="I615" s="35"/>
      <c r="J615" s="35"/>
      <c r="K615" s="35"/>
      <c r="L615" s="193"/>
      <c r="M615" s="35"/>
      <c r="N615" s="35"/>
    </row>
    <row r="616" spans="1:14">
      <c r="A616" s="190"/>
      <c r="B616" s="35"/>
      <c r="C616" s="191"/>
      <c r="D616" s="35"/>
      <c r="E616" s="35"/>
      <c r="F616" s="192"/>
      <c r="G616" s="70"/>
      <c r="H616" s="35"/>
      <c r="I616" s="35"/>
      <c r="J616" s="35"/>
      <c r="K616" s="35"/>
      <c r="L616" s="193"/>
      <c r="M616" s="35"/>
      <c r="N616" s="35"/>
    </row>
    <row r="617" spans="1:14">
      <c r="A617" s="190"/>
      <c r="B617" s="35"/>
      <c r="C617" s="191"/>
      <c r="D617" s="35"/>
      <c r="E617" s="35"/>
      <c r="F617" s="192"/>
      <c r="G617" s="70"/>
      <c r="H617" s="35"/>
      <c r="I617" s="35"/>
      <c r="J617" s="35"/>
      <c r="K617" s="35"/>
      <c r="L617" s="193"/>
      <c r="M617" s="35"/>
      <c r="N617" s="35"/>
    </row>
    <row r="618" spans="1:14">
      <c r="A618" s="190"/>
      <c r="B618" s="35"/>
      <c r="C618" s="191"/>
      <c r="D618" s="35"/>
      <c r="E618" s="35"/>
      <c r="F618" s="192"/>
      <c r="G618" s="70"/>
      <c r="H618" s="35"/>
      <c r="I618" s="35"/>
      <c r="J618" s="35"/>
      <c r="K618" s="35"/>
      <c r="L618" s="193"/>
      <c r="M618" s="35"/>
      <c r="N618" s="35"/>
    </row>
    <row r="619" spans="1:14">
      <c r="A619" s="190"/>
      <c r="B619" s="35"/>
      <c r="C619" s="191"/>
      <c r="D619" s="35"/>
      <c r="E619" s="35"/>
      <c r="F619" s="192"/>
      <c r="G619" s="70"/>
      <c r="H619" s="35"/>
      <c r="I619" s="35"/>
      <c r="J619" s="35"/>
      <c r="K619" s="35"/>
      <c r="L619" s="193"/>
      <c r="M619" s="35"/>
      <c r="N619" s="35"/>
    </row>
    <row r="620" spans="1:14">
      <c r="A620" s="190"/>
      <c r="B620" s="35"/>
      <c r="C620" s="191"/>
      <c r="D620" s="35"/>
      <c r="E620" s="35"/>
      <c r="F620" s="192"/>
      <c r="G620" s="70"/>
      <c r="H620" s="35"/>
      <c r="I620" s="35"/>
      <c r="J620" s="35"/>
      <c r="K620" s="35"/>
      <c r="L620" s="193"/>
      <c r="M620" s="35"/>
      <c r="N620" s="35"/>
    </row>
    <row r="621" spans="1:14">
      <c r="A621" s="190"/>
      <c r="B621" s="35"/>
      <c r="C621" s="191"/>
      <c r="D621" s="35"/>
      <c r="E621" s="35"/>
      <c r="F621" s="192"/>
      <c r="G621" s="70"/>
      <c r="H621" s="35"/>
      <c r="I621" s="35"/>
      <c r="J621" s="35"/>
      <c r="K621" s="35"/>
      <c r="L621" s="193"/>
      <c r="M621" s="35"/>
      <c r="N621" s="35"/>
    </row>
    <row r="622" spans="1:14">
      <c r="A622" s="190"/>
      <c r="B622" s="35"/>
      <c r="C622" s="191"/>
      <c r="D622" s="35"/>
      <c r="E622" s="35"/>
      <c r="F622" s="192"/>
      <c r="G622" s="70"/>
      <c r="H622" s="35"/>
      <c r="I622" s="35"/>
      <c r="J622" s="35"/>
      <c r="K622" s="35"/>
      <c r="L622" s="193"/>
      <c r="M622" s="35"/>
      <c r="N622" s="35"/>
    </row>
    <row r="623" spans="1:14">
      <c r="A623" s="190"/>
      <c r="B623" s="35"/>
      <c r="C623" s="191"/>
      <c r="D623" s="35"/>
      <c r="E623" s="35"/>
      <c r="F623" s="192"/>
      <c r="G623" s="70"/>
      <c r="H623" s="35"/>
      <c r="I623" s="35"/>
      <c r="J623" s="35"/>
      <c r="K623" s="35"/>
      <c r="L623" s="193"/>
      <c r="M623" s="35"/>
      <c r="N623" s="35"/>
    </row>
    <row r="624" spans="1:14">
      <c r="A624" s="190"/>
      <c r="B624" s="35"/>
      <c r="C624" s="191"/>
      <c r="D624" s="35"/>
      <c r="E624" s="35"/>
      <c r="F624" s="192"/>
      <c r="G624" s="70"/>
      <c r="H624" s="35"/>
      <c r="I624" s="35"/>
      <c r="J624" s="35"/>
      <c r="K624" s="35"/>
      <c r="L624" s="193"/>
      <c r="M624" s="35"/>
      <c r="N624" s="35"/>
    </row>
    <row r="625" spans="1:14">
      <c r="A625" s="190"/>
      <c r="B625" s="35"/>
      <c r="C625" s="191"/>
      <c r="D625" s="35"/>
      <c r="E625" s="35"/>
      <c r="F625" s="192"/>
      <c r="G625" s="70"/>
      <c r="H625" s="35"/>
      <c r="I625" s="35"/>
      <c r="J625" s="35"/>
      <c r="K625" s="35"/>
      <c r="L625" s="193"/>
      <c r="M625" s="35"/>
      <c r="N625" s="35"/>
    </row>
    <row r="626" spans="1:14">
      <c r="A626" s="190"/>
      <c r="B626" s="35"/>
      <c r="C626" s="191"/>
      <c r="D626" s="35"/>
      <c r="E626" s="35"/>
      <c r="F626" s="192"/>
      <c r="G626" s="70"/>
      <c r="H626" s="35"/>
      <c r="I626" s="35"/>
      <c r="J626" s="35"/>
      <c r="K626" s="35"/>
      <c r="L626" s="193"/>
      <c r="M626" s="35"/>
      <c r="N626" s="35"/>
    </row>
    <row r="627" spans="1:14">
      <c r="A627" s="190"/>
      <c r="B627" s="35"/>
      <c r="C627" s="191"/>
      <c r="D627" s="35"/>
      <c r="E627" s="35"/>
      <c r="F627" s="192"/>
      <c r="G627" s="70"/>
      <c r="H627" s="35"/>
      <c r="I627" s="35"/>
      <c r="J627" s="35"/>
      <c r="K627" s="35"/>
      <c r="L627" s="193"/>
      <c r="M627" s="35"/>
      <c r="N627" s="35"/>
    </row>
    <row r="628" spans="1:14">
      <c r="A628" s="190"/>
      <c r="B628" s="35"/>
      <c r="C628" s="191"/>
      <c r="D628" s="35"/>
      <c r="E628" s="35"/>
      <c r="F628" s="192"/>
      <c r="G628" s="70"/>
      <c r="H628" s="35"/>
      <c r="I628" s="35"/>
      <c r="J628" s="35"/>
      <c r="K628" s="35"/>
      <c r="L628" s="193"/>
      <c r="M628" s="35"/>
      <c r="N628" s="35"/>
    </row>
    <row r="629" spans="1:14">
      <c r="A629" s="190"/>
      <c r="B629" s="35"/>
      <c r="C629" s="191"/>
      <c r="D629" s="35"/>
      <c r="E629" s="35"/>
      <c r="F629" s="192"/>
      <c r="G629" s="70"/>
      <c r="H629" s="35"/>
      <c r="I629" s="35"/>
      <c r="J629" s="35"/>
      <c r="K629" s="35"/>
      <c r="L629" s="193"/>
      <c r="M629" s="35"/>
      <c r="N629" s="35"/>
    </row>
    <row r="630" spans="1:14">
      <c r="A630" s="190"/>
      <c r="B630" s="35"/>
      <c r="C630" s="191"/>
      <c r="D630" s="35"/>
      <c r="E630" s="35"/>
      <c r="F630" s="192"/>
      <c r="G630" s="70"/>
      <c r="H630" s="35"/>
      <c r="I630" s="35"/>
      <c r="J630" s="35"/>
      <c r="K630" s="35"/>
      <c r="L630" s="193"/>
      <c r="M630" s="35"/>
      <c r="N630" s="35"/>
    </row>
    <row r="631" spans="1:14">
      <c r="A631" s="190"/>
      <c r="B631" s="35"/>
      <c r="C631" s="191"/>
      <c r="D631" s="35"/>
      <c r="E631" s="35"/>
      <c r="F631" s="192"/>
      <c r="G631" s="70"/>
      <c r="H631" s="35"/>
      <c r="I631" s="35"/>
      <c r="J631" s="35"/>
      <c r="K631" s="35"/>
      <c r="L631" s="193"/>
      <c r="M631" s="35"/>
      <c r="N631" s="35"/>
    </row>
    <row r="632" spans="1:14">
      <c r="A632" s="190"/>
      <c r="B632" s="35"/>
      <c r="C632" s="191"/>
      <c r="D632" s="35"/>
      <c r="E632" s="35"/>
      <c r="F632" s="192"/>
      <c r="G632" s="70"/>
      <c r="H632" s="35"/>
      <c r="I632" s="35"/>
      <c r="J632" s="35"/>
      <c r="K632" s="35"/>
      <c r="L632" s="193"/>
      <c r="M632" s="35"/>
      <c r="N632" s="35"/>
    </row>
    <row r="633" spans="1:14">
      <c r="A633" s="190"/>
      <c r="B633" s="35"/>
      <c r="C633" s="191"/>
      <c r="D633" s="35"/>
      <c r="E633" s="35"/>
      <c r="F633" s="192"/>
      <c r="G633" s="70"/>
      <c r="H633" s="35"/>
      <c r="I633" s="35"/>
      <c r="J633" s="35"/>
      <c r="K633" s="35"/>
      <c r="L633" s="193"/>
      <c r="M633" s="35"/>
      <c r="N633" s="35"/>
    </row>
    <row r="634" spans="1:14">
      <c r="A634" s="190"/>
      <c r="B634" s="35"/>
      <c r="C634" s="191"/>
      <c r="D634" s="35"/>
      <c r="E634" s="35"/>
      <c r="F634" s="192"/>
      <c r="G634" s="70"/>
      <c r="H634" s="35"/>
      <c r="I634" s="35"/>
      <c r="J634" s="35"/>
      <c r="K634" s="35"/>
      <c r="L634" s="193"/>
      <c r="M634" s="35"/>
      <c r="N634" s="35"/>
    </row>
    <row r="635" spans="1:14">
      <c r="A635" s="190"/>
      <c r="B635" s="35"/>
      <c r="C635" s="191"/>
      <c r="D635" s="35"/>
      <c r="E635" s="35"/>
      <c r="F635" s="192"/>
      <c r="G635" s="70"/>
      <c r="H635" s="35"/>
      <c r="I635" s="35"/>
      <c r="J635" s="35"/>
      <c r="K635" s="35"/>
      <c r="L635" s="193"/>
      <c r="M635" s="35"/>
      <c r="N635" s="35"/>
    </row>
    <row r="636" spans="1:14">
      <c r="A636" s="190"/>
      <c r="B636" s="35"/>
      <c r="C636" s="191"/>
      <c r="D636" s="35"/>
      <c r="E636" s="35"/>
      <c r="F636" s="192"/>
      <c r="G636" s="70"/>
      <c r="H636" s="35"/>
      <c r="I636" s="35"/>
      <c r="J636" s="35"/>
      <c r="K636" s="35"/>
      <c r="L636" s="193"/>
      <c r="M636" s="35"/>
      <c r="N636" s="35"/>
    </row>
    <row r="637" spans="1:14">
      <c r="A637" s="190"/>
      <c r="B637" s="35"/>
      <c r="C637" s="191"/>
      <c r="D637" s="35"/>
      <c r="E637" s="35"/>
      <c r="F637" s="192"/>
      <c r="G637" s="70"/>
      <c r="H637" s="35"/>
      <c r="I637" s="35"/>
      <c r="J637" s="35"/>
      <c r="K637" s="35"/>
      <c r="L637" s="193"/>
      <c r="M637" s="35"/>
      <c r="N637" s="35"/>
    </row>
    <row r="638" spans="1:14">
      <c r="A638" s="190"/>
      <c r="B638" s="35"/>
      <c r="C638" s="191"/>
      <c r="D638" s="35"/>
      <c r="E638" s="35"/>
      <c r="F638" s="192"/>
      <c r="G638" s="70"/>
      <c r="H638" s="35"/>
      <c r="I638" s="35"/>
      <c r="J638" s="35"/>
      <c r="K638" s="35"/>
      <c r="L638" s="193"/>
      <c r="M638" s="35"/>
      <c r="N638" s="35"/>
    </row>
    <row r="639" spans="1:14">
      <c r="A639" s="190"/>
      <c r="B639" s="35"/>
      <c r="C639" s="191"/>
      <c r="D639" s="35"/>
      <c r="E639" s="35"/>
      <c r="F639" s="192"/>
      <c r="G639" s="70"/>
      <c r="H639" s="35"/>
      <c r="I639" s="35"/>
      <c r="J639" s="35"/>
      <c r="K639" s="35"/>
      <c r="L639" s="193"/>
      <c r="M639" s="35"/>
      <c r="N639" s="35"/>
    </row>
    <row r="640" spans="1:14">
      <c r="A640" s="190"/>
      <c r="B640" s="35"/>
      <c r="C640" s="191"/>
      <c r="D640" s="35"/>
      <c r="E640" s="35"/>
      <c r="F640" s="192"/>
      <c r="G640" s="70"/>
      <c r="H640" s="35"/>
      <c r="I640" s="35"/>
      <c r="J640" s="35"/>
      <c r="K640" s="35"/>
      <c r="L640" s="193"/>
      <c r="M640" s="35"/>
      <c r="N640" s="35"/>
    </row>
    <row r="641" spans="1:14">
      <c r="A641" s="190"/>
      <c r="B641" s="35"/>
      <c r="C641" s="191"/>
      <c r="D641" s="35"/>
      <c r="E641" s="35"/>
      <c r="F641" s="192"/>
      <c r="G641" s="70"/>
      <c r="H641" s="35"/>
      <c r="I641" s="35"/>
      <c r="J641" s="35"/>
      <c r="K641" s="35"/>
      <c r="L641" s="193"/>
      <c r="M641" s="35"/>
      <c r="N641" s="35"/>
    </row>
    <row r="642" spans="1:14">
      <c r="A642" s="190"/>
      <c r="B642" s="35"/>
      <c r="C642" s="191"/>
      <c r="D642" s="35"/>
      <c r="E642" s="35"/>
      <c r="F642" s="192"/>
      <c r="G642" s="70"/>
      <c r="H642" s="35"/>
      <c r="I642" s="35"/>
      <c r="J642" s="35"/>
      <c r="K642" s="35"/>
      <c r="L642" s="193"/>
      <c r="M642" s="35"/>
      <c r="N642" s="35"/>
    </row>
    <row r="643" spans="1:14">
      <c r="A643" s="190"/>
      <c r="B643" s="35"/>
      <c r="C643" s="191"/>
      <c r="D643" s="35"/>
      <c r="E643" s="35"/>
      <c r="F643" s="192"/>
      <c r="G643" s="70"/>
      <c r="H643" s="35"/>
      <c r="I643" s="35"/>
      <c r="J643" s="35"/>
      <c r="K643" s="35"/>
      <c r="L643" s="193"/>
      <c r="M643" s="35"/>
      <c r="N643" s="35"/>
    </row>
    <row r="644" spans="1:14">
      <c r="A644" s="190"/>
      <c r="B644" s="35"/>
      <c r="C644" s="191"/>
      <c r="D644" s="35"/>
      <c r="E644" s="35"/>
      <c r="F644" s="192"/>
      <c r="G644" s="70"/>
      <c r="H644" s="35"/>
      <c r="I644" s="35"/>
      <c r="J644" s="35"/>
      <c r="K644" s="35"/>
      <c r="L644" s="193"/>
      <c r="M644" s="35"/>
      <c r="N644" s="35"/>
    </row>
    <row r="645" spans="1:14">
      <c r="A645" s="190"/>
      <c r="B645" s="35"/>
      <c r="C645" s="191"/>
      <c r="D645" s="35"/>
      <c r="E645" s="35"/>
      <c r="F645" s="192"/>
      <c r="G645" s="70"/>
      <c r="H645" s="35"/>
      <c r="I645" s="35"/>
      <c r="J645" s="35"/>
      <c r="K645" s="35"/>
      <c r="L645" s="193"/>
      <c r="M645" s="35"/>
      <c r="N645" s="35"/>
    </row>
    <row r="646" spans="1:14">
      <c r="A646" s="190"/>
      <c r="B646" s="35"/>
      <c r="C646" s="191"/>
      <c r="D646" s="35"/>
      <c r="E646" s="35"/>
      <c r="F646" s="192"/>
      <c r="G646" s="70"/>
      <c r="H646" s="35"/>
      <c r="I646" s="35"/>
      <c r="J646" s="35"/>
      <c r="K646" s="35"/>
      <c r="L646" s="193"/>
      <c r="M646" s="35"/>
      <c r="N646" s="35"/>
    </row>
    <row r="647" spans="1:14">
      <c r="A647" s="190"/>
      <c r="B647" s="35"/>
      <c r="C647" s="191"/>
      <c r="D647" s="35"/>
      <c r="E647" s="35"/>
      <c r="F647" s="192"/>
      <c r="G647" s="70"/>
      <c r="H647" s="35"/>
      <c r="I647" s="35"/>
      <c r="J647" s="35"/>
      <c r="K647" s="35"/>
      <c r="L647" s="193"/>
      <c r="M647" s="35"/>
      <c r="N647" s="35"/>
    </row>
    <row r="648" spans="1:14">
      <c r="A648" s="190"/>
      <c r="B648" s="35"/>
      <c r="C648" s="191"/>
      <c r="D648" s="35"/>
      <c r="E648" s="35"/>
      <c r="F648" s="192"/>
      <c r="G648" s="70"/>
      <c r="H648" s="35"/>
      <c r="I648" s="35"/>
      <c r="J648" s="35"/>
      <c r="K648" s="35"/>
      <c r="L648" s="193"/>
      <c r="M648" s="35"/>
      <c r="N648" s="35"/>
    </row>
    <row r="649" spans="1:14">
      <c r="A649" s="190"/>
      <c r="B649" s="35"/>
      <c r="C649" s="191"/>
      <c r="D649" s="35"/>
      <c r="E649" s="35"/>
      <c r="F649" s="192"/>
      <c r="G649" s="70"/>
      <c r="H649" s="35"/>
      <c r="I649" s="35"/>
      <c r="J649" s="35"/>
      <c r="K649" s="35"/>
      <c r="L649" s="193"/>
      <c r="M649" s="35"/>
      <c r="N649" s="35"/>
    </row>
    <row r="650" spans="1:14">
      <c r="A650" s="190"/>
      <c r="B650" s="35"/>
      <c r="C650" s="191"/>
      <c r="D650" s="35"/>
      <c r="E650" s="35"/>
      <c r="F650" s="192"/>
      <c r="G650" s="70"/>
      <c r="H650" s="35"/>
      <c r="I650" s="35"/>
      <c r="J650" s="35"/>
      <c r="K650" s="35"/>
      <c r="L650" s="193"/>
      <c r="M650" s="35"/>
      <c r="N650" s="35"/>
    </row>
    <row r="651" spans="1:14">
      <c r="A651" s="190"/>
      <c r="B651" s="35"/>
      <c r="C651" s="191"/>
      <c r="D651" s="35"/>
      <c r="E651" s="35"/>
      <c r="F651" s="192"/>
      <c r="G651" s="70"/>
      <c r="H651" s="35"/>
      <c r="I651" s="35"/>
      <c r="J651" s="35"/>
      <c r="K651" s="35"/>
      <c r="L651" s="193"/>
      <c r="M651" s="35"/>
      <c r="N651" s="35"/>
    </row>
    <row r="652" spans="1:14">
      <c r="A652" s="190"/>
      <c r="B652" s="35"/>
      <c r="C652" s="191"/>
      <c r="D652" s="35"/>
      <c r="E652" s="35"/>
      <c r="F652" s="192"/>
      <c r="G652" s="70"/>
      <c r="H652" s="35"/>
      <c r="I652" s="35"/>
      <c r="J652" s="35"/>
      <c r="K652" s="35"/>
      <c r="L652" s="193"/>
      <c r="M652" s="35"/>
      <c r="N652" s="35"/>
    </row>
    <row r="653" spans="1:14">
      <c r="A653" s="190"/>
      <c r="B653" s="35"/>
      <c r="C653" s="191"/>
      <c r="D653" s="35"/>
      <c r="E653" s="35"/>
      <c r="F653" s="192"/>
      <c r="G653" s="70"/>
      <c r="H653" s="35"/>
      <c r="I653" s="35"/>
      <c r="J653" s="35"/>
      <c r="K653" s="35"/>
      <c r="L653" s="193"/>
      <c r="M653" s="35"/>
      <c r="N653" s="35"/>
    </row>
    <row r="654" spans="1:14">
      <c r="A654" s="190"/>
      <c r="B654" s="35"/>
      <c r="C654" s="191"/>
      <c r="D654" s="35"/>
      <c r="E654" s="35"/>
      <c r="F654" s="192"/>
      <c r="G654" s="70"/>
      <c r="H654" s="35"/>
      <c r="I654" s="35"/>
      <c r="J654" s="35"/>
      <c r="K654" s="35"/>
      <c r="L654" s="193"/>
      <c r="M654" s="35"/>
      <c r="N654" s="35"/>
    </row>
    <row r="655" spans="1:14">
      <c r="A655" s="190"/>
      <c r="B655" s="35"/>
      <c r="C655" s="191"/>
      <c r="D655" s="35"/>
      <c r="E655" s="35"/>
      <c r="F655" s="192"/>
      <c r="G655" s="70"/>
      <c r="H655" s="35"/>
      <c r="I655" s="35"/>
      <c r="J655" s="35"/>
      <c r="K655" s="35"/>
      <c r="L655" s="193"/>
      <c r="M655" s="35"/>
      <c r="N655" s="35"/>
    </row>
    <row r="656" spans="1:14">
      <c r="A656" s="190"/>
      <c r="B656" s="35"/>
      <c r="C656" s="191"/>
      <c r="D656" s="35"/>
      <c r="E656" s="35"/>
      <c r="F656" s="192"/>
      <c r="G656" s="70"/>
      <c r="H656" s="35"/>
      <c r="I656" s="35"/>
      <c r="J656" s="35"/>
      <c r="K656" s="35"/>
      <c r="L656" s="193"/>
      <c r="M656" s="35"/>
      <c r="N656" s="35"/>
    </row>
    <row r="657" spans="1:14">
      <c r="A657" s="190"/>
      <c r="B657" s="35"/>
      <c r="C657" s="191"/>
      <c r="D657" s="35"/>
      <c r="E657" s="35"/>
      <c r="F657" s="192"/>
      <c r="G657" s="70"/>
      <c r="H657" s="35"/>
      <c r="I657" s="35"/>
      <c r="J657" s="35"/>
      <c r="K657" s="35"/>
      <c r="L657" s="193"/>
      <c r="M657" s="35"/>
      <c r="N657" s="35"/>
    </row>
    <row r="658" spans="1:14">
      <c r="A658" s="190"/>
      <c r="B658" s="35"/>
      <c r="C658" s="191"/>
      <c r="D658" s="35"/>
      <c r="E658" s="35"/>
      <c r="F658" s="192"/>
      <c r="G658" s="70"/>
      <c r="H658" s="35"/>
      <c r="I658" s="35"/>
      <c r="J658" s="35"/>
      <c r="K658" s="35"/>
      <c r="L658" s="193"/>
      <c r="M658" s="35"/>
      <c r="N658" s="35"/>
    </row>
    <row r="659" spans="1:14">
      <c r="A659" s="190"/>
      <c r="B659" s="35"/>
      <c r="C659" s="191"/>
      <c r="D659" s="35"/>
      <c r="E659" s="35"/>
      <c r="F659" s="192"/>
      <c r="G659" s="70"/>
      <c r="H659" s="35"/>
      <c r="I659" s="35"/>
      <c r="J659" s="35"/>
      <c r="K659" s="35"/>
      <c r="L659" s="193"/>
      <c r="M659" s="35"/>
      <c r="N659" s="35"/>
    </row>
    <row r="660" spans="1:14">
      <c r="A660" s="190"/>
      <c r="B660" s="35"/>
      <c r="C660" s="191"/>
      <c r="D660" s="35"/>
      <c r="E660" s="35"/>
      <c r="F660" s="192"/>
      <c r="G660" s="70"/>
      <c r="H660" s="35"/>
      <c r="I660" s="35"/>
      <c r="J660" s="35"/>
      <c r="K660" s="35"/>
      <c r="L660" s="193"/>
      <c r="M660" s="35"/>
      <c r="N660" s="35"/>
    </row>
    <row r="661" spans="1:14">
      <c r="A661" s="190"/>
      <c r="B661" s="35"/>
      <c r="C661" s="191"/>
      <c r="D661" s="35"/>
      <c r="E661" s="35"/>
      <c r="F661" s="192"/>
      <c r="G661" s="70"/>
      <c r="H661" s="35"/>
      <c r="I661" s="35"/>
      <c r="J661" s="35"/>
      <c r="K661" s="35"/>
      <c r="L661" s="193"/>
      <c r="M661" s="35"/>
      <c r="N661" s="35"/>
    </row>
    <row r="662" spans="1:14">
      <c r="A662" s="190"/>
      <c r="B662" s="35"/>
      <c r="C662" s="191"/>
      <c r="D662" s="35"/>
      <c r="E662" s="35"/>
      <c r="F662" s="192"/>
      <c r="G662" s="70"/>
      <c r="H662" s="35"/>
      <c r="I662" s="35"/>
      <c r="J662" s="35"/>
      <c r="K662" s="35"/>
      <c r="L662" s="193"/>
      <c r="M662" s="35"/>
      <c r="N662" s="35"/>
    </row>
    <row r="663" spans="1:14">
      <c r="A663" s="190"/>
      <c r="B663" s="35"/>
      <c r="C663" s="191"/>
      <c r="D663" s="35"/>
      <c r="E663" s="35"/>
      <c r="F663" s="192"/>
      <c r="G663" s="70"/>
      <c r="H663" s="35"/>
      <c r="I663" s="35"/>
      <c r="J663" s="35"/>
      <c r="K663" s="35"/>
      <c r="L663" s="193"/>
      <c r="M663" s="35"/>
      <c r="N663" s="35"/>
    </row>
    <row r="664" spans="1:14">
      <c r="A664" s="190"/>
      <c r="B664" s="35"/>
      <c r="C664" s="191"/>
      <c r="D664" s="35"/>
      <c r="E664" s="35"/>
      <c r="F664" s="192"/>
      <c r="G664" s="70"/>
      <c r="H664" s="35"/>
      <c r="I664" s="35"/>
      <c r="J664" s="35"/>
      <c r="K664" s="35"/>
      <c r="L664" s="193"/>
      <c r="M664" s="35"/>
      <c r="N664" s="35"/>
    </row>
    <row r="665" spans="1:14">
      <c r="A665" s="190"/>
      <c r="B665" s="35"/>
      <c r="C665" s="191"/>
      <c r="D665" s="35"/>
      <c r="E665" s="35"/>
      <c r="F665" s="192"/>
      <c r="G665" s="70"/>
      <c r="H665" s="35"/>
      <c r="I665" s="35"/>
      <c r="J665" s="35"/>
      <c r="K665" s="35"/>
      <c r="L665" s="193"/>
      <c r="M665" s="35"/>
      <c r="N665" s="35"/>
    </row>
    <row r="666" spans="1:14">
      <c r="A666" s="190"/>
      <c r="B666" s="35"/>
      <c r="C666" s="191"/>
      <c r="D666" s="35"/>
      <c r="E666" s="35"/>
      <c r="F666" s="192"/>
      <c r="G666" s="70"/>
      <c r="H666" s="35"/>
      <c r="I666" s="35"/>
      <c r="J666" s="35"/>
      <c r="K666" s="35"/>
      <c r="L666" s="193"/>
      <c r="M666" s="35"/>
      <c r="N666" s="35"/>
    </row>
    <row r="667" spans="1:14">
      <c r="A667" s="190"/>
      <c r="B667" s="35"/>
      <c r="C667" s="191"/>
      <c r="D667" s="35"/>
      <c r="E667" s="35"/>
      <c r="F667" s="192"/>
      <c r="G667" s="70"/>
      <c r="H667" s="35"/>
      <c r="I667" s="35"/>
      <c r="J667" s="35"/>
      <c r="K667" s="35"/>
      <c r="L667" s="193"/>
      <c r="M667" s="35"/>
      <c r="N667" s="35"/>
    </row>
    <row r="668" spans="1:14">
      <c r="A668" s="190"/>
      <c r="B668" s="35"/>
      <c r="C668" s="191"/>
      <c r="D668" s="35"/>
      <c r="E668" s="35"/>
      <c r="F668" s="192"/>
      <c r="G668" s="70"/>
      <c r="H668" s="35"/>
      <c r="I668" s="35"/>
      <c r="J668" s="35"/>
      <c r="K668" s="35"/>
      <c r="L668" s="193"/>
      <c r="M668" s="35"/>
      <c r="N668" s="35"/>
    </row>
  </sheetData>
  <dataConsolidate/>
  <mergeCells count="89">
    <mergeCell ref="A2:N2"/>
    <mergeCell ref="A211:D211"/>
    <mergeCell ref="A146:D146"/>
    <mergeCell ref="A78:D78"/>
    <mergeCell ref="A26:D26"/>
    <mergeCell ref="K410:K411"/>
    <mergeCell ref="M393:M396"/>
    <mergeCell ref="K443:K444"/>
    <mergeCell ref="J445:J446"/>
    <mergeCell ref="K445:K446"/>
    <mergeCell ref="K414:K415"/>
    <mergeCell ref="D414:D415"/>
    <mergeCell ref="E414:E415"/>
    <mergeCell ref="F414:F415"/>
    <mergeCell ref="G414:G415"/>
    <mergeCell ref="C414:C415"/>
    <mergeCell ref="B414:B415"/>
    <mergeCell ref="J414:J415"/>
    <mergeCell ref="K412:K413"/>
    <mergeCell ref="I412:I413"/>
    <mergeCell ref="J443:J444"/>
    <mergeCell ref="F445:F446"/>
    <mergeCell ref="G445:G446"/>
    <mergeCell ref="A511:D511"/>
    <mergeCell ref="A537:D537"/>
    <mergeCell ref="A517:D517"/>
    <mergeCell ref="A514:D514"/>
    <mergeCell ref="H445:H446"/>
    <mergeCell ref="I445:I446"/>
    <mergeCell ref="I443:I444"/>
    <mergeCell ref="F443:F444"/>
    <mergeCell ref="G443:G444"/>
    <mergeCell ref="A445:A446"/>
    <mergeCell ref="B445:B446"/>
    <mergeCell ref="C445:C446"/>
    <mergeCell ref="D445:D446"/>
    <mergeCell ref="E445:E446"/>
    <mergeCell ref="H443:H444"/>
    <mergeCell ref="A443:A444"/>
    <mergeCell ref="B443:B444"/>
    <mergeCell ref="C443:C444"/>
    <mergeCell ref="D443:D444"/>
    <mergeCell ref="E443:E444"/>
    <mergeCell ref="A393:D396"/>
    <mergeCell ref="J412:J413"/>
    <mergeCell ref="F410:F411"/>
    <mergeCell ref="G410:G411"/>
    <mergeCell ref="H410:H411"/>
    <mergeCell ref="B412:B413"/>
    <mergeCell ref="C412:C413"/>
    <mergeCell ref="D412:D413"/>
    <mergeCell ref="E412:E413"/>
    <mergeCell ref="F412:F413"/>
    <mergeCell ref="G412:G413"/>
    <mergeCell ref="H412:H413"/>
    <mergeCell ref="J410:J411"/>
    <mergeCell ref="E393:E396"/>
    <mergeCell ref="F393:F396"/>
    <mergeCell ref="I410:I411"/>
    <mergeCell ref="N393:N396"/>
    <mergeCell ref="L393:L396"/>
    <mergeCell ref="G393:G396"/>
    <mergeCell ref="K393:K396"/>
    <mergeCell ref="H393:H396"/>
    <mergeCell ref="I393:I396"/>
    <mergeCell ref="J393:J396"/>
    <mergeCell ref="A4:A6"/>
    <mergeCell ref="B4:B6"/>
    <mergeCell ref="C4:C6"/>
    <mergeCell ref="D4:D6"/>
    <mergeCell ref="E4:E6"/>
    <mergeCell ref="N4:N6"/>
    <mergeCell ref="F4:F6"/>
    <mergeCell ref="G4:H5"/>
    <mergeCell ref="I4:I6"/>
    <mergeCell ref="J4:K4"/>
    <mergeCell ref="L4:L6"/>
    <mergeCell ref="M4:M6"/>
    <mergeCell ref="A556:D556"/>
    <mergeCell ref="A412:A413"/>
    <mergeCell ref="A414:A415"/>
    <mergeCell ref="A566:D566"/>
    <mergeCell ref="H414:H415"/>
    <mergeCell ref="I414:I415"/>
    <mergeCell ref="A410:A411"/>
    <mergeCell ref="B410:B411"/>
    <mergeCell ref="C410:C411"/>
    <mergeCell ref="D410:D411"/>
    <mergeCell ref="E410:E411"/>
  </mergeCells>
  <dataValidations disablePrompts="1" count="6">
    <dataValidation type="list" errorStyle="information" allowBlank="1" showInputMessage="1" showErrorMessage="1" sqref="J399:K408 J416:K421 J426:K427 J433:K434 J437:K438 J447:K453 J464:K466 J471:K473 J488:K495 J504:K506">
      <formula1>"- ,Январь,Февраль,март,Апрель,Май,Июнь,Июль,Август,Сентябрь,Октябрь,Ноябрь,Декабрь"</formula1>
    </dataValidation>
    <dataValidation type="list" allowBlank="1" showInputMessage="1" showErrorMessage="1" sqref="D399:D408 D416:D421 D426:D427 D433:D434 D437:D438 D447:D453 D464:D466 D471:D473 D488:D495 D504:D506">
      <formula1>"- ,ГЭП,ГП,СПсЦЦР,АРРС""Ц"",АРРС""С"",ТУРС, РС НРЭС,АРВС,ВЭС НРЭС,ТРЭС ВС,"</formula1>
    </dataValidation>
    <dataValidation type="list" allowBlank="1" showInputMessage="1" showErrorMessage="1" sqref="C399:C408 C416:C421 C426:C427 C433:C434 C437:C438 C447:C453 C464:C466 C471:C473 C488:C495 C504:C506">
      <formula1>"- ,НРЭС,ТРЭС,АРЭС,"</formula1>
    </dataValidation>
    <dataValidation type="list" allowBlank="1" showInputMessage="1" showErrorMessage="1" sqref="I399:I409 I416:I422 I426:I427 I433:I435 I437:I439 I447:I453 I464:I466 I471:I473 I488:I495 I504:I506 I397 I430 I462">
      <formula1>"- ,К.Т.С,К.Т,К,Т,С,КАП,СРЕД,ТЕК"</formula1>
    </dataValidation>
    <dataValidation type="list" allowBlank="1" showInputMessage="1" showErrorMessage="1" sqref="G407:G408 G399:G401 G403 G405 G416 G418 G420:G421 G426:G427 G433:G434 G449:G450 G447 G437:G438 G452:G453 G464 G466 G472:G473 G489 G491:G492 G494:G495 G505:G506">
      <formula1>"- ,Предписание, По состоянию,ПОН,МГ,Аварии,Треб.зав.,Уач. э/э,ППСЛ,"</formula1>
    </dataValidation>
    <dataValidation type="list" errorStyle="information" allowBlank="1" showErrorMessage="1" sqref="B399:B408 B416:B421 B426:B427 B433:B434 B437:B438 B447:B453 B464:B466 B471:B473 B488:B495 B504:B506">
      <formula1>"- ,110кВ.,35кВ.,6-10кВ.,0,4кВ.,"</formula1>
    </dataValidation>
  </dataValidations>
  <pageMargins left="0.25" right="0.25" top="0.75" bottom="0.75" header="0.3" footer="0.3"/>
  <pageSetup paperSize="9" scale="58" fitToHeight="0" orientation="landscape" r:id="rId1"/>
  <rowBreaks count="11" manualBreakCount="11">
    <brk id="56" max="12" man="1"/>
    <brk id="110" max="12" man="1"/>
    <brk id="171" max="12" man="1"/>
    <brk id="227" max="12" man="1"/>
    <brk id="277" max="12" man="1"/>
    <brk id="333" max="12" man="1"/>
    <brk id="386" max="12" man="1"/>
    <brk id="429" max="12" man="1"/>
    <brk id="466" max="12" man="1"/>
    <brk id="496" max="12" man="1"/>
    <brk id="5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7"/>
  <sheetViews>
    <sheetView workbookViewId="0">
      <selection activeCell="K48" sqref="K48"/>
    </sheetView>
  </sheetViews>
  <sheetFormatPr defaultRowHeight="15"/>
  <cols>
    <col min="3" max="3" width="56.28515625" customWidth="1"/>
    <col min="7" max="7" width="15.7109375" bestFit="1" customWidth="1"/>
    <col min="11" max="11" width="35.85546875" customWidth="1"/>
  </cols>
  <sheetData>
    <row r="1" spans="3:11" ht="15.75" thickBot="1">
      <c r="C1" t="s">
        <v>39</v>
      </c>
    </row>
    <row r="2" spans="3:11">
      <c r="C2" s="1" t="s">
        <v>38</v>
      </c>
      <c r="E2" s="1" t="s">
        <v>37</v>
      </c>
      <c r="G2" s="1" t="s">
        <v>43</v>
      </c>
      <c r="I2" s="1" t="s">
        <v>45</v>
      </c>
      <c r="K2" s="1" t="s">
        <v>45</v>
      </c>
    </row>
    <row r="3" spans="3:11" ht="15" customHeight="1">
      <c r="C3" s="2" t="s">
        <v>23</v>
      </c>
      <c r="E3" s="2" t="s">
        <v>20</v>
      </c>
      <c r="G3" s="2" t="s">
        <v>21</v>
      </c>
      <c r="I3" s="2" t="s">
        <v>19</v>
      </c>
      <c r="K3" s="2" t="s">
        <v>109</v>
      </c>
    </row>
    <row r="4" spans="3:11" ht="15" customHeight="1">
      <c r="C4" s="2" t="s">
        <v>22</v>
      </c>
      <c r="E4" s="2" t="s">
        <v>41</v>
      </c>
      <c r="G4" s="2" t="s">
        <v>44</v>
      </c>
      <c r="I4" s="2" t="s">
        <v>129</v>
      </c>
      <c r="K4" s="2" t="s">
        <v>111</v>
      </c>
    </row>
    <row r="5" spans="3:11">
      <c r="C5" s="2" t="s">
        <v>24</v>
      </c>
      <c r="E5" s="2" t="s">
        <v>42</v>
      </c>
      <c r="G5" s="2" t="s">
        <v>37</v>
      </c>
      <c r="I5" s="2" t="s">
        <v>46</v>
      </c>
      <c r="K5" s="2" t="s">
        <v>102</v>
      </c>
    </row>
    <row r="6" spans="3:11">
      <c r="C6" s="2" t="s">
        <v>25</v>
      </c>
      <c r="E6" s="2" t="s">
        <v>37</v>
      </c>
      <c r="G6" s="2" t="s">
        <v>37</v>
      </c>
      <c r="I6" s="2" t="s">
        <v>47</v>
      </c>
      <c r="K6" s="2" t="s">
        <v>114</v>
      </c>
    </row>
    <row r="7" spans="3:11" ht="15.75" thickBot="1">
      <c r="C7" s="2" t="s">
        <v>26</v>
      </c>
      <c r="E7" s="3" t="s">
        <v>37</v>
      </c>
      <c r="G7" s="3" t="s">
        <v>37</v>
      </c>
      <c r="I7" s="2" t="s">
        <v>48</v>
      </c>
      <c r="K7" s="2" t="s">
        <v>115</v>
      </c>
    </row>
    <row r="8" spans="3:11">
      <c r="C8" s="2" t="s">
        <v>27</v>
      </c>
      <c r="I8" s="2" t="s">
        <v>49</v>
      </c>
      <c r="K8" s="2" t="s">
        <v>113</v>
      </c>
    </row>
    <row r="9" spans="3:11">
      <c r="C9" s="2" t="s">
        <v>28</v>
      </c>
      <c r="I9" s="2" t="s">
        <v>40</v>
      </c>
      <c r="K9" s="2" t="s">
        <v>116</v>
      </c>
    </row>
    <row r="10" spans="3:11">
      <c r="C10" s="2" t="s">
        <v>29</v>
      </c>
      <c r="I10" s="2" t="s">
        <v>50</v>
      </c>
      <c r="K10" s="2" t="s">
        <v>117</v>
      </c>
    </row>
    <row r="11" spans="3:11">
      <c r="C11" s="2" t="s">
        <v>99</v>
      </c>
      <c r="I11" s="2" t="s">
        <v>51</v>
      </c>
      <c r="K11" s="2" t="s">
        <v>119</v>
      </c>
    </row>
    <row r="12" spans="3:11">
      <c r="C12" s="2" t="s">
        <v>98</v>
      </c>
      <c r="I12" s="2" t="s">
        <v>55</v>
      </c>
      <c r="K12" s="2" t="s">
        <v>122</v>
      </c>
    </row>
    <row r="13" spans="3:11" ht="15.75" thickBot="1">
      <c r="C13" s="2" t="s">
        <v>30</v>
      </c>
      <c r="I13" s="3" t="s">
        <v>206</v>
      </c>
      <c r="K13" s="2" t="s">
        <v>124</v>
      </c>
    </row>
    <row r="14" spans="3:11" ht="15.75" thickBot="1">
      <c r="C14" s="2" t="s">
        <v>31</v>
      </c>
      <c r="K14" s="3" t="s">
        <v>126</v>
      </c>
    </row>
    <row r="15" spans="3:11">
      <c r="C15" s="2" t="s">
        <v>32</v>
      </c>
      <c r="K15" s="4" t="s">
        <v>128</v>
      </c>
    </row>
    <row r="16" spans="3:11">
      <c r="C16" s="2" t="s">
        <v>33</v>
      </c>
      <c r="K16" s="4" t="s">
        <v>138</v>
      </c>
    </row>
    <row r="17" spans="3:11">
      <c r="C17" s="2" t="s">
        <v>34</v>
      </c>
      <c r="K17" s="4" t="s">
        <v>143</v>
      </c>
    </row>
    <row r="18" spans="3:11">
      <c r="C18" s="2" t="s">
        <v>35</v>
      </c>
      <c r="K18" s="4" t="s">
        <v>146</v>
      </c>
    </row>
    <row r="19" spans="3:11">
      <c r="C19" s="2" t="s">
        <v>36</v>
      </c>
      <c r="K19" s="4" t="s">
        <v>219</v>
      </c>
    </row>
    <row r="20" spans="3:11">
      <c r="C20" s="2" t="s">
        <v>104</v>
      </c>
      <c r="K20" s="4" t="s">
        <v>220</v>
      </c>
    </row>
    <row r="21" spans="3:11">
      <c r="C21" s="2" t="s">
        <v>208</v>
      </c>
      <c r="K21" s="4" t="s">
        <v>221</v>
      </c>
    </row>
    <row r="22" spans="3:11">
      <c r="C22" s="2" t="s">
        <v>218</v>
      </c>
      <c r="K22" s="4" t="s">
        <v>223</v>
      </c>
    </row>
    <row r="23" spans="3:11">
      <c r="C23" s="2" t="s">
        <v>351</v>
      </c>
      <c r="K23" s="4" t="s">
        <v>224</v>
      </c>
    </row>
    <row r="24" spans="3:11" ht="15.75" thickBot="1">
      <c r="C24" s="3" t="s">
        <v>384</v>
      </c>
      <c r="K24" s="4" t="s">
        <v>225</v>
      </c>
    </row>
    <row r="25" spans="3:11">
      <c r="K25" s="4" t="s">
        <v>226</v>
      </c>
    </row>
    <row r="26" spans="3:11">
      <c r="K26" s="4" t="s">
        <v>227</v>
      </c>
    </row>
    <row r="27" spans="3:11">
      <c r="K27" s="4" t="s">
        <v>228</v>
      </c>
    </row>
    <row r="28" spans="3:11">
      <c r="K28" s="4" t="s">
        <v>229</v>
      </c>
    </row>
    <row r="29" spans="3:11">
      <c r="K29" s="4" t="s">
        <v>234</v>
      </c>
    </row>
    <row r="30" spans="3:11">
      <c r="K30" s="4" t="s">
        <v>103</v>
      </c>
    </row>
    <row r="31" spans="3:11">
      <c r="K31" s="4" t="s">
        <v>237</v>
      </c>
    </row>
    <row r="32" spans="3:11">
      <c r="K32" s="4" t="s">
        <v>239</v>
      </c>
    </row>
    <row r="33" spans="11:11">
      <c r="K33" s="4" t="s">
        <v>240</v>
      </c>
    </row>
    <row r="34" spans="11:11">
      <c r="K34" s="4" t="s">
        <v>242</v>
      </c>
    </row>
    <row r="35" spans="11:11">
      <c r="K35" s="4" t="s">
        <v>244</v>
      </c>
    </row>
    <row r="36" spans="11:11">
      <c r="K36" s="4" t="s">
        <v>245</v>
      </c>
    </row>
    <row r="37" spans="11:11">
      <c r="K37" s="4" t="s">
        <v>250</v>
      </c>
    </row>
    <row r="38" spans="11:11">
      <c r="K38" s="4" t="s">
        <v>352</v>
      </c>
    </row>
    <row r="39" spans="11:11">
      <c r="K39" s="4" t="s">
        <v>355</v>
      </c>
    </row>
    <row r="40" spans="11:11">
      <c r="K40" s="4" t="s">
        <v>360</v>
      </c>
    </row>
    <row r="41" spans="11:11">
      <c r="K41" s="4" t="s">
        <v>366</v>
      </c>
    </row>
    <row r="42" spans="11:11">
      <c r="K42" s="4" t="s">
        <v>372</v>
      </c>
    </row>
    <row r="43" spans="11:11">
      <c r="K43" s="4" t="s">
        <v>375</v>
      </c>
    </row>
    <row r="44" spans="11:11">
      <c r="K44" s="4" t="s">
        <v>376</v>
      </c>
    </row>
    <row r="45" spans="11:11">
      <c r="K45" s="4" t="s">
        <v>377</v>
      </c>
    </row>
    <row r="46" spans="11:11">
      <c r="K46" s="4" t="s">
        <v>378</v>
      </c>
    </row>
    <row r="47" spans="11:11">
      <c r="K47" s="4" t="s">
        <v>103</v>
      </c>
    </row>
  </sheetData>
  <dataConsolidate>
    <dataRefs count="1">
      <dataRef ref="K2:K105" sheet="СПИСОК ВЫБОРА НЕ УДАЛЯТЬ"/>
    </dataRefs>
  </dataConsolid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:U17"/>
  <sheetViews>
    <sheetView workbookViewId="0">
      <selection activeCell="T17" sqref="T17:U17"/>
    </sheetView>
  </sheetViews>
  <sheetFormatPr defaultRowHeight="15"/>
  <sheetData>
    <row r="2" spans="14:21" ht="15.75" thickBot="1"/>
    <row r="3" spans="14:21">
      <c r="N3" s="5"/>
      <c r="O3" s="6"/>
      <c r="P3" s="7"/>
      <c r="T3">
        <v>5</v>
      </c>
    </row>
    <row r="4" spans="14:21">
      <c r="N4" s="8"/>
      <c r="O4" s="9"/>
      <c r="P4" s="10"/>
      <c r="T4">
        <v>3</v>
      </c>
      <c r="U4">
        <v>1</v>
      </c>
    </row>
    <row r="5" spans="14:21">
      <c r="N5" s="8"/>
      <c r="O5" s="9"/>
      <c r="P5" s="10"/>
      <c r="T5">
        <v>12</v>
      </c>
      <c r="U5">
        <v>3</v>
      </c>
    </row>
    <row r="6" spans="14:21">
      <c r="N6" s="8"/>
      <c r="O6" s="9"/>
      <c r="P6" s="10"/>
      <c r="T6">
        <v>8</v>
      </c>
      <c r="U6">
        <v>2</v>
      </c>
    </row>
    <row r="7" spans="14:21">
      <c r="N7" s="8"/>
      <c r="O7" s="9"/>
      <c r="P7" s="10"/>
      <c r="T7">
        <v>3</v>
      </c>
      <c r="U7">
        <v>1</v>
      </c>
    </row>
    <row r="8" spans="14:21">
      <c r="N8" s="8"/>
      <c r="O8" s="9"/>
      <c r="P8" s="10"/>
      <c r="T8">
        <v>1</v>
      </c>
      <c r="U8">
        <v>1</v>
      </c>
    </row>
    <row r="9" spans="14:21">
      <c r="N9" s="8"/>
      <c r="O9" s="9"/>
      <c r="P9" s="10"/>
      <c r="T9">
        <v>7</v>
      </c>
      <c r="U9">
        <v>1</v>
      </c>
    </row>
    <row r="10" spans="14:21">
      <c r="N10" s="8"/>
      <c r="O10" s="9"/>
      <c r="P10" s="10"/>
      <c r="T10">
        <v>16</v>
      </c>
    </row>
    <row r="11" spans="14:21">
      <c r="N11" s="8"/>
      <c r="O11" s="9"/>
      <c r="P11" s="10"/>
      <c r="T11">
        <v>23</v>
      </c>
      <c r="U11">
        <v>2</v>
      </c>
    </row>
    <row r="12" spans="14:21">
      <c r="N12" s="8"/>
      <c r="O12" s="9"/>
      <c r="P12" s="10"/>
      <c r="T12">
        <v>4</v>
      </c>
    </row>
    <row r="13" spans="14:21">
      <c r="N13" s="8"/>
      <c r="O13" s="9"/>
      <c r="P13" s="10"/>
      <c r="U13">
        <v>1</v>
      </c>
    </row>
    <row r="14" spans="14:21" ht="15.75" thickBot="1">
      <c r="N14" s="11"/>
      <c r="O14" s="12"/>
      <c r="P14" s="13"/>
      <c r="T14">
        <v>4</v>
      </c>
      <c r="U14">
        <v>5</v>
      </c>
    </row>
    <row r="15" spans="14:21">
      <c r="U15">
        <v>1</v>
      </c>
    </row>
    <row r="16" spans="14:21">
      <c r="U16">
        <v>2</v>
      </c>
    </row>
    <row r="17" spans="20:21">
      <c r="T17">
        <f>SUM(T3:T16)</f>
        <v>86</v>
      </c>
      <c r="U17">
        <f>SUM(U3:U16)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СПИСОК ВЫБОРА НЕ УДАЛЯТЬ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2017-02-21T00:01:53Z</dcterms:modified>
</cp:coreProperties>
</file>