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ПЭС" sheetId="1" r:id="rId1"/>
    <sheet name="1.2. ПЭС" sheetId="2" r:id="rId2"/>
  </sheets>
  <externalReferences>
    <externalReference r:id="rId3"/>
  </externalReferences>
  <definedNames>
    <definedName name="_xlnm.Print_Titles" localSheetId="0">'1.1. ПЭС'!$B:$D</definedName>
    <definedName name="_xlnm.Print_Titles" localSheetId="1">'1.2. ПЭС'!$B:$D</definedName>
    <definedName name="_xlnm.Print_Area" localSheetId="0">'1.1. ПЭС'!$B$2:$O$53</definedName>
    <definedName name="_xlnm.Print_Area" localSheetId="1">'1.2. ПЭС'!$B$2:$Q$98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K65" i="2"/>
  <c r="I65" i="2"/>
  <c r="J65" i="2" s="1"/>
  <c r="E65" i="2"/>
  <c r="K64" i="2"/>
  <c r="I64" i="2"/>
  <c r="J64" i="2" s="1"/>
  <c r="G64" i="2"/>
  <c r="E64" i="2"/>
  <c r="K63" i="2"/>
  <c r="I63" i="2"/>
  <c r="J63" i="2" s="1"/>
  <c r="E63" i="2"/>
  <c r="K62" i="2"/>
  <c r="G62" i="2"/>
  <c r="I62" i="2" s="1"/>
  <c r="J62" i="2" s="1"/>
  <c r="E62" i="2"/>
  <c r="K61" i="2"/>
  <c r="I61" i="2"/>
  <c r="J61" i="2" s="1"/>
  <c r="E61" i="2"/>
  <c r="K60" i="2"/>
  <c r="H60" i="2"/>
  <c r="G60" i="2"/>
  <c r="I60" i="2" s="1"/>
  <c r="F60" i="2"/>
  <c r="J60" i="2" s="1"/>
  <c r="E60" i="2"/>
  <c r="K59" i="2"/>
  <c r="I59" i="2"/>
  <c r="J59" i="2" s="1"/>
  <c r="E59" i="2"/>
  <c r="K58" i="2"/>
  <c r="E58" i="2"/>
  <c r="K57" i="2"/>
  <c r="I57" i="2"/>
  <c r="J57" i="2" s="1"/>
  <c r="E57" i="2"/>
  <c r="K56" i="2"/>
  <c r="E56" i="2"/>
  <c r="K55" i="2"/>
  <c r="H55" i="2"/>
  <c r="G55" i="2"/>
  <c r="I55" i="2" s="1"/>
  <c r="F55" i="2"/>
  <c r="E55" i="2"/>
  <c r="K54" i="2"/>
  <c r="E54" i="2"/>
  <c r="K53" i="2"/>
  <c r="I53" i="2"/>
  <c r="J53" i="2" s="1"/>
  <c r="E53" i="2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H54" i="2" s="1"/>
  <c r="G47" i="2"/>
  <c r="I47" i="2" s="1"/>
  <c r="F47" i="2"/>
  <c r="F54" i="2" s="1"/>
  <c r="E47" i="2"/>
  <c r="K46" i="2"/>
  <c r="I46" i="2"/>
  <c r="J46" i="2" s="1"/>
  <c r="E46" i="2"/>
  <c r="K45" i="2"/>
  <c r="I45" i="2"/>
  <c r="J45" i="2" s="1"/>
  <c r="E45" i="2"/>
  <c r="K44" i="2"/>
  <c r="I44" i="2"/>
  <c r="J44" i="2" s="1"/>
  <c r="E44" i="2"/>
  <c r="K43" i="2"/>
  <c r="H43" i="2"/>
  <c r="G43" i="2"/>
  <c r="I43" i="2" s="1"/>
  <c r="F43" i="2"/>
  <c r="J43" i="2" s="1"/>
  <c r="E43" i="2"/>
  <c r="K42" i="2"/>
  <c r="I42" i="2"/>
  <c r="J42" i="2" s="1"/>
  <c r="E42" i="2"/>
  <c r="K41" i="2"/>
  <c r="I41" i="2"/>
  <c r="J41" i="2" s="1"/>
  <c r="E41" i="2"/>
  <c r="K40" i="2"/>
  <c r="I40" i="2"/>
  <c r="J40" i="2" s="1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J37" i="2" s="1"/>
  <c r="E37" i="2"/>
  <c r="K36" i="2"/>
  <c r="I36" i="2"/>
  <c r="J36" i="2" s="1"/>
  <c r="E36" i="2"/>
  <c r="K35" i="2"/>
  <c r="I35" i="2"/>
  <c r="J35" i="2" s="1"/>
  <c r="E35" i="2"/>
  <c r="K34" i="2"/>
  <c r="I34" i="2"/>
  <c r="J34" i="2" s="1"/>
  <c r="E34" i="2"/>
  <c r="K33" i="2"/>
  <c r="H33" i="2"/>
  <c r="G33" i="2"/>
  <c r="I33" i="2" s="1"/>
  <c r="F33" i="2"/>
  <c r="J33" i="2" s="1"/>
  <c r="E33" i="2"/>
  <c r="K32" i="2"/>
  <c r="I32" i="2"/>
  <c r="E32" i="2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E28" i="2"/>
  <c r="K27" i="2"/>
  <c r="I27" i="2"/>
  <c r="J27" i="2" s="1"/>
  <c r="E27" i="2"/>
  <c r="K26" i="2"/>
  <c r="I26" i="2"/>
  <c r="J26" i="2" s="1"/>
  <c r="E26" i="2"/>
  <c r="K25" i="2"/>
  <c r="I25" i="2"/>
  <c r="J25" i="2" s="1"/>
  <c r="E25" i="2"/>
  <c r="K24" i="2"/>
  <c r="I24" i="2"/>
  <c r="J24" i="2" s="1"/>
  <c r="E24" i="2"/>
  <c r="K23" i="2"/>
  <c r="I23" i="2"/>
  <c r="J23" i="2" s="1"/>
  <c r="E23" i="2"/>
  <c r="K22" i="2"/>
  <c r="H22" i="2"/>
  <c r="G22" i="2"/>
  <c r="I22" i="2" s="1"/>
  <c r="F22" i="2"/>
  <c r="E22" i="2"/>
  <c r="K21" i="2"/>
  <c r="I21" i="2"/>
  <c r="J21" i="2" s="1"/>
  <c r="E21" i="2"/>
  <c r="K20" i="2"/>
  <c r="H20" i="2"/>
  <c r="H48" i="2" s="1"/>
  <c r="H19" i="2" s="1"/>
  <c r="G20" i="2"/>
  <c r="I20" i="2" s="1"/>
  <c r="F20" i="2"/>
  <c r="F48" i="2" s="1"/>
  <c r="E20" i="2"/>
  <c r="K19" i="2"/>
  <c r="E19" i="2"/>
  <c r="K16" i="2"/>
  <c r="E16" i="2"/>
  <c r="M14" i="2"/>
  <c r="F14" i="2"/>
  <c r="J34" i="1"/>
  <c r="E34" i="1"/>
  <c r="J33" i="1"/>
  <c r="I33" i="1"/>
  <c r="E33" i="1"/>
  <c r="J32" i="1"/>
  <c r="E32" i="1"/>
  <c r="J31" i="1"/>
  <c r="E31" i="1"/>
  <c r="J30" i="1"/>
  <c r="I30" i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E24" i="1"/>
  <c r="J23" i="1"/>
  <c r="E23" i="1"/>
  <c r="J22" i="1"/>
  <c r="I22" i="1"/>
  <c r="E22" i="1"/>
  <c r="J21" i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J20" i="1"/>
  <c r="I20" i="1"/>
  <c r="E20" i="1"/>
  <c r="J19" i="1"/>
  <c r="I19" i="1"/>
  <c r="I21" i="1" s="1"/>
  <c r="I24" i="1" s="1"/>
  <c r="I29" i="1" s="1"/>
  <c r="I31" i="1" s="1"/>
  <c r="E19" i="1"/>
  <c r="J16" i="1"/>
  <c r="E16" i="1"/>
  <c r="J14" i="1"/>
  <c r="F49" i="2" l="1"/>
  <c r="H49" i="2"/>
  <c r="F19" i="2"/>
  <c r="H58" i="2"/>
  <c r="J22" i="2"/>
  <c r="J28" i="2"/>
  <c r="J55" i="2"/>
  <c r="J20" i="2"/>
  <c r="J32" i="2"/>
  <c r="J47" i="2"/>
  <c r="G48" i="2"/>
  <c r="G54" i="2"/>
  <c r="I48" i="2" l="1"/>
  <c r="J48" i="2" s="1"/>
  <c r="G19" i="2"/>
  <c r="G49" i="2"/>
  <c r="I49" i="2" s="1"/>
  <c r="I54" i="2"/>
  <c r="J54" i="2" s="1"/>
  <c r="F58" i="2"/>
  <c r="J49" i="2"/>
  <c r="G58" i="2" l="1"/>
  <c r="I58" i="2" s="1"/>
  <c r="I19" i="2"/>
  <c r="J19" i="2" s="1"/>
  <c r="J58" i="2"/>
</calcChain>
</file>

<file path=xl/sharedStrings.xml><?xml version="1.0" encoding="utf-8"?>
<sst xmlns="http://schemas.openxmlformats.org/spreadsheetml/2006/main" count="390" uniqueCount="178">
  <si>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</si>
  <si>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</si>
  <si>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</si>
  <si>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</si>
  <si>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</si>
  <si>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</si>
  <si>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</si>
  <si>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</si>
  <si>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</si>
  <si>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</si>
  <si>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</si>
  <si>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</si>
  <si>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</si>
  <si>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</si>
  <si>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"Приморские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</si>
  <si>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</si>
  <si>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</si>
  <si>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</si>
  <si>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</si>
  <si>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</si>
  <si>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</si>
  <si>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</si>
  <si>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</si>
  <si>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</si>
  <si>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</si>
  <si>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</si>
  <si>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</si>
  <si>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</si>
  <si>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</si>
  <si>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</si>
  <si>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</si>
  <si>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</si>
  <si>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</si>
  <si>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</si>
  <si>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</si>
  <si>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</si>
  <si>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</si>
  <si>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</si>
  <si>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</si>
  <si>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</si>
  <si>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</si>
  <si>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</si>
  <si>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</si>
  <si>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</si>
  <si>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</si>
  <si>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</si>
  <si>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</si>
  <si>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</si>
  <si>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</si>
  <si>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</si>
  <si>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</si>
  <si>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</si>
  <si>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</si>
  <si>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</si>
  <si>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</si>
  <si>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</si>
  <si>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</si>
  <si>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</si>
  <si>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</si>
  <si>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</si>
  <si>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</si>
  <si>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</si>
  <si>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</si>
  <si>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</si>
  <si>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</si>
  <si>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</si>
  <si>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</si>
  <si>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</si>
  <si>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</si>
  <si>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</si>
  <si>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</si>
  <si>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</si>
  <si>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</si>
  <si>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</si>
  <si>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</si>
  <si>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</si>
  <si>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</si>
  <si>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</si>
  <si>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</si>
  <si>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</si>
  <si>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</si>
  <si>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филиал ОАО "ДРСК" "Приморские ЭС"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</si>
  <si>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</si>
  <si>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</si>
  <si>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</si>
  <si>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</si>
  <si>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</si>
  <si>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</si>
  <si>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</si>
  <si>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</si>
  <si>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В соответствии с Учетной политикой по бухгалтерскому учету ОАО "ДРСК" на соответствующий год.</t>
  </si>
  <si>
    <t>Материальные расходы
(сумма строк 111,112,113)</t>
  </si>
  <si>
    <t>Расходы на приобретение сырья и материалов</t>
  </si>
  <si>
    <t>111</t>
  </si>
  <si>
    <t xml:space="preserve">разница с АРМ БП  на сумму ГП 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</si>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</sst>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4" fontId="6" fillId="0" borderId="0" xfId="0" applyNumberFormat="1" applyFont="1" applyFill="1"/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6%20&#1084;&#1077;&#1089;&#1103;&#1094;&#1077;&#1074;%202015/&#1058;&#1072;&#1073;&#1083;&#1080;&#1094;&#1099;%201.1%20&#1080;%201.2_1%20&#1082;&#1074;.%202014%20-6%20&#1084;&#1077;&#1089;.%202015%20&#1075;&#1075;.%20-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J16" t="str">
            <v>За аналогичный период предыдущего года, всего по предприятию (6 месяцев 2014 г.факт)</v>
          </cell>
        </row>
        <row r="19">
          <cell r="E19">
            <v>12887422.11871391</v>
          </cell>
          <cell r="J19">
            <v>12635625.532753</v>
          </cell>
        </row>
        <row r="20">
          <cell r="E20">
            <v>12188154.43778</v>
          </cell>
          <cell r="J20">
            <v>11359454.937349999</v>
          </cell>
        </row>
        <row r="21">
          <cell r="E21">
            <v>699267.68093390949</v>
          </cell>
          <cell r="J21">
            <v>1276170.595403</v>
          </cell>
        </row>
        <row r="22">
          <cell r="E22">
            <v>31625.096319999997</v>
          </cell>
          <cell r="J22">
            <v>395.61381999999998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667642.58461390948</v>
          </cell>
          <cell r="J24">
            <v>1275774.9815829999</v>
          </cell>
        </row>
        <row r="25">
          <cell r="E25">
            <v>25739.228940000001</v>
          </cell>
          <cell r="J25">
            <v>31224.125049999999</v>
          </cell>
        </row>
        <row r="26">
          <cell r="E26">
            <v>615383.53943999996</v>
          </cell>
          <cell r="J26">
            <v>391836.1</v>
          </cell>
        </row>
        <row r="27">
          <cell r="E27">
            <v>131721.52477000005</v>
          </cell>
          <cell r="J27">
            <v>113211.58274</v>
          </cell>
        </row>
        <row r="28">
          <cell r="E28">
            <v>488856.33906000014</v>
          </cell>
          <cell r="J28">
            <v>211690.51762067</v>
          </cell>
        </row>
        <row r="29">
          <cell r="E29">
            <v>-279136.54017609055</v>
          </cell>
          <cell r="J29">
            <v>816684.07175233099</v>
          </cell>
        </row>
        <row r="30">
          <cell r="E30">
            <v>37517.707654251324</v>
          </cell>
          <cell r="J30">
            <v>275351.71081550198</v>
          </cell>
        </row>
        <row r="31">
          <cell r="E31">
            <v>-316654.24783034186</v>
          </cell>
          <cell r="J31">
            <v>541332.36093682796</v>
          </cell>
        </row>
        <row r="33">
          <cell r="E33">
            <v>4825.1000000000004</v>
          </cell>
          <cell r="J33">
            <v>3370.77</v>
          </cell>
        </row>
        <row r="34">
          <cell r="E34">
            <v>48843.725149999998</v>
          </cell>
          <cell r="J34">
            <v>4928.7481299999999</v>
          </cell>
        </row>
        <row r="46">
          <cell r="B46" t="str">
            <v>И.о. Генерального директора</v>
          </cell>
          <cell r="N46" t="str">
            <v>А.Г. Палей</v>
          </cell>
        </row>
      </sheetData>
      <sheetData sheetId="1">
        <row r="14">
          <cell r="M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K16" t="str">
            <v>За аналогичный период предыдущего года, всего по предприятию (6 месяцев 2014 г.факт)</v>
          </cell>
        </row>
        <row r="19">
          <cell r="E19">
            <v>12835163.07354</v>
          </cell>
          <cell r="K19">
            <v>11751686.65117</v>
          </cell>
        </row>
        <row r="20">
          <cell r="E20">
            <v>2293908.6379399598</v>
          </cell>
          <cell r="K20">
            <v>1823805.3460200001</v>
          </cell>
        </row>
        <row r="21">
          <cell r="E21">
            <v>287757.25899999996</v>
          </cell>
          <cell r="K21">
            <v>196003.39064</v>
          </cell>
        </row>
        <row r="22">
          <cell r="E22">
            <v>1853632.6010299595</v>
          </cell>
          <cell r="K22">
            <v>1484950.5570100001</v>
          </cell>
        </row>
        <row r="23">
          <cell r="E23">
            <v>563407.62167652324</v>
          </cell>
          <cell r="K23">
            <v>443805.87832122698</v>
          </cell>
        </row>
        <row r="24">
          <cell r="E24">
            <v>383629.05283941637</v>
          </cell>
          <cell r="K24">
            <v>317171.53494110802</v>
          </cell>
        </row>
        <row r="25">
          <cell r="E25">
            <v>387815.79469781398</v>
          </cell>
          <cell r="K25">
            <v>311600.62375038501</v>
          </cell>
        </row>
        <row r="26">
          <cell r="E26">
            <v>518780.13181620603</v>
          </cell>
          <cell r="K26">
            <v>412372.51999728102</v>
          </cell>
        </row>
        <row r="27">
          <cell r="E27">
            <v>152518.77791</v>
          </cell>
          <cell r="K27">
            <v>142851.39837000001</v>
          </cell>
        </row>
        <row r="28">
          <cell r="E28">
            <v>4992437.5547500001</v>
          </cell>
          <cell r="K28">
            <v>5172458.3023800002</v>
          </cell>
        </row>
        <row r="29">
          <cell r="E29">
            <v>17578.955179999997</v>
          </cell>
          <cell r="K29">
            <v>12257.43123</v>
          </cell>
        </row>
        <row r="30">
          <cell r="E30">
            <v>2443174.4839400002</v>
          </cell>
          <cell r="K30">
            <v>2467741.2242100001</v>
          </cell>
        </row>
        <row r="31">
          <cell r="E31">
            <v>2405016.9971500002</v>
          </cell>
          <cell r="K31">
            <v>2616669.44</v>
          </cell>
        </row>
        <row r="32">
          <cell r="E32">
            <v>126667.11848</v>
          </cell>
          <cell r="K32">
            <v>75790.206940000004</v>
          </cell>
        </row>
        <row r="33">
          <cell r="E33">
            <v>2574184.3788300022</v>
          </cell>
          <cell r="K33">
            <v>2155653.2428700002</v>
          </cell>
        </row>
        <row r="34">
          <cell r="E34">
            <v>721151.542344596</v>
          </cell>
          <cell r="K34">
            <v>625302.28346262104</v>
          </cell>
        </row>
        <row r="35">
          <cell r="E35">
            <v>743097.285063916</v>
          </cell>
          <cell r="K35">
            <v>617676.64878199098</v>
          </cell>
        </row>
        <row r="36">
          <cell r="E36">
            <v>1109935.55142149</v>
          </cell>
          <cell r="K36">
            <v>912674.31062538805</v>
          </cell>
        </row>
        <row r="37">
          <cell r="E37">
            <v>7305.4650000000001</v>
          </cell>
          <cell r="K37">
            <v>7108.4035000000003</v>
          </cell>
        </row>
        <row r="38">
          <cell r="E38">
            <v>1197.4849999999999</v>
          </cell>
          <cell r="K38">
            <v>1175.5540000000001</v>
          </cell>
        </row>
        <row r="39">
          <cell r="E39">
            <v>1901.335</v>
          </cell>
          <cell r="K39">
            <v>1850.837</v>
          </cell>
        </row>
        <row r="40">
          <cell r="E40">
            <v>4206.6450000000004</v>
          </cell>
          <cell r="K40">
            <v>4082.0124999999998</v>
          </cell>
        </row>
        <row r="41">
          <cell r="E41">
            <v>758890.20070000004</v>
          </cell>
          <cell r="K41">
            <v>629100.65402000002</v>
          </cell>
        </row>
        <row r="42">
          <cell r="E42">
            <v>1020777.7857100001</v>
          </cell>
          <cell r="K42">
            <v>1098965.5214199999</v>
          </cell>
        </row>
        <row r="43">
          <cell r="E43">
            <v>136100.84101</v>
          </cell>
          <cell r="K43">
            <v>113162.48341</v>
          </cell>
        </row>
        <row r="44">
          <cell r="E44">
            <v>136100.84101</v>
          </cell>
          <cell r="K44">
            <v>113162.48341</v>
          </cell>
        </row>
        <row r="46">
          <cell r="E46">
            <v>127664.85785999999</v>
          </cell>
          <cell r="K46">
            <v>98147.335000000006</v>
          </cell>
        </row>
        <row r="47">
          <cell r="E47">
            <v>615383.53943999996</v>
          </cell>
          <cell r="K47">
            <v>391836.1</v>
          </cell>
        </row>
        <row r="48">
          <cell r="E48">
            <v>315815.27730003779</v>
          </cell>
          <cell r="K48">
            <v>268557.66604999901</v>
          </cell>
        </row>
        <row r="49">
          <cell r="E49">
            <v>1488856.3390600001</v>
          </cell>
          <cell r="K49">
            <v>211690.51762067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150720.91627999992</v>
          </cell>
          <cell r="K53">
            <v>115883.59864067</v>
          </cell>
        </row>
        <row r="54">
          <cell r="E54">
            <v>338135.42278000026</v>
          </cell>
          <cell r="K54">
            <v>95806.918979999697</v>
          </cell>
        </row>
        <row r="55">
          <cell r="E55">
            <v>37517.707654251324</v>
          </cell>
          <cell r="K55">
            <v>275351.71081550198</v>
          </cell>
        </row>
        <row r="57">
          <cell r="E57">
            <v>9518695.7599899992</v>
          </cell>
          <cell r="K57">
            <v>9109176.2348999996</v>
          </cell>
        </row>
        <row r="58">
          <cell r="E58">
            <v>3316467.313550001</v>
          </cell>
          <cell r="K58">
            <v>2642510.4162699999</v>
          </cell>
        </row>
        <row r="59">
          <cell r="E59">
            <v>956407.10340999998</v>
          </cell>
          <cell r="K59">
            <v>816117.56529000006</v>
          </cell>
        </row>
        <row r="60">
          <cell r="E60">
            <v>277405.68812999997</v>
          </cell>
          <cell r="K60">
            <v>247489.36801000001</v>
          </cell>
        </row>
        <row r="61">
          <cell r="E61">
            <v>52498.339670000001</v>
          </cell>
          <cell r="K61">
            <v>64323.347139999998</v>
          </cell>
        </row>
        <row r="62">
          <cell r="E62">
            <v>97107.449679999991</v>
          </cell>
          <cell r="K62">
            <v>105430.08411</v>
          </cell>
        </row>
        <row r="63">
          <cell r="E63">
            <v>126667.11848</v>
          </cell>
          <cell r="K63">
            <v>75790.23676</v>
          </cell>
        </row>
        <row r="64">
          <cell r="E64">
            <v>1132.7802999999913</v>
          </cell>
          <cell r="K64">
            <v>1945.7</v>
          </cell>
        </row>
        <row r="65">
          <cell r="E65">
            <v>87616.133000565198</v>
          </cell>
          <cell r="K65">
            <v>60522.531144250599</v>
          </cell>
        </row>
        <row r="76">
          <cell r="E76">
            <v>2930614.2343000001</v>
          </cell>
          <cell r="K76">
            <v>2369023.7200000002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37093187</v>
          </cell>
        </row>
        <row r="81">
          <cell r="E81">
            <v>6650026</v>
          </cell>
          <cell r="K81">
            <v>7043883</v>
          </cell>
        </row>
        <row r="82">
          <cell r="E82">
            <v>2311244.1187479999</v>
          </cell>
          <cell r="K82">
            <v>2942413.7705899999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view="pageBreakPreview" topLeftCell="A13" zoomScale="60" zoomScaleNormal="40" workbookViewId="0">
      <pane xSplit="4" ySplit="6" topLeftCell="E19" activePane="bottomRight" state="frozen"/>
      <selection activeCell="E39" sqref="E39"/>
      <selection pane="topRight" activeCell="E39" sqref="E39"/>
      <selection pane="bottomLeft" activeCell="E39" sqref="E39"/>
      <selection pane="bottomRight" activeCell="A54" sqref="A54:IV58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  <c r="M10" s="1" t="s">
        <v>9</v>
      </c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6 месяцев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(6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(6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12887422.11871391</v>
      </c>
      <c r="F19" s="21">
        <v>4012127.957352099</v>
      </c>
      <c r="G19" s="22">
        <v>3855961.6676349835</v>
      </c>
      <c r="H19" s="22">
        <v>38992.542750000008</v>
      </c>
      <c r="I19" s="22">
        <f>F19-G19-H19</f>
        <v>117173.74696711545</v>
      </c>
      <c r="J19" s="21">
        <f>'[1]1.1. АЭС'!J19</f>
        <v>12635625.532753</v>
      </c>
      <c r="K19" s="21">
        <v>3814560.4433103302</v>
      </c>
      <c r="L19" s="22">
        <v>3801311.0597833302</v>
      </c>
      <c r="M19" s="22">
        <v>7400.2335270000003</v>
      </c>
      <c r="N19" s="22">
        <v>5849.1499999999696</v>
      </c>
      <c r="O19" s="23" t="s">
        <v>30</v>
      </c>
      <c r="P19" s="24"/>
      <c r="Q19" s="24"/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12188154.43778</v>
      </c>
      <c r="F20" s="21">
        <v>4256359.6037225099</v>
      </c>
      <c r="G20" s="22">
        <v>4127960.868443545</v>
      </c>
      <c r="H20" s="22">
        <v>34723.682118964702</v>
      </c>
      <c r="I20" s="22">
        <f>F20-G20-H20</f>
        <v>93675.053160000272</v>
      </c>
      <c r="J20" s="21">
        <f>'[1]1.1. АЭС'!J20</f>
        <v>11359454.937349999</v>
      </c>
      <c r="K20" s="21">
        <v>4085449.7</v>
      </c>
      <c r="L20" s="21">
        <v>4060099.89</v>
      </c>
      <c r="M20" s="21">
        <v>20393.37</v>
      </c>
      <c r="N20" s="22">
        <v>4956.4399999995903</v>
      </c>
      <c r="O20" s="25"/>
      <c r="P20" s="24"/>
      <c r="Q20" s="24"/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699267.68093390949</v>
      </c>
      <c r="F21" s="21">
        <f>F19-F20</f>
        <v>-244231.64637041092</v>
      </c>
      <c r="G21" s="22">
        <f>G19-G20</f>
        <v>-271999.20080856141</v>
      </c>
      <c r="H21" s="22">
        <f>H19-H20</f>
        <v>4268.8606310353061</v>
      </c>
      <c r="I21" s="22">
        <f>I19-I20</f>
        <v>23498.693807115182</v>
      </c>
      <c r="J21" s="21">
        <f>'[1]1.1. АЭС'!J21</f>
        <v>1276170.595403</v>
      </c>
      <c r="K21" s="21">
        <v>-270889.25668966997</v>
      </c>
      <c r="L21" s="22">
        <v>-258788.83021667</v>
      </c>
      <c r="M21" s="22">
        <v>-12993.136473</v>
      </c>
      <c r="N21" s="22">
        <v>892.710000000381</v>
      </c>
      <c r="O21" s="17" t="s">
        <v>35</v>
      </c>
      <c r="P21" s="24"/>
      <c r="Q21" s="24"/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31625.096319999997</v>
      </c>
      <c r="F22" s="21">
        <v>31190.79794</v>
      </c>
      <c r="G22" s="21"/>
      <c r="H22" s="21"/>
      <c r="I22" s="22">
        <f>F22-G22-H22</f>
        <v>31190.79794</v>
      </c>
      <c r="J22" s="21">
        <f>'[1]1.1. АЭС'!J22</f>
        <v>395.61381999999998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/>
      <c r="Q22" s="24"/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667642.58461390948</v>
      </c>
      <c r="F24" s="21">
        <f>F21-F22</f>
        <v>-275422.44431041094</v>
      </c>
      <c r="G24" s="22">
        <f>G21-G22</f>
        <v>-271999.20080856141</v>
      </c>
      <c r="H24" s="22">
        <f>H21-H22</f>
        <v>4268.8606310353061</v>
      </c>
      <c r="I24" s="22">
        <f>I21-I22</f>
        <v>-7692.1041328848187</v>
      </c>
      <c r="J24" s="21">
        <f>'[1]1.1. АЭС'!J24</f>
        <v>1275774.9815829999</v>
      </c>
      <c r="K24" s="21">
        <v>-270889.25668966997</v>
      </c>
      <c r="L24" s="22">
        <v>-258788.83021667</v>
      </c>
      <c r="M24" s="22">
        <v>-12993.136473</v>
      </c>
      <c r="N24" s="22">
        <v>892.710000000381</v>
      </c>
      <c r="O24" s="17" t="s">
        <v>35</v>
      </c>
      <c r="P24" s="24"/>
      <c r="Q24" s="24"/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25739.228940000001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31224.125049999999</v>
      </c>
      <c r="K25" s="21">
        <v>0</v>
      </c>
      <c r="L25" s="21">
        <v>0</v>
      </c>
      <c r="M25" s="21">
        <v>0</v>
      </c>
      <c r="N25" s="22">
        <v>0</v>
      </c>
      <c r="O25" s="17" t="s">
        <v>38</v>
      </c>
      <c r="P25" s="24"/>
      <c r="Q25" s="24"/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615383.53943999996</v>
      </c>
      <c r="F26" s="21">
        <v>351939.89</v>
      </c>
      <c r="G26" s="21">
        <v>351196.15999999997</v>
      </c>
      <c r="H26" s="21">
        <v>743.73</v>
      </c>
      <c r="I26" s="22">
        <f>F26-G26-H26</f>
        <v>3.9563019527122378E-11</v>
      </c>
      <c r="J26" s="21">
        <f>'[1]1.1. АЭС'!J26</f>
        <v>391836.1</v>
      </c>
      <c r="K26" s="21">
        <v>222015.65</v>
      </c>
      <c r="L26" s="22">
        <v>222015.65</v>
      </c>
      <c r="M26" s="22">
        <v>0</v>
      </c>
      <c r="N26" s="22">
        <v>0</v>
      </c>
      <c r="O26" s="17" t="s">
        <v>47</v>
      </c>
      <c r="P26" s="24"/>
      <c r="Q26" s="24"/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131721.52477000005</v>
      </c>
      <c r="F27" s="21">
        <v>65772.535537118631</v>
      </c>
      <c r="G27" s="21">
        <v>46530.693517118634</v>
      </c>
      <c r="H27" s="21">
        <v>17.672899999999998</v>
      </c>
      <c r="I27" s="22">
        <f>F27-G27-H27</f>
        <v>19224.169119999995</v>
      </c>
      <c r="J27" s="21">
        <f>'[1]1.1. АЭС'!J27</f>
        <v>113211.58274</v>
      </c>
      <c r="K27" s="21">
        <v>19915.14</v>
      </c>
      <c r="L27" s="21">
        <v>2669.62</v>
      </c>
      <c r="M27" s="21">
        <v>0</v>
      </c>
      <c r="N27" s="22">
        <v>17245.52</v>
      </c>
      <c r="O27" s="23" t="s">
        <v>50</v>
      </c>
      <c r="P27" s="24"/>
      <c r="Q27" s="24"/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488856.33906000014</v>
      </c>
      <c r="F28" s="21">
        <v>57330.642053728749</v>
      </c>
      <c r="G28" s="21">
        <v>54784.932178227304</v>
      </c>
      <c r="H28" s="21">
        <v>634.15401863855379</v>
      </c>
      <c r="I28" s="22">
        <f>F28-G28-H28</f>
        <v>1911.5558568628912</v>
      </c>
      <c r="J28" s="21">
        <f>'[1]1.1. АЭС'!J28</f>
        <v>211690.51762067</v>
      </c>
      <c r="K28" s="21">
        <v>50620.132631820001</v>
      </c>
      <c r="L28" s="21">
        <v>39040.429418246</v>
      </c>
      <c r="M28" s="21">
        <v>331.69968379090301</v>
      </c>
      <c r="N28" s="22">
        <v>11248.0035297831</v>
      </c>
      <c r="O28" s="25"/>
      <c r="P28" s="24"/>
      <c r="Q28" s="24"/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-279136.54017609055</v>
      </c>
      <c r="F29" s="21">
        <f>F24+F25+F27-F26-F28</f>
        <v>-618920.44082702114</v>
      </c>
      <c r="G29" s="22">
        <f>G24+G25+G27-G26-G28</f>
        <v>-631449.59946967009</v>
      </c>
      <c r="H29" s="22">
        <f>H24+H25+H27-H26-H28</f>
        <v>2908.649512396752</v>
      </c>
      <c r="I29" s="22">
        <f>I24+I25+I27-I26-I28</f>
        <v>9620.5091302522451</v>
      </c>
      <c r="J29" s="21">
        <f>'[1]1.1. АЭС'!J29</f>
        <v>816684.07175233099</v>
      </c>
      <c r="K29" s="21">
        <v>-523609.89932149003</v>
      </c>
      <c r="L29" s="22">
        <v>-517175.289634916</v>
      </c>
      <c r="M29" s="22">
        <v>-13324.8361567909</v>
      </c>
      <c r="N29" s="22">
        <v>6890.2264702173097</v>
      </c>
      <c r="O29" s="17" t="s">
        <v>35</v>
      </c>
      <c r="P29" s="24"/>
      <c r="Q29" s="24"/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37517.707654251324</v>
      </c>
      <c r="F30" s="21">
        <v>-94655.721673332038</v>
      </c>
      <c r="G30" s="22">
        <v>-99086.464782850904</v>
      </c>
      <c r="H30" s="22">
        <v>1652.75676330078</v>
      </c>
      <c r="I30" s="22">
        <f>F30-G30-H30</f>
        <v>2777.9863462180856</v>
      </c>
      <c r="J30" s="21">
        <f>'[1]1.1. АЭС'!J30</f>
        <v>275351.71081550198</v>
      </c>
      <c r="K30" s="21">
        <v>-67537.903229423595</v>
      </c>
      <c r="L30" s="22">
        <v>-65619.458357911106</v>
      </c>
      <c r="M30" s="22">
        <v>-2988.6266877797402</v>
      </c>
      <c r="N30" s="22">
        <v>1070.18181626725</v>
      </c>
      <c r="O30" s="17"/>
      <c r="P30" s="24"/>
      <c r="Q30" s="24"/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-316654.24783034186</v>
      </c>
      <c r="F31" s="21">
        <f>F29-F30</f>
        <v>-524264.7191536891</v>
      </c>
      <c r="G31" s="22">
        <f>G29-G30</f>
        <v>-532363.13468681916</v>
      </c>
      <c r="H31" s="22">
        <f>H29-H30</f>
        <v>1255.892749095972</v>
      </c>
      <c r="I31" s="22">
        <f>I29-I30</f>
        <v>6842.5227840341595</v>
      </c>
      <c r="J31" s="21">
        <f>'[1]1.1. АЭС'!J31</f>
        <v>541332.36093682796</v>
      </c>
      <c r="K31" s="21">
        <v>-456071.99609206599</v>
      </c>
      <c r="L31" s="22">
        <v>-451555.83127700503</v>
      </c>
      <c r="M31" s="22">
        <v>-10336.209469011201</v>
      </c>
      <c r="N31" s="22">
        <v>5820.0446539500599</v>
      </c>
      <c r="O31" s="17" t="s">
        <v>35</v>
      </c>
      <c r="P31" s="24"/>
      <c r="Q31" s="24"/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4825.1000000000004</v>
      </c>
      <c r="F33" s="21">
        <v>259.19299999999998</v>
      </c>
      <c r="G33" s="21">
        <v>0</v>
      </c>
      <c r="H33" s="21">
        <v>17.672999999999998</v>
      </c>
      <c r="I33" s="22">
        <f>F33-G33-H33</f>
        <v>241.51999999999998</v>
      </c>
      <c r="J33" s="21">
        <f>'[1]1.1. АЭС'!J33</f>
        <v>3370.77</v>
      </c>
      <c r="K33" s="21">
        <v>155.9</v>
      </c>
      <c r="L33" s="21">
        <v>0</v>
      </c>
      <c r="M33" s="21">
        <v>0</v>
      </c>
      <c r="N33" s="22">
        <v>155.9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48843.725149999998</v>
      </c>
      <c r="F34" s="21">
        <v>42702.968163389822</v>
      </c>
      <c r="G34" s="21">
        <v>42702.968163389822</v>
      </c>
      <c r="H34" s="31" t="s">
        <v>35</v>
      </c>
      <c r="I34" s="31" t="s">
        <v>35</v>
      </c>
      <c r="J34" s="21">
        <f>'[1]1.1. АЭС'!J34</f>
        <v>4928.7481299999999</v>
      </c>
      <c r="K34" s="21">
        <v>969.32</v>
      </c>
      <c r="L34" s="21">
        <v>969.32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x14ac:dyDescent="0.3">
      <c r="D55" s="45"/>
      <c r="E55" s="46"/>
      <c r="F55" s="41"/>
      <c r="G55" s="41"/>
      <c r="H55" s="41"/>
      <c r="I55" s="41"/>
      <c r="J55" s="46"/>
      <c r="K55" s="41"/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6"/>
  <sheetViews>
    <sheetView showGridLines="0" tabSelected="1" view="pageBreakPreview" topLeftCell="A13" zoomScale="60" zoomScaleNormal="55" workbookViewId="0">
      <pane xSplit="4" ySplit="6" topLeftCell="E88" activePane="bottomRight" state="frozen"/>
      <selection activeCell="E39" sqref="E39"/>
      <selection pane="topRight" activeCell="E39" sqref="E39"/>
      <selection pane="bottomLeft" activeCell="E39" sqref="E39"/>
      <selection pane="bottomRight" activeCell="B111" sqref="B111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81</v>
      </c>
      <c r="N13" s="10"/>
      <c r="O13" s="10"/>
      <c r="P13" s="10"/>
      <c r="Q13" s="10"/>
    </row>
    <row r="14" spans="2:17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6 месяцев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(6 месяцев 2015 г. факт)</v>
      </c>
      <c r="F16" s="50" t="s">
        <v>82</v>
      </c>
      <c r="G16" s="51" t="s">
        <v>83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(6 месяцев 2014 г.факт)</v>
      </c>
      <c r="L16" s="50" t="s">
        <v>84</v>
      </c>
      <c r="M16" s="54" t="s">
        <v>85</v>
      </c>
      <c r="N16" s="52"/>
      <c r="O16" s="52"/>
      <c r="P16" s="53"/>
      <c r="Q16" s="55" t="s">
        <v>23</v>
      </c>
    </row>
    <row r="17" spans="2:2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86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86</v>
      </c>
      <c r="P17" s="60" t="s">
        <v>26</v>
      </c>
      <c r="Q17" s="62"/>
    </row>
    <row r="18" spans="2:21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87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88</v>
      </c>
      <c r="P18" s="67">
        <v>15</v>
      </c>
      <c r="Q18" s="69">
        <v>16</v>
      </c>
    </row>
    <row r="19" spans="2:21" s="33" customFormat="1" ht="56.25" x14ac:dyDescent="0.3">
      <c r="B19" s="71" t="s">
        <v>89</v>
      </c>
      <c r="C19" s="72" t="s">
        <v>28</v>
      </c>
      <c r="D19" s="72" t="s">
        <v>52</v>
      </c>
      <c r="E19" s="73">
        <f>'[1]1.2. АЭС'!E19</f>
        <v>12835163.07354</v>
      </c>
      <c r="F19" s="73">
        <f>F20+F28+F33+F41+F42+F43+F46+F47+F48</f>
        <v>4639490.2916625105</v>
      </c>
      <c r="G19" s="74">
        <f>G20+G28+G33+G41+G42+G43+G46+G47+G48</f>
        <v>4479157.0284435451</v>
      </c>
      <c r="H19" s="75">
        <f>H20+H28+H33+H41+H42+H43+H46+H47+H48</f>
        <v>35467.412118964698</v>
      </c>
      <c r="I19" s="75">
        <f>G19+H19</f>
        <v>4514624.4405625099</v>
      </c>
      <c r="J19" s="76">
        <f>F19-I19</f>
        <v>124865.85110000055</v>
      </c>
      <c r="K19" s="73">
        <f>'[1]1.2. АЭС'!K19</f>
        <v>11751686.65117</v>
      </c>
      <c r="L19" s="73">
        <v>4307465.3499999996</v>
      </c>
      <c r="M19" s="74">
        <v>4282115.54</v>
      </c>
      <c r="N19" s="75">
        <v>20393.37</v>
      </c>
      <c r="O19" s="75">
        <v>4302508.91</v>
      </c>
      <c r="P19" s="76">
        <v>4956.4399999976204</v>
      </c>
      <c r="Q19" s="77" t="s">
        <v>90</v>
      </c>
    </row>
    <row r="20" spans="2:21" s="33" customFormat="1" ht="37.5" x14ac:dyDescent="0.3">
      <c r="B20" s="78" t="s">
        <v>91</v>
      </c>
      <c r="C20" s="79" t="s">
        <v>28</v>
      </c>
      <c r="D20" s="79" t="s">
        <v>54</v>
      </c>
      <c r="E20" s="80">
        <f>'[1]1.2. АЭС'!E20</f>
        <v>2293908.6379399598</v>
      </c>
      <c r="F20" s="80">
        <f>F21+F22+F27</f>
        <v>779435.30443728808</v>
      </c>
      <c r="G20" s="81">
        <f>G21+G22+G27</f>
        <v>686477.65383728815</v>
      </c>
      <c r="H20" s="21">
        <f>H21+H22+H27</f>
        <v>1870.8694700000001</v>
      </c>
      <c r="I20" s="21">
        <f t="shared" ref="I20:I54" si="0">G20+H20</f>
        <v>688348.52330728818</v>
      </c>
      <c r="J20" s="82">
        <f t="shared" ref="J20:J65" si="1">F20-I20</f>
        <v>91086.781129999901</v>
      </c>
      <c r="K20" s="80">
        <f>'[1]1.2. АЭС'!K20</f>
        <v>1823805.3460200001</v>
      </c>
      <c r="L20" s="80">
        <v>575821.07999999996</v>
      </c>
      <c r="M20" s="83">
        <v>574161.77</v>
      </c>
      <c r="N20" s="21">
        <v>585.83000000000004</v>
      </c>
      <c r="O20" s="21">
        <v>574747.6</v>
      </c>
      <c r="P20" s="82">
        <v>1073.47999999998</v>
      </c>
      <c r="Q20" s="84"/>
      <c r="R20" s="85"/>
      <c r="S20" s="86"/>
    </row>
    <row r="21" spans="2:21" x14ac:dyDescent="0.3">
      <c r="B21" s="87" t="s">
        <v>92</v>
      </c>
      <c r="C21" s="88" t="s">
        <v>28</v>
      </c>
      <c r="D21" s="88" t="s">
        <v>93</v>
      </c>
      <c r="E21" s="89">
        <f>'[1]1.2. АЭС'!E21</f>
        <v>287757.25899999996</v>
      </c>
      <c r="F21" s="89">
        <v>149348.72838000002</v>
      </c>
      <c r="G21" s="90">
        <v>57667.596370000007</v>
      </c>
      <c r="H21" s="22">
        <v>761.90422999999998</v>
      </c>
      <c r="I21" s="22">
        <f t="shared" si="0"/>
        <v>58429.500600000007</v>
      </c>
      <c r="J21" s="91">
        <f t="shared" si="1"/>
        <v>90919.227780000016</v>
      </c>
      <c r="K21" s="89">
        <f>'[1]1.2. АЭС'!K21</f>
        <v>196003.39064</v>
      </c>
      <c r="L21" s="89">
        <v>53209.35</v>
      </c>
      <c r="M21" s="92">
        <v>52093.17</v>
      </c>
      <c r="N21" s="22">
        <v>313.97000000000003</v>
      </c>
      <c r="O21" s="22">
        <v>52407.14</v>
      </c>
      <c r="P21" s="91">
        <v>802.20999999999901</v>
      </c>
      <c r="Q21" s="84"/>
      <c r="R21" s="24"/>
      <c r="S21" s="24"/>
      <c r="U21" s="1" t="s">
        <v>94</v>
      </c>
    </row>
    <row r="22" spans="2:21" ht="75" x14ac:dyDescent="0.3">
      <c r="B22" s="87" t="s">
        <v>95</v>
      </c>
      <c r="C22" s="88" t="s">
        <v>28</v>
      </c>
      <c r="D22" s="88" t="s">
        <v>96</v>
      </c>
      <c r="E22" s="89">
        <f>'[1]1.2. АЭС'!E22</f>
        <v>1853632.6010299595</v>
      </c>
      <c r="F22" s="89">
        <f>SUM(F23:F26)</f>
        <v>574496.49823728809</v>
      </c>
      <c r="G22" s="90">
        <f>SUM(G23:G26)</f>
        <v>574496.49823728809</v>
      </c>
      <c r="H22" s="22">
        <f>SUM(H23:H26)</f>
        <v>0</v>
      </c>
      <c r="I22" s="22">
        <f t="shared" si="0"/>
        <v>574496.49823728809</v>
      </c>
      <c r="J22" s="91">
        <f t="shared" si="1"/>
        <v>0</v>
      </c>
      <c r="K22" s="89">
        <f>'[1]1.2. АЭС'!K22</f>
        <v>1484950.5570100001</v>
      </c>
      <c r="L22" s="89">
        <v>471966.87</v>
      </c>
      <c r="M22" s="92">
        <v>471966.87</v>
      </c>
      <c r="N22" s="22">
        <v>0</v>
      </c>
      <c r="O22" s="22">
        <v>471966.87</v>
      </c>
      <c r="P22" s="91">
        <v>0</v>
      </c>
      <c r="Q22" s="93"/>
      <c r="R22" s="24"/>
      <c r="S22" s="24"/>
      <c r="U22" s="1" t="s">
        <v>94</v>
      </c>
    </row>
    <row r="23" spans="2:21" x14ac:dyDescent="0.3">
      <c r="B23" s="94" t="s">
        <v>97</v>
      </c>
      <c r="C23" s="88" t="s">
        <v>28</v>
      </c>
      <c r="D23" s="88" t="s">
        <v>98</v>
      </c>
      <c r="E23" s="89">
        <f>'[1]1.2. АЭС'!E23</f>
        <v>563407.62167652324</v>
      </c>
      <c r="F23" s="89">
        <v>192737.68447607761</v>
      </c>
      <c r="G23" s="89">
        <v>192737.68447607761</v>
      </c>
      <c r="H23" s="89">
        <v>0</v>
      </c>
      <c r="I23" s="22">
        <f t="shared" si="0"/>
        <v>192737.68447607761</v>
      </c>
      <c r="J23" s="91">
        <f t="shared" si="1"/>
        <v>0</v>
      </c>
      <c r="K23" s="89">
        <f>'[1]1.2. АЭС'!K23</f>
        <v>443805.87832122698</v>
      </c>
      <c r="L23" s="89">
        <v>163634.211602378</v>
      </c>
      <c r="M23" s="89">
        <v>163634.211602378</v>
      </c>
      <c r="N23" s="89">
        <v>0</v>
      </c>
      <c r="O23" s="22">
        <v>163634.211602378</v>
      </c>
      <c r="P23" s="91">
        <v>0</v>
      </c>
      <c r="Q23" s="95" t="s">
        <v>99</v>
      </c>
    </row>
    <row r="24" spans="2:21" x14ac:dyDescent="0.3">
      <c r="B24" s="94" t="s">
        <v>100</v>
      </c>
      <c r="C24" s="88" t="s">
        <v>28</v>
      </c>
      <c r="D24" s="88" t="s">
        <v>98</v>
      </c>
      <c r="E24" s="89">
        <f>'[1]1.2. АЭС'!E24</f>
        <v>383629.05283941637</v>
      </c>
      <c r="F24" s="89">
        <v>128473.60791147751</v>
      </c>
      <c r="G24" s="89">
        <v>128473.60791147751</v>
      </c>
      <c r="H24" s="89">
        <v>0</v>
      </c>
      <c r="I24" s="22">
        <f t="shared" si="0"/>
        <v>128473.60791147751</v>
      </c>
      <c r="J24" s="91">
        <f t="shared" si="1"/>
        <v>0</v>
      </c>
      <c r="K24" s="89">
        <f>'[1]1.2. АЭС'!K24</f>
        <v>317171.53494110802</v>
      </c>
      <c r="L24" s="89">
        <v>108873.293560643</v>
      </c>
      <c r="M24" s="89">
        <v>108873.293560643</v>
      </c>
      <c r="N24" s="89">
        <v>0</v>
      </c>
      <c r="O24" s="22">
        <v>108873.293560643</v>
      </c>
      <c r="P24" s="91">
        <v>0</v>
      </c>
      <c r="Q24" s="96"/>
    </row>
    <row r="25" spans="2:21" x14ac:dyDescent="0.3">
      <c r="B25" s="94" t="s">
        <v>101</v>
      </c>
      <c r="C25" s="88" t="s">
        <v>28</v>
      </c>
      <c r="D25" s="88" t="s">
        <v>98</v>
      </c>
      <c r="E25" s="89">
        <f>'[1]1.2. АЭС'!E25</f>
        <v>387815.79469781398</v>
      </c>
      <c r="F25" s="89">
        <v>112522.12546214391</v>
      </c>
      <c r="G25" s="89">
        <v>112522.12546214391</v>
      </c>
      <c r="H25" s="89">
        <v>0</v>
      </c>
      <c r="I25" s="22">
        <f t="shared" si="0"/>
        <v>112522.12546214391</v>
      </c>
      <c r="J25" s="91">
        <f t="shared" si="1"/>
        <v>0</v>
      </c>
      <c r="K25" s="89">
        <f>'[1]1.2. АЭС'!K25</f>
        <v>311600.62375038501</v>
      </c>
      <c r="L25" s="89">
        <v>85918.972623162801</v>
      </c>
      <c r="M25" s="89">
        <v>85918.972623162801</v>
      </c>
      <c r="N25" s="89">
        <v>0</v>
      </c>
      <c r="O25" s="22">
        <v>85918.972623162801</v>
      </c>
      <c r="P25" s="91">
        <v>0</v>
      </c>
      <c r="Q25" s="96"/>
    </row>
    <row r="26" spans="2:21" x14ac:dyDescent="0.3">
      <c r="B26" s="94" t="s">
        <v>102</v>
      </c>
      <c r="C26" s="88" t="s">
        <v>28</v>
      </c>
      <c r="D26" s="88" t="s">
        <v>98</v>
      </c>
      <c r="E26" s="89">
        <f>'[1]1.2. АЭС'!E26</f>
        <v>518780.13181620603</v>
      </c>
      <c r="F26" s="89">
        <v>140763.08038758903</v>
      </c>
      <c r="G26" s="89">
        <v>140763.08038758903</v>
      </c>
      <c r="H26" s="89">
        <v>0</v>
      </c>
      <c r="I26" s="22">
        <f t="shared" si="0"/>
        <v>140763.08038758903</v>
      </c>
      <c r="J26" s="91">
        <f t="shared" si="1"/>
        <v>0</v>
      </c>
      <c r="K26" s="89">
        <f>'[1]1.2. АЭС'!K26</f>
        <v>412372.51999728102</v>
      </c>
      <c r="L26" s="89">
        <v>113540.392213817</v>
      </c>
      <c r="M26" s="89">
        <v>113540.392213817</v>
      </c>
      <c r="N26" s="89">
        <v>0</v>
      </c>
      <c r="O26" s="22">
        <v>113540.392213817</v>
      </c>
      <c r="P26" s="91">
        <v>0</v>
      </c>
      <c r="Q26" s="97"/>
    </row>
    <row r="27" spans="2:21" ht="37.5" x14ac:dyDescent="0.3">
      <c r="B27" s="87" t="s">
        <v>103</v>
      </c>
      <c r="C27" s="88" t="s">
        <v>28</v>
      </c>
      <c r="D27" s="88" t="s">
        <v>104</v>
      </c>
      <c r="E27" s="89">
        <f>'[1]1.2. АЭС'!E27</f>
        <v>152518.77791</v>
      </c>
      <c r="F27" s="89">
        <v>55590.077819999991</v>
      </c>
      <c r="G27" s="90">
        <v>54313.559229999999</v>
      </c>
      <c r="H27" s="22">
        <v>1108.96524</v>
      </c>
      <c r="I27" s="22">
        <f t="shared" si="0"/>
        <v>55422.524469999997</v>
      </c>
      <c r="J27" s="91">
        <f t="shared" si="1"/>
        <v>167.55334999999468</v>
      </c>
      <c r="K27" s="89">
        <f>'[1]1.2. АЭС'!K27</f>
        <v>142851.39837000001</v>
      </c>
      <c r="L27" s="89">
        <v>50644.86</v>
      </c>
      <c r="M27" s="92">
        <v>50101.73</v>
      </c>
      <c r="N27" s="22">
        <v>271.86</v>
      </c>
      <c r="O27" s="22">
        <v>50373.59</v>
      </c>
      <c r="P27" s="91">
        <v>271.26999999999703</v>
      </c>
      <c r="Q27" s="98" t="s">
        <v>90</v>
      </c>
      <c r="R27" s="24"/>
      <c r="S27" s="24"/>
    </row>
    <row r="28" spans="2:21" s="33" customFormat="1" ht="45" customHeight="1" x14ac:dyDescent="0.3">
      <c r="B28" s="78" t="s">
        <v>105</v>
      </c>
      <c r="C28" s="79" t="s">
        <v>28</v>
      </c>
      <c r="D28" s="79" t="s">
        <v>56</v>
      </c>
      <c r="E28" s="80">
        <f>'[1]1.2. АЭС'!E28</f>
        <v>4992437.5547500001</v>
      </c>
      <c r="F28" s="80">
        <f>F29+F30+F31+F32</f>
        <v>1784175.6420999998</v>
      </c>
      <c r="G28" s="81">
        <f>G29+G30+G31+G32</f>
        <v>1783935.53308</v>
      </c>
      <c r="H28" s="21">
        <f>H29+H30+H31+H32</f>
        <v>223.40716000000003</v>
      </c>
      <c r="I28" s="21">
        <f t="shared" si="0"/>
        <v>1784158.9402399999</v>
      </c>
      <c r="J28" s="82">
        <f t="shared" si="1"/>
        <v>16.701859999913722</v>
      </c>
      <c r="K28" s="80">
        <f>'[1]1.2. АЭС'!K28</f>
        <v>5172458.3023800002</v>
      </c>
      <c r="L28" s="80">
        <v>2007968.22</v>
      </c>
      <c r="M28" s="83">
        <v>2007923.82</v>
      </c>
      <c r="N28" s="21">
        <v>23.56</v>
      </c>
      <c r="O28" s="21">
        <v>2007947.38</v>
      </c>
      <c r="P28" s="82">
        <v>20.840000000083801</v>
      </c>
      <c r="Q28" s="99"/>
    </row>
    <row r="29" spans="2:21" x14ac:dyDescent="0.3">
      <c r="B29" s="87" t="s">
        <v>106</v>
      </c>
      <c r="C29" s="88" t="s">
        <v>28</v>
      </c>
      <c r="D29" s="88" t="s">
        <v>107</v>
      </c>
      <c r="E29" s="89">
        <f>'[1]1.2. АЭС'!E29</f>
        <v>17578.955179999997</v>
      </c>
      <c r="F29" s="89">
        <v>6811.0482199999997</v>
      </c>
      <c r="G29" s="89">
        <v>6570.9392000000007</v>
      </c>
      <c r="H29" s="89">
        <v>223.40716000000003</v>
      </c>
      <c r="I29" s="21">
        <f t="shared" si="0"/>
        <v>6794.3463600000005</v>
      </c>
      <c r="J29" s="91">
        <f t="shared" si="1"/>
        <v>16.701859999999215</v>
      </c>
      <c r="K29" s="89">
        <f>'[1]1.2. АЭС'!K29</f>
        <v>12257.43123</v>
      </c>
      <c r="L29" s="89">
        <v>4774.8100000000004</v>
      </c>
      <c r="M29" s="92">
        <v>4730.41</v>
      </c>
      <c r="N29" s="22">
        <v>23.56</v>
      </c>
      <c r="O29" s="22">
        <v>4753.97</v>
      </c>
      <c r="P29" s="91">
        <v>20.840000000000099</v>
      </c>
      <c r="Q29" s="99"/>
      <c r="R29" s="24"/>
      <c r="S29" s="24"/>
    </row>
    <row r="30" spans="2:21" x14ac:dyDescent="0.3">
      <c r="B30" s="87" t="s">
        <v>108</v>
      </c>
      <c r="C30" s="88" t="s">
        <v>28</v>
      </c>
      <c r="D30" s="88" t="s">
        <v>109</v>
      </c>
      <c r="E30" s="89">
        <f>'[1]1.2. АЭС'!E30</f>
        <v>2443174.4839400002</v>
      </c>
      <c r="F30" s="89">
        <v>993693.14706999995</v>
      </c>
      <c r="G30" s="90">
        <v>993693.14706999995</v>
      </c>
      <c r="H30" s="22">
        <v>0</v>
      </c>
      <c r="I30" s="22">
        <f t="shared" si="0"/>
        <v>993693.14706999995</v>
      </c>
      <c r="J30" s="91">
        <f t="shared" si="1"/>
        <v>0</v>
      </c>
      <c r="K30" s="89">
        <f>'[1]1.2. АЭС'!K30</f>
        <v>2467741.2242100001</v>
      </c>
      <c r="L30" s="89">
        <v>1025376.09</v>
      </c>
      <c r="M30" s="92">
        <v>1025376.09</v>
      </c>
      <c r="N30" s="22">
        <v>0</v>
      </c>
      <c r="O30" s="22">
        <v>1025376.09</v>
      </c>
      <c r="P30" s="91">
        <v>0</v>
      </c>
      <c r="Q30" s="99"/>
      <c r="R30" s="24"/>
      <c r="S30" s="24"/>
    </row>
    <row r="31" spans="2:21" ht="37.5" x14ac:dyDescent="0.3">
      <c r="B31" s="87" t="s">
        <v>110</v>
      </c>
      <c r="C31" s="88" t="s">
        <v>28</v>
      </c>
      <c r="D31" s="88" t="s">
        <v>111</v>
      </c>
      <c r="E31" s="89">
        <f>'[1]1.2. АЭС'!E31</f>
        <v>2405016.9971500002</v>
      </c>
      <c r="F31" s="89">
        <v>781784.50610999996</v>
      </c>
      <c r="G31" s="90">
        <v>781784.50611000007</v>
      </c>
      <c r="H31" s="22">
        <v>0</v>
      </c>
      <c r="I31" s="22">
        <f t="shared" si="0"/>
        <v>781784.50611000007</v>
      </c>
      <c r="J31" s="91">
        <f t="shared" si="1"/>
        <v>0</v>
      </c>
      <c r="K31" s="89">
        <f>'[1]1.2. АЭС'!K31</f>
        <v>2616669.44</v>
      </c>
      <c r="L31" s="89">
        <v>977713.34</v>
      </c>
      <c r="M31" s="92">
        <v>977713.34</v>
      </c>
      <c r="N31" s="22">
        <v>0</v>
      </c>
      <c r="O31" s="22">
        <v>977713.34</v>
      </c>
      <c r="P31" s="91">
        <v>0</v>
      </c>
      <c r="Q31" s="99"/>
      <c r="R31" s="24"/>
      <c r="S31" s="24"/>
    </row>
    <row r="32" spans="2:21" ht="42" customHeight="1" x14ac:dyDescent="0.3">
      <c r="B32" s="87" t="s">
        <v>112</v>
      </c>
      <c r="C32" s="88" t="s">
        <v>28</v>
      </c>
      <c r="D32" s="88" t="s">
        <v>113</v>
      </c>
      <c r="E32" s="89">
        <f>'[1]1.2. АЭС'!E32</f>
        <v>126667.11848</v>
      </c>
      <c r="F32" s="89">
        <v>1886.9407000000001</v>
      </c>
      <c r="G32" s="90">
        <v>1886.9407000000001</v>
      </c>
      <c r="H32" s="22">
        <v>0</v>
      </c>
      <c r="I32" s="22">
        <f t="shared" si="0"/>
        <v>1886.9407000000001</v>
      </c>
      <c r="J32" s="91">
        <f t="shared" si="1"/>
        <v>0</v>
      </c>
      <c r="K32" s="89">
        <f>'[1]1.2. АЭС'!K32</f>
        <v>75790.206940000004</v>
      </c>
      <c r="L32" s="89">
        <v>103.98</v>
      </c>
      <c r="M32" s="92">
        <v>103.98</v>
      </c>
      <c r="N32" s="22">
        <v>0</v>
      </c>
      <c r="O32" s="22">
        <v>103.98</v>
      </c>
      <c r="P32" s="91">
        <v>0</v>
      </c>
      <c r="Q32" s="99"/>
      <c r="R32" s="24"/>
      <c r="S32" s="24"/>
    </row>
    <row r="33" spans="2:19" s="33" customFormat="1" x14ac:dyDescent="0.3">
      <c r="B33" s="78" t="s">
        <v>114</v>
      </c>
      <c r="C33" s="79" t="s">
        <v>28</v>
      </c>
      <c r="D33" s="79" t="s">
        <v>58</v>
      </c>
      <c r="E33" s="80">
        <f>'[1]1.2. АЭС'!E33</f>
        <v>2574184.3788300022</v>
      </c>
      <c r="F33" s="80">
        <f>F34+F35+F36</f>
        <v>761931.2986000001</v>
      </c>
      <c r="G33" s="81">
        <f>G34+G35+G36</f>
        <v>740373.43516999995</v>
      </c>
      <c r="H33" s="21">
        <f>H34+H35+H36</f>
        <v>20164.060210000021</v>
      </c>
      <c r="I33" s="21">
        <f t="shared" si="0"/>
        <v>760537.49537999998</v>
      </c>
      <c r="J33" s="82">
        <f t="shared" si="1"/>
        <v>1393.803220000118</v>
      </c>
      <c r="K33" s="80">
        <f>'[1]1.2. АЭС'!K33</f>
        <v>2155653.2428700002</v>
      </c>
      <c r="L33" s="80">
        <v>614204.03478999995</v>
      </c>
      <c r="M33" s="83">
        <v>599419.76245000004</v>
      </c>
      <c r="N33" s="21">
        <v>13382.044330000001</v>
      </c>
      <c r="O33" s="21">
        <v>612801.80677999998</v>
      </c>
      <c r="P33" s="82">
        <v>1402.22800999996</v>
      </c>
      <c r="Q33" s="100"/>
    </row>
    <row r="34" spans="2:19" x14ac:dyDescent="0.3">
      <c r="B34" s="94" t="s">
        <v>115</v>
      </c>
      <c r="C34" s="88" t="s">
        <v>28</v>
      </c>
      <c r="D34" s="88" t="s">
        <v>98</v>
      </c>
      <c r="E34" s="89">
        <f>'[1]1.2. АЭС'!E34</f>
        <v>721151.542344596</v>
      </c>
      <c r="F34" s="89">
        <v>178026.0533</v>
      </c>
      <c r="G34" s="89">
        <v>174211.71890000001</v>
      </c>
      <c r="H34" s="89">
        <v>3814.51911499158</v>
      </c>
      <c r="I34" s="22">
        <f t="shared" si="0"/>
        <v>178026.2380149916</v>
      </c>
      <c r="J34" s="91">
        <f t="shared" si="1"/>
        <v>-0.18471499159932137</v>
      </c>
      <c r="K34" s="89">
        <f>'[1]1.2. АЭС'!K34</f>
        <v>625302.28346262104</v>
      </c>
      <c r="L34" s="89">
        <v>146673.70991999999</v>
      </c>
      <c r="M34" s="92">
        <v>143804.51991999999</v>
      </c>
      <c r="N34" s="22">
        <v>2869.19</v>
      </c>
      <c r="O34" s="22">
        <v>146673.70991999999</v>
      </c>
      <c r="P34" s="91">
        <v>0</v>
      </c>
      <c r="Q34" s="95" t="s">
        <v>99</v>
      </c>
    </row>
    <row r="35" spans="2:19" x14ac:dyDescent="0.3">
      <c r="B35" s="94" t="s">
        <v>116</v>
      </c>
      <c r="C35" s="88" t="s">
        <v>28</v>
      </c>
      <c r="D35" s="88" t="s">
        <v>98</v>
      </c>
      <c r="E35" s="89">
        <f>'[1]1.2. АЭС'!E35</f>
        <v>743097.285063916</v>
      </c>
      <c r="F35" s="89">
        <v>227397.07380000001</v>
      </c>
      <c r="G35" s="89">
        <v>215134.80009999999</v>
      </c>
      <c r="H35" s="89">
        <v>11950.1253045212</v>
      </c>
      <c r="I35" s="22">
        <f t="shared" si="0"/>
        <v>227084.9254045212</v>
      </c>
      <c r="J35" s="91">
        <f t="shared" si="1"/>
        <v>312.14839547881274</v>
      </c>
      <c r="K35" s="89">
        <f>'[1]1.2. АЭС'!K35</f>
        <v>617676.64878199098</v>
      </c>
      <c r="L35" s="89">
        <v>185810.09836999999</v>
      </c>
      <c r="M35" s="92">
        <v>177400.24127</v>
      </c>
      <c r="N35" s="22">
        <v>8061.92</v>
      </c>
      <c r="O35" s="22">
        <v>185462.16127000001</v>
      </c>
      <c r="P35" s="91">
        <v>347.937099999981</v>
      </c>
      <c r="Q35" s="101"/>
    </row>
    <row r="36" spans="2:19" x14ac:dyDescent="0.3">
      <c r="B36" s="94" t="s">
        <v>117</v>
      </c>
      <c r="C36" s="88" t="s">
        <v>28</v>
      </c>
      <c r="D36" s="88" t="s">
        <v>98</v>
      </c>
      <c r="E36" s="89">
        <f>'[1]1.2. АЭС'!E36</f>
        <v>1109935.55142149</v>
      </c>
      <c r="F36" s="89">
        <v>356508.1715</v>
      </c>
      <c r="G36" s="89">
        <v>351026.91616999998</v>
      </c>
      <c r="H36" s="89">
        <v>4399.41579048724</v>
      </c>
      <c r="I36" s="22">
        <f t="shared" si="0"/>
        <v>355426.33196048724</v>
      </c>
      <c r="J36" s="91">
        <f t="shared" si="1"/>
        <v>1081.8395395127591</v>
      </c>
      <c r="K36" s="89">
        <f>'[1]1.2. АЭС'!K36</f>
        <v>912674.31062538805</v>
      </c>
      <c r="L36" s="89">
        <v>281720.22649999999</v>
      </c>
      <c r="M36" s="92">
        <v>278215.00125999999</v>
      </c>
      <c r="N36" s="22">
        <v>2450.93433</v>
      </c>
      <c r="O36" s="22">
        <v>280665.93559000001</v>
      </c>
      <c r="P36" s="91">
        <v>1054.2909099999799</v>
      </c>
      <c r="Q36" s="101"/>
    </row>
    <row r="37" spans="2:19" ht="56.25" x14ac:dyDescent="0.3">
      <c r="B37" s="102" t="s">
        <v>118</v>
      </c>
      <c r="C37" s="88" t="s">
        <v>119</v>
      </c>
      <c r="D37" s="88" t="s">
        <v>98</v>
      </c>
      <c r="E37" s="89">
        <f>'[1]1.2. АЭС'!E37</f>
        <v>7305.4650000000001</v>
      </c>
      <c r="F37" s="89">
        <f>F38+F39+F40</f>
        <v>2395.5099999999998</v>
      </c>
      <c r="G37" s="90">
        <f>G38+G39+G40</f>
        <v>2323.98</v>
      </c>
      <c r="H37" s="22">
        <f>H38+H39+H40</f>
        <v>64.03</v>
      </c>
      <c r="I37" s="22">
        <f t="shared" si="0"/>
        <v>2388.0100000000002</v>
      </c>
      <c r="J37" s="91">
        <f t="shared" si="1"/>
        <v>7.4999999999995453</v>
      </c>
      <c r="K37" s="89">
        <f>'[1]1.2. АЭС'!K37</f>
        <v>7108.4035000000003</v>
      </c>
      <c r="L37" s="89">
        <v>2275.4899999999998</v>
      </c>
      <c r="M37" s="92">
        <v>2220.84</v>
      </c>
      <c r="N37" s="22">
        <v>45.65</v>
      </c>
      <c r="O37" s="22">
        <v>2266.4899999999998</v>
      </c>
      <c r="P37" s="91">
        <v>8.9999999999995506</v>
      </c>
      <c r="Q37" s="101"/>
    </row>
    <row r="38" spans="2:19" x14ac:dyDescent="0.3">
      <c r="B38" s="94" t="s">
        <v>115</v>
      </c>
      <c r="C38" s="88" t="s">
        <v>119</v>
      </c>
      <c r="D38" s="88" t="s">
        <v>98</v>
      </c>
      <c r="E38" s="89">
        <f>'[1]1.2. АЭС'!E38</f>
        <v>1197.4849999999999</v>
      </c>
      <c r="F38" s="89">
        <v>345.98500000000001</v>
      </c>
      <c r="G38" s="90">
        <v>338.58499999999998</v>
      </c>
      <c r="H38" s="22">
        <v>7.4</v>
      </c>
      <c r="I38" s="22">
        <f t="shared" si="0"/>
        <v>345.98499999999996</v>
      </c>
      <c r="J38" s="91">
        <f t="shared" si="1"/>
        <v>0</v>
      </c>
      <c r="K38" s="89">
        <f>'[1]1.2. АЭС'!K38</f>
        <v>1175.5540000000001</v>
      </c>
      <c r="L38" s="89">
        <v>333.13</v>
      </c>
      <c r="M38" s="92">
        <v>326.95999999999998</v>
      </c>
      <c r="N38" s="22">
        <v>6.17</v>
      </c>
      <c r="O38" s="22">
        <v>333.13</v>
      </c>
      <c r="P38" s="91">
        <v>0</v>
      </c>
      <c r="Q38" s="101"/>
    </row>
    <row r="39" spans="2:19" x14ac:dyDescent="0.3">
      <c r="B39" s="94" t="s">
        <v>116</v>
      </c>
      <c r="C39" s="88" t="s">
        <v>119</v>
      </c>
      <c r="D39" s="88" t="s">
        <v>98</v>
      </c>
      <c r="E39" s="89">
        <f>'[1]1.2. АЭС'!E39</f>
        <v>1901.335</v>
      </c>
      <c r="F39" s="89">
        <v>598.68499999999995</v>
      </c>
      <c r="G39" s="90">
        <v>559.43499999999995</v>
      </c>
      <c r="H39" s="22">
        <v>37.75</v>
      </c>
      <c r="I39" s="22">
        <f t="shared" si="0"/>
        <v>597.18499999999995</v>
      </c>
      <c r="J39" s="91">
        <f t="shared" si="1"/>
        <v>1.5</v>
      </c>
      <c r="K39" s="89">
        <f>'[1]1.2. АЭС'!K39</f>
        <v>1850.837</v>
      </c>
      <c r="L39" s="89">
        <v>573.33000000000004</v>
      </c>
      <c r="M39" s="92">
        <v>543.39</v>
      </c>
      <c r="N39" s="22">
        <v>27.94</v>
      </c>
      <c r="O39" s="22">
        <v>571.33000000000004</v>
      </c>
      <c r="P39" s="91">
        <v>2</v>
      </c>
      <c r="Q39" s="101"/>
    </row>
    <row r="40" spans="2:19" x14ac:dyDescent="0.3">
      <c r="B40" s="94" t="s">
        <v>117</v>
      </c>
      <c r="C40" s="88" t="s">
        <v>119</v>
      </c>
      <c r="D40" s="88" t="s">
        <v>98</v>
      </c>
      <c r="E40" s="89">
        <f>'[1]1.2. АЭС'!E40</f>
        <v>4206.6450000000004</v>
      </c>
      <c r="F40" s="89">
        <v>1450.84</v>
      </c>
      <c r="G40" s="90">
        <v>1425.96</v>
      </c>
      <c r="H40" s="22">
        <v>18.88</v>
      </c>
      <c r="I40" s="22">
        <f t="shared" si="0"/>
        <v>1444.8400000000001</v>
      </c>
      <c r="J40" s="91">
        <f t="shared" si="1"/>
        <v>5.9999999999997726</v>
      </c>
      <c r="K40" s="89">
        <f>'[1]1.2. АЭС'!K40</f>
        <v>4082.0124999999998</v>
      </c>
      <c r="L40" s="89">
        <v>1369.03</v>
      </c>
      <c r="M40" s="92">
        <v>1350.49</v>
      </c>
      <c r="N40" s="22">
        <v>11.54</v>
      </c>
      <c r="O40" s="22">
        <v>1362.03</v>
      </c>
      <c r="P40" s="91">
        <v>7</v>
      </c>
      <c r="Q40" s="103"/>
    </row>
    <row r="41" spans="2:19" s="33" customFormat="1" ht="112.5" x14ac:dyDescent="0.3">
      <c r="B41" s="78" t="s">
        <v>120</v>
      </c>
      <c r="C41" s="79" t="s">
        <v>28</v>
      </c>
      <c r="D41" s="79" t="s">
        <v>61</v>
      </c>
      <c r="E41" s="80">
        <f>'[1]1.2. АЭС'!E41</f>
        <v>758890.20070000004</v>
      </c>
      <c r="F41" s="80">
        <v>228394.70046999998</v>
      </c>
      <c r="G41" s="81">
        <v>221879.79313000001</v>
      </c>
      <c r="H41" s="81">
        <v>6094.4042699999991</v>
      </c>
      <c r="I41" s="21">
        <f t="shared" si="0"/>
        <v>227974.1974</v>
      </c>
      <c r="J41" s="82">
        <f t="shared" si="1"/>
        <v>420.50306999997701</v>
      </c>
      <c r="K41" s="80">
        <f>'[1]1.2. АЭС'!K41</f>
        <v>629100.65402000002</v>
      </c>
      <c r="L41" s="80">
        <v>183511.76</v>
      </c>
      <c r="M41" s="83">
        <v>179087.59</v>
      </c>
      <c r="N41" s="21">
        <v>4003.85</v>
      </c>
      <c r="O41" s="21">
        <v>183091.44</v>
      </c>
      <c r="P41" s="82">
        <v>420.32000000000698</v>
      </c>
      <c r="Q41" s="98" t="s">
        <v>90</v>
      </c>
    </row>
    <row r="42" spans="2:19" s="33" customFormat="1" x14ac:dyDescent="0.3">
      <c r="B42" s="78" t="s">
        <v>121</v>
      </c>
      <c r="C42" s="79" t="s">
        <v>28</v>
      </c>
      <c r="D42" s="79" t="s">
        <v>63</v>
      </c>
      <c r="E42" s="80">
        <f>'[1]1.2. АЭС'!E42</f>
        <v>1020777.7857100001</v>
      </c>
      <c r="F42" s="80">
        <v>399048.23523000005</v>
      </c>
      <c r="G42" s="80">
        <v>396904.58325999998</v>
      </c>
      <c r="H42" s="80">
        <v>1893.9084700000001</v>
      </c>
      <c r="I42" s="21">
        <f t="shared" si="0"/>
        <v>398798.49173000001</v>
      </c>
      <c r="J42" s="82">
        <f>F42-I42</f>
        <v>249.74350000004051</v>
      </c>
      <c r="K42" s="80">
        <f>'[1]1.2. АЭС'!K42</f>
        <v>1098965.5214199999</v>
      </c>
      <c r="L42" s="80">
        <v>456143.52</v>
      </c>
      <c r="M42" s="83">
        <v>455149.48</v>
      </c>
      <c r="N42" s="21">
        <v>438.68</v>
      </c>
      <c r="O42" s="21">
        <v>455588.16</v>
      </c>
      <c r="P42" s="82">
        <v>555.36000000004401</v>
      </c>
      <c r="Q42" s="84"/>
      <c r="R42" s="104"/>
      <c r="S42" s="104"/>
    </row>
    <row r="43" spans="2:19" s="33" customFormat="1" ht="40.5" customHeight="1" x14ac:dyDescent="0.3">
      <c r="B43" s="78" t="s">
        <v>122</v>
      </c>
      <c r="C43" s="79" t="s">
        <v>28</v>
      </c>
      <c r="D43" s="79" t="s">
        <v>123</v>
      </c>
      <c r="E43" s="80">
        <f>'[1]1.2. АЭС'!E43</f>
        <v>136100.84101</v>
      </c>
      <c r="F43" s="80">
        <f>F44+F45</f>
        <v>62180.93808</v>
      </c>
      <c r="G43" s="81">
        <f>G44+G45</f>
        <v>62039.04722</v>
      </c>
      <c r="H43" s="21">
        <f>H44+H45</f>
        <v>68.164950000000005</v>
      </c>
      <c r="I43" s="21">
        <f t="shared" si="0"/>
        <v>62107.212169999999</v>
      </c>
      <c r="J43" s="82">
        <f t="shared" si="1"/>
        <v>73.725910000001022</v>
      </c>
      <c r="K43" s="80">
        <f>'[1]1.2. АЭС'!K43</f>
        <v>113162.48341</v>
      </c>
      <c r="L43" s="80">
        <v>45886.55</v>
      </c>
      <c r="M43" s="83">
        <v>45330.68</v>
      </c>
      <c r="N43" s="21">
        <v>251.83</v>
      </c>
      <c r="O43" s="21">
        <v>45582.51</v>
      </c>
      <c r="P43" s="82">
        <v>304.04000000000099</v>
      </c>
      <c r="Q43" s="84"/>
    </row>
    <row r="44" spans="2:19" x14ac:dyDescent="0.3">
      <c r="B44" s="102" t="s">
        <v>124</v>
      </c>
      <c r="C44" s="88" t="s">
        <v>28</v>
      </c>
      <c r="D44" s="105">
        <v>161</v>
      </c>
      <c r="E44" s="89">
        <f>'[1]1.2. АЭС'!E44</f>
        <v>136100.84101</v>
      </c>
      <c r="F44" s="89">
        <v>62180.93808</v>
      </c>
      <c r="G44" s="89">
        <v>62039.04722</v>
      </c>
      <c r="H44" s="89">
        <v>68.164950000000005</v>
      </c>
      <c r="I44" s="22">
        <f t="shared" si="0"/>
        <v>62107.212169999999</v>
      </c>
      <c r="J44" s="91">
        <f t="shared" si="1"/>
        <v>73.725910000001022</v>
      </c>
      <c r="K44" s="89">
        <f>'[1]1.2. АЭС'!K44</f>
        <v>113162.48341</v>
      </c>
      <c r="L44" s="89">
        <v>45886.55</v>
      </c>
      <c r="M44" s="92">
        <v>45330.68</v>
      </c>
      <c r="N44" s="22">
        <v>251.83</v>
      </c>
      <c r="O44" s="22">
        <v>45582.51</v>
      </c>
      <c r="P44" s="91">
        <v>304.04000000000099</v>
      </c>
      <c r="Q44" s="84"/>
      <c r="R44" s="24"/>
      <c r="S44" s="24"/>
    </row>
    <row r="45" spans="2:19" x14ac:dyDescent="0.3">
      <c r="B45" s="102" t="s">
        <v>125</v>
      </c>
      <c r="C45" s="88" t="s">
        <v>28</v>
      </c>
      <c r="D45" s="105">
        <v>162</v>
      </c>
      <c r="E45" s="89">
        <f>'[1]1.2. АЭС'!E45</f>
        <v>0</v>
      </c>
      <c r="F45" s="89">
        <v>0</v>
      </c>
      <c r="G45" s="90">
        <v>0</v>
      </c>
      <c r="H45" s="22">
        <v>0</v>
      </c>
      <c r="I45" s="22">
        <f t="shared" si="0"/>
        <v>0</v>
      </c>
      <c r="J45" s="91">
        <f t="shared" si="1"/>
        <v>0</v>
      </c>
      <c r="K45" s="89">
        <f>'[1]1.2. АЭС'!K45</f>
        <v>0</v>
      </c>
      <c r="L45" s="89">
        <v>0</v>
      </c>
      <c r="M45" s="92">
        <v>0</v>
      </c>
      <c r="N45" s="22">
        <v>0</v>
      </c>
      <c r="O45" s="22">
        <v>0</v>
      </c>
      <c r="P45" s="91">
        <v>0</v>
      </c>
      <c r="Q45" s="84"/>
    </row>
    <row r="46" spans="2:19" s="33" customFormat="1" x14ac:dyDescent="0.3">
      <c r="B46" s="78" t="s">
        <v>71</v>
      </c>
      <c r="C46" s="79" t="s">
        <v>28</v>
      </c>
      <c r="D46" s="79" t="s">
        <v>126</v>
      </c>
      <c r="E46" s="80">
        <f>'[1]1.2. АЭС'!E46</f>
        <v>127664.85785999999</v>
      </c>
      <c r="F46" s="80">
        <v>49408.884859999991</v>
      </c>
      <c r="G46" s="80">
        <v>48973.113719999994</v>
      </c>
      <c r="H46" s="80">
        <v>385.17974000000004</v>
      </c>
      <c r="I46" s="21">
        <f t="shared" si="0"/>
        <v>49358.293459999994</v>
      </c>
      <c r="J46" s="82">
        <f t="shared" si="1"/>
        <v>50.59139999999752</v>
      </c>
      <c r="K46" s="80">
        <f>'[1]1.2. АЭС'!K46</f>
        <v>98147.335000000006</v>
      </c>
      <c r="L46" s="80">
        <v>36005.879999999997</v>
      </c>
      <c r="M46" s="83">
        <v>35827.97</v>
      </c>
      <c r="N46" s="21">
        <v>62.8</v>
      </c>
      <c r="O46" s="21">
        <v>35890.769999999997</v>
      </c>
      <c r="P46" s="82">
        <v>115.10999999999299</v>
      </c>
      <c r="Q46" s="84"/>
      <c r="R46" s="104"/>
      <c r="S46" s="104"/>
    </row>
    <row r="47" spans="2:19" s="33" customFormat="1" ht="56.25" x14ac:dyDescent="0.3">
      <c r="B47" s="78" t="s">
        <v>127</v>
      </c>
      <c r="C47" s="79" t="s">
        <v>28</v>
      </c>
      <c r="D47" s="79" t="s">
        <v>128</v>
      </c>
      <c r="E47" s="80">
        <f>'[1]1.2. АЭС'!E47</f>
        <v>615383.53943999996</v>
      </c>
      <c r="F47" s="80">
        <f>'1.1. ПЭС'!F26</f>
        <v>351939.89</v>
      </c>
      <c r="G47" s="80">
        <f>'1.1. ПЭС'!G26</f>
        <v>351196.15999999997</v>
      </c>
      <c r="H47" s="80">
        <f>'1.1. ПЭС'!H26</f>
        <v>743.73</v>
      </c>
      <c r="I47" s="21">
        <f t="shared" si="0"/>
        <v>351939.88999999996</v>
      </c>
      <c r="J47" s="82">
        <f t="shared" si="1"/>
        <v>0</v>
      </c>
      <c r="K47" s="80">
        <f>'[1]1.2. АЭС'!K47</f>
        <v>391836.1</v>
      </c>
      <c r="L47" s="80">
        <v>222015.65</v>
      </c>
      <c r="M47" s="80">
        <v>222015.65</v>
      </c>
      <c r="N47" s="80">
        <v>0</v>
      </c>
      <c r="O47" s="21">
        <v>222015.65</v>
      </c>
      <c r="P47" s="82">
        <v>0</v>
      </c>
      <c r="Q47" s="106"/>
      <c r="R47" s="104"/>
      <c r="S47" s="104"/>
    </row>
    <row r="48" spans="2:19" s="33" customFormat="1" x14ac:dyDescent="0.3">
      <c r="B48" s="78" t="s">
        <v>51</v>
      </c>
      <c r="C48" s="79" t="s">
        <v>28</v>
      </c>
      <c r="D48" s="79" t="s">
        <v>129</v>
      </c>
      <c r="E48" s="80">
        <f>'[1]1.2. АЭС'!E48</f>
        <v>315815.27730003779</v>
      </c>
      <c r="F48" s="80">
        <f>('1.1. ПЭС'!F20+'1.1. ПЭС'!F22)-F20-F28-F33-F41-F42-F43-F46</f>
        <v>222975.39788522181</v>
      </c>
      <c r="G48" s="81">
        <f>('1.1. ПЭС'!G20+'1.1. ПЭС'!G22)-G20-G28-G33-G41-G42-G43-G46</f>
        <v>187377.70902625678</v>
      </c>
      <c r="H48" s="21">
        <f>('1.1. ПЭС'!H20+'1.1. ПЭС'!H22)-H20-H28-H33-H41-H42-H43-H46</f>
        <v>4023.6878489646838</v>
      </c>
      <c r="I48" s="21">
        <f t="shared" si="0"/>
        <v>191401.39687522146</v>
      </c>
      <c r="J48" s="82">
        <f t="shared" si="1"/>
        <v>31574.001010000356</v>
      </c>
      <c r="K48" s="80">
        <f>'[1]1.2. АЭС'!K48</f>
        <v>268557.66604999901</v>
      </c>
      <c r="L48" s="80">
        <v>165908.65521</v>
      </c>
      <c r="M48" s="80">
        <v>163198.81755000001</v>
      </c>
      <c r="N48" s="80">
        <v>1644.77567</v>
      </c>
      <c r="O48" s="21">
        <v>164843.59322000001</v>
      </c>
      <c r="P48" s="82">
        <v>1065.0619899994099</v>
      </c>
      <c r="Q48" s="107"/>
    </row>
    <row r="49" spans="2:19" s="33" customFormat="1" ht="56.25" x14ac:dyDescent="0.3">
      <c r="B49" s="108" t="s">
        <v>130</v>
      </c>
      <c r="C49" s="79" t="s">
        <v>28</v>
      </c>
      <c r="D49" s="79" t="s">
        <v>131</v>
      </c>
      <c r="E49" s="80">
        <f>'[1]1.2. АЭС'!E49</f>
        <v>1488856.3390600001</v>
      </c>
      <c r="F49" s="80">
        <f>F50+F51+F52+F53+F54</f>
        <v>1057330.6420537287</v>
      </c>
      <c r="G49" s="81">
        <f>G50+G51+G52+G53+G54</f>
        <v>1054784.9321782272</v>
      </c>
      <c r="H49" s="21">
        <f>H50+H51+H52+H53+H54</f>
        <v>634.15401863855368</v>
      </c>
      <c r="I49" s="21">
        <f t="shared" si="0"/>
        <v>1055419.0861968659</v>
      </c>
      <c r="J49" s="82">
        <f t="shared" si="1"/>
        <v>1911.5558568628039</v>
      </c>
      <c r="K49" s="80">
        <f>'[1]1.2. АЭС'!K49</f>
        <v>211690.51762067</v>
      </c>
      <c r="L49" s="80">
        <v>50620.132631820001</v>
      </c>
      <c r="M49" s="83">
        <v>39040.429418246102</v>
      </c>
      <c r="N49" s="21">
        <v>331.69968379090301</v>
      </c>
      <c r="O49" s="21">
        <v>39372.129102036997</v>
      </c>
      <c r="P49" s="82">
        <v>11248.003529783</v>
      </c>
      <c r="Q49" s="109"/>
    </row>
    <row r="50" spans="2:19" x14ac:dyDescent="0.3">
      <c r="B50" s="110" t="s">
        <v>132</v>
      </c>
      <c r="C50" s="88"/>
      <c r="D50" s="88" t="s">
        <v>133</v>
      </c>
      <c r="E50" s="111">
        <f>'[1]1.2. АЭС'!E50</f>
        <v>1000000</v>
      </c>
      <c r="F50" s="111">
        <v>1000000</v>
      </c>
      <c r="G50" s="111">
        <v>1000000</v>
      </c>
      <c r="H50" s="111">
        <v>0</v>
      </c>
      <c r="I50" s="112">
        <f t="shared" si="0"/>
        <v>1000000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v>0</v>
      </c>
      <c r="P50" s="113">
        <v>0</v>
      </c>
      <c r="Q50" s="114"/>
    </row>
    <row r="51" spans="2:19" x14ac:dyDescent="0.3">
      <c r="B51" s="110" t="s">
        <v>134</v>
      </c>
      <c r="C51" s="88" t="s">
        <v>28</v>
      </c>
      <c r="D51" s="88" t="s">
        <v>135</v>
      </c>
      <c r="E51" s="89">
        <f>'[1]1.2. АЭС'!E51</f>
        <v>0</v>
      </c>
      <c r="F51" s="89">
        <v>0</v>
      </c>
      <c r="G51" s="89">
        <v>0</v>
      </c>
      <c r="H51" s="89">
        <v>0</v>
      </c>
      <c r="I51" s="22">
        <f t="shared" si="0"/>
        <v>0</v>
      </c>
      <c r="J51" s="91">
        <f t="shared" si="1"/>
        <v>0</v>
      </c>
      <c r="K51" s="89">
        <f>'[1]1.2. АЭС'!K51</f>
        <v>0</v>
      </c>
      <c r="L51" s="89">
        <v>0</v>
      </c>
      <c r="M51" s="89">
        <v>0</v>
      </c>
      <c r="N51" s="89">
        <v>0</v>
      </c>
      <c r="O51" s="22">
        <v>0</v>
      </c>
      <c r="P51" s="91">
        <v>0</v>
      </c>
      <c r="Q51" s="115" t="s">
        <v>35</v>
      </c>
    </row>
    <row r="52" spans="2:19" x14ac:dyDescent="0.3">
      <c r="B52" s="110" t="s">
        <v>136</v>
      </c>
      <c r="C52" s="88" t="s">
        <v>28</v>
      </c>
      <c r="D52" s="88" t="s">
        <v>137</v>
      </c>
      <c r="E52" s="89">
        <f>'[1]1.2. АЭС'!E52</f>
        <v>0</v>
      </c>
      <c r="F52" s="89">
        <v>0</v>
      </c>
      <c r="G52" s="89">
        <v>0</v>
      </c>
      <c r="H52" s="89">
        <v>0</v>
      </c>
      <c r="I52" s="22">
        <f t="shared" si="0"/>
        <v>0</v>
      </c>
      <c r="J52" s="91">
        <f t="shared" si="1"/>
        <v>0</v>
      </c>
      <c r="K52" s="89">
        <f>'[1]1.2. АЭС'!K52</f>
        <v>0</v>
      </c>
      <c r="L52" s="89">
        <v>0</v>
      </c>
      <c r="M52" s="89">
        <v>0</v>
      </c>
      <c r="N52" s="89">
        <v>0</v>
      </c>
      <c r="O52" s="22">
        <v>0</v>
      </c>
      <c r="P52" s="91">
        <v>0</v>
      </c>
      <c r="Q52" s="115" t="s">
        <v>35</v>
      </c>
    </row>
    <row r="53" spans="2:19" ht="65.099999999999994" customHeight="1" x14ac:dyDescent="0.3">
      <c r="B53" s="110" t="s">
        <v>138</v>
      </c>
      <c r="C53" s="88" t="s">
        <v>28</v>
      </c>
      <c r="D53" s="88" t="s">
        <v>139</v>
      </c>
      <c r="E53" s="89">
        <f>'[1]1.2. АЭС'!E53</f>
        <v>150720.91627999992</v>
      </c>
      <c r="F53" s="89">
        <v>48780.173530000007</v>
      </c>
      <c r="G53" s="89">
        <v>48030.18627154627</v>
      </c>
      <c r="H53" s="89">
        <v>601.96170199310484</v>
      </c>
      <c r="I53" s="22">
        <f t="shared" si="0"/>
        <v>48632.147973539373</v>
      </c>
      <c r="J53" s="91">
        <f t="shared" si="1"/>
        <v>148.02555646063411</v>
      </c>
      <c r="K53" s="89">
        <f>'[1]1.2. АЭС'!K53</f>
        <v>115883.59864067</v>
      </c>
      <c r="L53" s="89">
        <v>35618.082631819903</v>
      </c>
      <c r="M53" s="89">
        <v>35174.914586015897</v>
      </c>
      <c r="N53" s="89">
        <v>309.87331856026401</v>
      </c>
      <c r="O53" s="22">
        <v>35484.787904576202</v>
      </c>
      <c r="P53" s="91">
        <v>133.294727243723</v>
      </c>
      <c r="Q53" s="98" t="s">
        <v>140</v>
      </c>
      <c r="R53" s="116"/>
      <c r="S53" s="116"/>
    </row>
    <row r="54" spans="2:19" ht="65.099999999999994" customHeight="1" x14ac:dyDescent="0.3">
      <c r="B54" s="110" t="s">
        <v>141</v>
      </c>
      <c r="C54" s="88" t="s">
        <v>28</v>
      </c>
      <c r="D54" s="88" t="s">
        <v>142</v>
      </c>
      <c r="E54" s="89">
        <f>'[1]1.2. АЭС'!E54</f>
        <v>338135.42278000026</v>
      </c>
      <c r="F54" s="89">
        <f>('1.1. ПЭС'!F26+'1.1. ПЭС'!F28)-F53-F47</f>
        <v>8550.4685237287194</v>
      </c>
      <c r="G54" s="90">
        <f>('1.1. ПЭС'!G26+'1.1. ПЭС'!G28)-G53-G47</f>
        <v>6754.745906680997</v>
      </c>
      <c r="H54" s="22">
        <f>('1.1. ПЭС'!H26+'1.1. ПЭС'!H28)-H53-H47</f>
        <v>32.192316645448841</v>
      </c>
      <c r="I54" s="22">
        <f t="shared" si="0"/>
        <v>6786.938223326446</v>
      </c>
      <c r="J54" s="91">
        <f t="shared" si="1"/>
        <v>1763.5303004022735</v>
      </c>
      <c r="K54" s="89">
        <f>'[1]1.2. АЭС'!K54</f>
        <v>95806.918979999697</v>
      </c>
      <c r="L54" s="89">
        <v>15002.050000000099</v>
      </c>
      <c r="M54" s="89">
        <v>3865.5148322301402</v>
      </c>
      <c r="N54" s="89">
        <v>21.8263652306388</v>
      </c>
      <c r="O54" s="22">
        <v>3887.3411974607802</v>
      </c>
      <c r="P54" s="91">
        <v>11114.7088025393</v>
      </c>
      <c r="Q54" s="100"/>
    </row>
    <row r="55" spans="2:19" s="33" customFormat="1" ht="37.5" x14ac:dyDescent="0.3">
      <c r="B55" s="108" t="s">
        <v>143</v>
      </c>
      <c r="C55" s="79" t="s">
        <v>28</v>
      </c>
      <c r="D55" s="79" t="s">
        <v>144</v>
      </c>
      <c r="E55" s="80">
        <f>'[1]1.2. АЭС'!E55</f>
        <v>37517.707654251324</v>
      </c>
      <c r="F55" s="80">
        <f>'1.1. ПЭС'!F30</f>
        <v>-94655.721673332038</v>
      </c>
      <c r="G55" s="80">
        <f>'1.1. ПЭС'!G30</f>
        <v>-99086.464782850904</v>
      </c>
      <c r="H55" s="80">
        <f>'1.1. ПЭС'!H30</f>
        <v>1652.75676330078</v>
      </c>
      <c r="I55" s="80">
        <f>G55+H55</f>
        <v>-97433.708019550118</v>
      </c>
      <c r="J55" s="80">
        <f>F55-I55</f>
        <v>2777.9863462180801</v>
      </c>
      <c r="K55" s="80">
        <f>'[1]1.2. АЭС'!K55</f>
        <v>275351.71081550198</v>
      </c>
      <c r="L55" s="80">
        <v>-67537.903229423595</v>
      </c>
      <c r="M55" s="83">
        <v>-65619.458357911106</v>
      </c>
      <c r="N55" s="21">
        <v>-2988.6266877797402</v>
      </c>
      <c r="O55" s="21">
        <v>-68608.085045690896</v>
      </c>
      <c r="P55" s="82">
        <v>1070.18181626726</v>
      </c>
      <c r="Q55" s="109"/>
      <c r="R55" s="104"/>
      <c r="S55" s="104"/>
    </row>
    <row r="56" spans="2:19" ht="26.25" customHeight="1" x14ac:dyDescent="0.3">
      <c r="B56" s="117" t="s">
        <v>145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</row>
    <row r="57" spans="2:19" ht="60" customHeight="1" x14ac:dyDescent="0.3">
      <c r="B57" s="124" t="s">
        <v>146</v>
      </c>
      <c r="C57" s="88" t="s">
        <v>28</v>
      </c>
      <c r="D57" s="88" t="s">
        <v>147</v>
      </c>
      <c r="E57" s="89">
        <f>'[1]1.2. АЭС'!E57</f>
        <v>9518695.7599899992</v>
      </c>
      <c r="F57" s="89">
        <v>3369721.7965800003</v>
      </c>
      <c r="G57" s="90">
        <v>3257894.3934300002</v>
      </c>
      <c r="H57" s="22">
        <v>20789.074780000003</v>
      </c>
      <c r="I57" s="22">
        <f t="shared" ref="I57:I65" si="2">G57+H57</f>
        <v>3278683.4682100001</v>
      </c>
      <c r="J57" s="91">
        <f>F57-I57</f>
        <v>91038.328370000236</v>
      </c>
      <c r="K57" s="89">
        <f>'[1]1.2. АЭС'!K57</f>
        <v>9109176.2348999996</v>
      </c>
      <c r="L57" s="89">
        <v>3295881.6331600002</v>
      </c>
      <c r="M57" s="92">
        <v>3277389.8171399999</v>
      </c>
      <c r="N57" s="22">
        <v>16733.391739999999</v>
      </c>
      <c r="O57" s="22">
        <v>3294123.2088799998</v>
      </c>
      <c r="P57" s="91">
        <v>1758.4242799999199</v>
      </c>
      <c r="Q57" s="125" t="s">
        <v>90</v>
      </c>
    </row>
    <row r="58" spans="2:19" ht="60" customHeight="1" x14ac:dyDescent="0.3">
      <c r="B58" s="124" t="s">
        <v>148</v>
      </c>
      <c r="C58" s="88" t="s">
        <v>28</v>
      </c>
      <c r="D58" s="88" t="s">
        <v>149</v>
      </c>
      <c r="E58" s="89">
        <f>'[1]1.2. АЭС'!E58</f>
        <v>3316467.313550001</v>
      </c>
      <c r="F58" s="89">
        <f>F19-F57</f>
        <v>1269768.4950825102</v>
      </c>
      <c r="G58" s="90">
        <f>G19-G57</f>
        <v>1221262.6350135449</v>
      </c>
      <c r="H58" s="22">
        <f>H19-H57</f>
        <v>14678.337338964695</v>
      </c>
      <c r="I58" s="22">
        <f t="shared" si="2"/>
        <v>1235940.9723525096</v>
      </c>
      <c r="J58" s="91">
        <f t="shared" si="1"/>
        <v>33827.52273000055</v>
      </c>
      <c r="K58" s="89">
        <f>'[1]1.2. АЭС'!K58</f>
        <v>2642510.4162699999</v>
      </c>
      <c r="L58" s="89">
        <v>1011583.71684</v>
      </c>
      <c r="M58" s="92">
        <v>1004725.72286</v>
      </c>
      <c r="N58" s="22">
        <v>3659.9782599999999</v>
      </c>
      <c r="O58" s="22">
        <v>1008385.70112</v>
      </c>
      <c r="P58" s="91">
        <v>3198.0157199979299</v>
      </c>
      <c r="Q58" s="126"/>
    </row>
    <row r="59" spans="2:19" ht="75" x14ac:dyDescent="0.3">
      <c r="B59" s="124" t="s">
        <v>150</v>
      </c>
      <c r="C59" s="88" t="s">
        <v>28</v>
      </c>
      <c r="D59" s="105">
        <v>600</v>
      </c>
      <c r="E59" s="89">
        <f>'[1]1.2. АЭС'!E59</f>
        <v>956407.10340999998</v>
      </c>
      <c r="F59" s="89">
        <v>311379.39387000003</v>
      </c>
      <c r="G59" s="89">
        <v>193096.04386999999</v>
      </c>
      <c r="H59" s="89">
        <v>118283.35</v>
      </c>
      <c r="I59" s="22">
        <f t="shared" si="2"/>
        <v>311379.39387000003</v>
      </c>
      <c r="J59" s="91">
        <f t="shared" si="1"/>
        <v>0</v>
      </c>
      <c r="K59" s="89">
        <f>'[1]1.2. АЭС'!K59</f>
        <v>816117.56529000006</v>
      </c>
      <c r="L59" s="89">
        <v>300405.81871999998</v>
      </c>
      <c r="M59" s="89">
        <v>208882.72865999999</v>
      </c>
      <c r="N59" s="89">
        <v>91523.090060000002</v>
      </c>
      <c r="O59" s="22">
        <v>300405.81871999998</v>
      </c>
      <c r="P59" s="91">
        <v>0</v>
      </c>
      <c r="Q59" s="115"/>
    </row>
    <row r="60" spans="2:19" s="33" customFormat="1" ht="37.5" x14ac:dyDescent="0.3">
      <c r="B60" s="127" t="s">
        <v>151</v>
      </c>
      <c r="C60" s="79" t="s">
        <v>28</v>
      </c>
      <c r="D60" s="128">
        <v>700</v>
      </c>
      <c r="E60" s="80">
        <f>'[1]1.2. АЭС'!E60</f>
        <v>277405.68812999997</v>
      </c>
      <c r="F60" s="80">
        <f>SUM(F61:F64)</f>
        <v>90521.410000000018</v>
      </c>
      <c r="G60" s="81">
        <f>SUM(G61:G64)</f>
        <v>90521.410000000018</v>
      </c>
      <c r="H60" s="21">
        <f>SUM(H61:H64)</f>
        <v>0</v>
      </c>
      <c r="I60" s="21">
        <f t="shared" si="2"/>
        <v>90521.410000000018</v>
      </c>
      <c r="J60" s="82">
        <f t="shared" si="1"/>
        <v>0</v>
      </c>
      <c r="K60" s="80">
        <f>'[1]1.2. АЭС'!K60</f>
        <v>247489.36801000001</v>
      </c>
      <c r="L60" s="80">
        <v>87781.08</v>
      </c>
      <c r="M60" s="83">
        <v>87781.08</v>
      </c>
      <c r="N60" s="21">
        <v>0</v>
      </c>
      <c r="O60" s="21">
        <v>87781.08</v>
      </c>
      <c r="P60" s="82">
        <v>0</v>
      </c>
      <c r="Q60" s="95" t="s">
        <v>99</v>
      </c>
    </row>
    <row r="61" spans="2:19" x14ac:dyDescent="0.3">
      <c r="B61" s="129" t="s">
        <v>152</v>
      </c>
      <c r="C61" s="88" t="s">
        <v>28</v>
      </c>
      <c r="D61" s="130" t="s">
        <v>98</v>
      </c>
      <c r="E61" s="89">
        <f>'[1]1.2. АЭС'!E61</f>
        <v>52498.339670000001</v>
      </c>
      <c r="F61" s="89">
        <v>17789.480729999999</v>
      </c>
      <c r="G61" s="89">
        <v>17789.480729999999</v>
      </c>
      <c r="H61" s="89">
        <v>0</v>
      </c>
      <c r="I61" s="22">
        <f t="shared" si="2"/>
        <v>17789.480729999999</v>
      </c>
      <c r="J61" s="91">
        <f t="shared" si="1"/>
        <v>0</v>
      </c>
      <c r="K61" s="89">
        <f>'[1]1.2. АЭС'!K61</f>
        <v>64323.347139999998</v>
      </c>
      <c r="L61" s="89">
        <v>15434.8</v>
      </c>
      <c r="M61" s="89">
        <v>15434.8</v>
      </c>
      <c r="N61" s="89">
        <v>0</v>
      </c>
      <c r="O61" s="22">
        <v>15434.8</v>
      </c>
      <c r="P61" s="91">
        <v>0</v>
      </c>
      <c r="Q61" s="101"/>
      <c r="R61" s="24"/>
      <c r="S61" s="24"/>
    </row>
    <row r="62" spans="2:19" ht="18.75" customHeight="1" x14ac:dyDescent="0.3">
      <c r="B62" s="131" t="s">
        <v>153</v>
      </c>
      <c r="C62" s="88" t="s">
        <v>28</v>
      </c>
      <c r="D62" s="130" t="s">
        <v>98</v>
      </c>
      <c r="E62" s="89">
        <f>'[1]1.2. АЭС'!E62</f>
        <v>97107.449679999991</v>
      </c>
      <c r="F62" s="89">
        <v>69959.570000000007</v>
      </c>
      <c r="G62" s="89">
        <f>F62</f>
        <v>69959.570000000007</v>
      </c>
      <c r="H62" s="89">
        <v>0</v>
      </c>
      <c r="I62" s="22">
        <f t="shared" si="2"/>
        <v>69959.570000000007</v>
      </c>
      <c r="J62" s="91">
        <f t="shared" si="1"/>
        <v>0</v>
      </c>
      <c r="K62" s="89">
        <f>'[1]1.2. АЭС'!K62</f>
        <v>105430.08411</v>
      </c>
      <c r="L62" s="89">
        <v>70993.600000000006</v>
      </c>
      <c r="M62" s="89">
        <v>70993.600000000006</v>
      </c>
      <c r="N62" s="89">
        <v>0</v>
      </c>
      <c r="O62" s="22">
        <v>70993.600000000006</v>
      </c>
      <c r="P62" s="91">
        <v>0</v>
      </c>
      <c r="Q62" s="101"/>
      <c r="R62" s="24"/>
      <c r="S62" s="24"/>
    </row>
    <row r="63" spans="2:19" ht="37.5" x14ac:dyDescent="0.3">
      <c r="B63" s="129" t="s">
        <v>154</v>
      </c>
      <c r="C63" s="88" t="s">
        <v>28</v>
      </c>
      <c r="D63" s="130" t="s">
        <v>98</v>
      </c>
      <c r="E63" s="89">
        <f>'[1]1.2. АЭС'!E63</f>
        <v>126667.11848</v>
      </c>
      <c r="F63" s="89">
        <v>1886.9407000000001</v>
      </c>
      <c r="G63" s="89">
        <v>1886.9407000000001</v>
      </c>
      <c r="H63" s="89">
        <v>0</v>
      </c>
      <c r="I63" s="22">
        <f t="shared" si="2"/>
        <v>1886.9407000000001</v>
      </c>
      <c r="J63" s="91">
        <f t="shared" si="1"/>
        <v>0</v>
      </c>
      <c r="K63" s="89">
        <f>'[1]1.2. АЭС'!K63</f>
        <v>75790.23676</v>
      </c>
      <c r="L63" s="89">
        <v>103.98</v>
      </c>
      <c r="M63" s="89">
        <v>103.98</v>
      </c>
      <c r="N63" s="89">
        <v>0</v>
      </c>
      <c r="O63" s="22">
        <v>103.98</v>
      </c>
      <c r="P63" s="91">
        <v>0</v>
      </c>
      <c r="Q63" s="101"/>
      <c r="R63" s="24"/>
      <c r="S63" s="24"/>
    </row>
    <row r="64" spans="2:19" x14ac:dyDescent="0.3">
      <c r="B64" s="129" t="s">
        <v>155</v>
      </c>
      <c r="C64" s="88" t="s">
        <v>28</v>
      </c>
      <c r="D64" s="130" t="s">
        <v>98</v>
      </c>
      <c r="E64" s="89">
        <f>'[1]1.2. АЭС'!E64</f>
        <v>1132.7802999999913</v>
      </c>
      <c r="F64" s="89">
        <v>885.41857000000175</v>
      </c>
      <c r="G64" s="89">
        <f>F64</f>
        <v>885.41857000000175</v>
      </c>
      <c r="H64" s="89">
        <v>0</v>
      </c>
      <c r="I64" s="22">
        <f t="shared" si="2"/>
        <v>885.41857000000175</v>
      </c>
      <c r="J64" s="91">
        <f t="shared" si="1"/>
        <v>0</v>
      </c>
      <c r="K64" s="89">
        <f>'[1]1.2. АЭС'!K64</f>
        <v>1945.7</v>
      </c>
      <c r="L64" s="89">
        <v>1248.7</v>
      </c>
      <c r="M64" s="89">
        <v>1248.7</v>
      </c>
      <c r="N64" s="89">
        <v>0</v>
      </c>
      <c r="O64" s="22">
        <v>1248.7</v>
      </c>
      <c r="P64" s="91">
        <v>0</v>
      </c>
      <c r="Q64" s="103"/>
      <c r="R64" s="24"/>
      <c r="S64" s="24"/>
    </row>
    <row r="65" spans="2:17" ht="57" thickBot="1" x14ac:dyDescent="0.35">
      <c r="B65" s="132" t="s">
        <v>156</v>
      </c>
      <c r="C65" s="133" t="s">
        <v>28</v>
      </c>
      <c r="D65" s="133" t="s">
        <v>157</v>
      </c>
      <c r="E65" s="134">
        <f>'[1]1.2. АЭС'!E65</f>
        <v>87616.133000565198</v>
      </c>
      <c r="F65" s="134">
        <v>19401.524742165599</v>
      </c>
      <c r="G65" s="134">
        <v>19401.524742165599</v>
      </c>
      <c r="H65" s="134">
        <v>0</v>
      </c>
      <c r="I65" s="135">
        <f t="shared" si="2"/>
        <v>19401.524742165599</v>
      </c>
      <c r="J65" s="136">
        <f t="shared" si="1"/>
        <v>0</v>
      </c>
      <c r="K65" s="134">
        <f>'[1]1.2. АЭС'!K65</f>
        <v>60522.531144250599</v>
      </c>
      <c r="L65" s="134">
        <v>19486.8928544882</v>
      </c>
      <c r="M65" s="134">
        <v>19486.8928544882</v>
      </c>
      <c r="N65" s="134">
        <v>0</v>
      </c>
      <c r="O65" s="135">
        <v>19486.8928544882</v>
      </c>
      <c r="P65" s="136">
        <v>0</v>
      </c>
      <c r="Q65" s="137" t="s">
        <v>99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8"/>
    </row>
    <row r="67" spans="2:17" ht="18.75" customHeight="1" x14ac:dyDescent="0.3">
      <c r="B67" s="7" t="s">
        <v>158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159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9" t="s">
        <v>160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17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161</v>
      </c>
    </row>
    <row r="71" spans="2:17" ht="18.75" customHeight="1" x14ac:dyDescent="0.3">
      <c r="B71" s="142" t="s">
        <v>162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163</v>
      </c>
      <c r="F73" s="14" t="s">
        <v>82</v>
      </c>
      <c r="G73" s="15" t="s">
        <v>83</v>
      </c>
      <c r="H73" s="15"/>
      <c r="I73" s="15"/>
      <c r="J73" s="15"/>
      <c r="K73" s="14" t="s">
        <v>164</v>
      </c>
      <c r="L73" s="14" t="s">
        <v>84</v>
      </c>
      <c r="M73" s="15" t="s">
        <v>85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86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86</v>
      </c>
      <c r="P74" s="144" t="s">
        <v>26</v>
      </c>
      <c r="Q74" s="16"/>
    </row>
    <row r="75" spans="2:17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87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88</v>
      </c>
      <c r="P75" s="145">
        <v>15</v>
      </c>
      <c r="Q75" s="145">
        <v>16</v>
      </c>
    </row>
    <row r="76" spans="2:17" ht="60" customHeight="1" x14ac:dyDescent="0.3">
      <c r="B76" s="146" t="s">
        <v>165</v>
      </c>
      <c r="C76" s="27" t="s">
        <v>28</v>
      </c>
      <c r="D76" s="27" t="s">
        <v>166</v>
      </c>
      <c r="E76" s="22">
        <f>'[1]1.2. АЭС'!E76</f>
        <v>2930614.2343000001</v>
      </c>
      <c r="F76" s="22">
        <v>1306293.9428399999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2369023.7200000002</v>
      </c>
      <c r="L76" s="22">
        <v>1265661.33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90</v>
      </c>
    </row>
    <row r="77" spans="2:17" ht="60" customHeight="1" x14ac:dyDescent="0.3">
      <c r="B77" s="149" t="s">
        <v>167</v>
      </c>
      <c r="C77" s="27" t="s">
        <v>28</v>
      </c>
      <c r="D77" s="27" t="s">
        <v>98</v>
      </c>
      <c r="E77" s="22" t="str">
        <f>'[1]1.2. АЭС'!E77</f>
        <v>х</v>
      </c>
      <c r="F77" s="22" t="s">
        <v>35</v>
      </c>
      <c r="G77" s="22">
        <v>1139662.4852799999</v>
      </c>
      <c r="H77" s="22">
        <v>2328.9494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1058355.42872</v>
      </c>
      <c r="N77" s="22">
        <v>3758.6430599999999</v>
      </c>
      <c r="O77" s="22" t="s">
        <v>35</v>
      </c>
      <c r="P77" s="147" t="s">
        <v>35</v>
      </c>
      <c r="Q77" s="148"/>
    </row>
    <row r="78" spans="2:17" ht="93.75" x14ac:dyDescent="0.3">
      <c r="B78" s="26" t="s">
        <v>168</v>
      </c>
      <c r="C78" s="27" t="s">
        <v>28</v>
      </c>
      <c r="D78" s="27" t="s">
        <v>169</v>
      </c>
      <c r="E78" s="22" t="str">
        <f>'[1]1.2. АЭС'!E78</f>
        <v>х</v>
      </c>
      <c r="F78" s="22" t="s">
        <v>35</v>
      </c>
      <c r="G78" s="22">
        <v>3444906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2555071.5635000002</v>
      </c>
      <c r="N78" s="22">
        <v>0</v>
      </c>
      <c r="O78" s="22" t="s">
        <v>35</v>
      </c>
      <c r="P78" s="147" t="s">
        <v>35</v>
      </c>
      <c r="Q78" s="150"/>
    </row>
    <row r="79" spans="2:17" ht="93.75" x14ac:dyDescent="0.3">
      <c r="B79" s="26" t="s">
        <v>170</v>
      </c>
      <c r="C79" s="27" t="s">
        <v>28</v>
      </c>
      <c r="D79" s="27" t="s">
        <v>171</v>
      </c>
      <c r="E79" s="22" t="str">
        <f>'[1]1.2. АЭС'!E79</f>
        <v>х</v>
      </c>
      <c r="F79" s="22" t="s">
        <v>35</v>
      </c>
      <c r="G79" s="22">
        <v>1544471.6</v>
      </c>
      <c r="H79" s="22">
        <v>16683.84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2434305.5965</v>
      </c>
      <c r="N79" s="22">
        <v>16683.84</v>
      </c>
      <c r="O79" s="22" t="s">
        <v>35</v>
      </c>
      <c r="P79" s="147" t="s">
        <v>35</v>
      </c>
      <c r="Q79" s="151"/>
    </row>
    <row r="80" spans="2:17" x14ac:dyDescent="0.3">
      <c r="B80" s="146" t="s">
        <v>172</v>
      </c>
      <c r="C80" s="27" t="s">
        <v>28</v>
      </c>
      <c r="D80" s="152">
        <v>1200</v>
      </c>
      <c r="E80" s="22">
        <f>'[1]1.2. АЭС'!E80</f>
        <v>36650291</v>
      </c>
      <c r="F80" s="22">
        <v>14546085</v>
      </c>
      <c r="G80" s="22" t="s">
        <v>35</v>
      </c>
      <c r="H80" s="22" t="s">
        <v>35</v>
      </c>
      <c r="I80" s="22">
        <v>14545934</v>
      </c>
      <c r="J80" s="22">
        <v>151</v>
      </c>
      <c r="K80" s="22">
        <f>'[1]1.2. АЭС'!K80</f>
        <v>37093187</v>
      </c>
      <c r="L80" s="22">
        <v>14594946</v>
      </c>
      <c r="M80" s="22" t="s">
        <v>35</v>
      </c>
      <c r="N80" s="22" t="s">
        <v>35</v>
      </c>
      <c r="O80" s="22">
        <v>14594946</v>
      </c>
      <c r="P80" s="22">
        <v>0</v>
      </c>
      <c r="Q80" s="153" t="s">
        <v>173</v>
      </c>
    </row>
    <row r="81" spans="2:17" x14ac:dyDescent="0.3">
      <c r="B81" s="146" t="s">
        <v>174</v>
      </c>
      <c r="C81" s="27" t="s">
        <v>28</v>
      </c>
      <c r="D81" s="152">
        <v>1300</v>
      </c>
      <c r="E81" s="22">
        <f>'[1]1.2. АЭС'!E81</f>
        <v>6650026</v>
      </c>
      <c r="F81" s="22">
        <v>2892627</v>
      </c>
      <c r="G81" s="22" t="s">
        <v>35</v>
      </c>
      <c r="H81" s="22" t="s">
        <v>35</v>
      </c>
      <c r="I81" s="22">
        <v>2892627</v>
      </c>
      <c r="J81" s="22">
        <v>0</v>
      </c>
      <c r="K81" s="22">
        <f>'[1]1.2. АЭС'!K81</f>
        <v>7043883</v>
      </c>
      <c r="L81" s="22">
        <v>2935574</v>
      </c>
      <c r="M81" s="22" t="s">
        <v>35</v>
      </c>
      <c r="N81" s="22" t="s">
        <v>35</v>
      </c>
      <c r="O81" s="22">
        <v>2935574</v>
      </c>
      <c r="P81" s="22">
        <v>0</v>
      </c>
      <c r="Q81" s="154"/>
    </row>
    <row r="82" spans="2:17" x14ac:dyDescent="0.3">
      <c r="B82" s="146" t="s">
        <v>175</v>
      </c>
      <c r="C82" s="27" t="s">
        <v>28</v>
      </c>
      <c r="D82" s="152">
        <v>1400</v>
      </c>
      <c r="E82" s="22">
        <f>'[1]1.2. АЭС'!E82</f>
        <v>2311244.1187479999</v>
      </c>
      <c r="F82" s="22">
        <v>1142834.775686</v>
      </c>
      <c r="G82" s="155" t="s">
        <v>35</v>
      </c>
      <c r="H82" s="155" t="s">
        <v>35</v>
      </c>
      <c r="I82" s="22">
        <v>1142834.775686</v>
      </c>
      <c r="J82" s="22">
        <v>0</v>
      </c>
      <c r="K82" s="22">
        <f>'[1]1.2. АЭС'!K82</f>
        <v>2942413.7705899999</v>
      </c>
      <c r="L82" s="22">
        <v>1438864.9098799999</v>
      </c>
      <c r="M82" s="22" t="s">
        <v>35</v>
      </c>
      <c r="N82" s="22" t="s">
        <v>35</v>
      </c>
      <c r="O82" s="22">
        <v>1438864.9098799999</v>
      </c>
      <c r="P82" s="22">
        <v>0</v>
      </c>
      <c r="Q82" s="152"/>
    </row>
    <row r="83" spans="2:17" x14ac:dyDescent="0.3">
      <c r="B83" s="33" t="s">
        <v>65</v>
      </c>
    </row>
    <row r="84" spans="2:17" ht="18.75" customHeight="1" x14ac:dyDescent="0.3">
      <c r="B84" s="7" t="s">
        <v>158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159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И.о. Генерального директора</v>
      </c>
      <c r="M91" s="37"/>
      <c r="N91" s="37"/>
      <c r="O91" s="37"/>
      <c r="P91" s="36" t="str">
        <f>'[1]1.1. АЭС'!N46</f>
        <v>А.Г. Палей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6" t="s">
        <v>176</v>
      </c>
      <c r="Q92" s="39"/>
    </row>
    <row r="93" spans="2:17" ht="26.25" x14ac:dyDescent="0.4">
      <c r="B93" s="36"/>
      <c r="M93" s="39"/>
      <c r="N93" s="39"/>
      <c r="O93" s="39"/>
      <c r="P93" s="156"/>
      <c r="Q93" s="39"/>
    </row>
    <row r="94" spans="2:17" ht="26.25" x14ac:dyDescent="0.4">
      <c r="B94" s="36"/>
      <c r="M94" s="39"/>
      <c r="N94" s="39"/>
      <c r="O94" s="39"/>
      <c r="P94" s="156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177</v>
      </c>
      <c r="Q96" s="39"/>
    </row>
    <row r="97" spans="4:16" hidden="1" x14ac:dyDescent="0.3"/>
    <row r="98" spans="4:16" hidden="1" x14ac:dyDescent="0.3"/>
    <row r="99" spans="4:16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x14ac:dyDescent="0.3">
      <c r="E100" s="24"/>
      <c r="F100" s="24"/>
    </row>
    <row r="101" spans="4:16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fitToHeight="2" orientation="landscape" r:id="rId1"/>
  <headerFooter alignWithMargins="0"/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ПЭС</vt:lpstr>
      <vt:lpstr>1.2. ПЭС</vt:lpstr>
      <vt:lpstr>'1.1. ПЭС'!Заголовки_для_печати</vt:lpstr>
      <vt:lpstr>'1.2. ПЭС'!Заголовки_для_печати</vt:lpstr>
      <vt:lpstr>'1.1. ПЭС'!Область_печати</vt:lpstr>
      <vt:lpstr>'1.2. ПЭС'!Область_печати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2015-08-10T05:01:24Z</dcterms:created>
  <dcterms:modified xsi:type="dcterms:W3CDTF">2015-08-10T05:02:03Z</dcterms:modified>
</cp:coreProperties>
</file>