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95" windowWidth="19020" windowHeight="1152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AE21" i="1" l="1"/>
  <c r="AE24" i="1"/>
  <c r="AE23" i="1"/>
  <c r="AE22" i="1"/>
  <c r="AA23" i="1" l="1"/>
  <c r="AB24" i="1"/>
  <c r="Z24" i="1" l="1"/>
  <c r="Z23" i="1"/>
  <c r="Z22" i="1"/>
  <c r="Z21" i="1"/>
  <c r="W23" i="1" l="1"/>
  <c r="Y21" i="1" l="1"/>
  <c r="Y22" i="1"/>
  <c r="V22" i="1" s="1"/>
  <c r="V24" i="1" l="1"/>
  <c r="V23" i="1"/>
  <c r="V21" i="1"/>
  <c r="E22" i="1" l="1"/>
  <c r="E21" i="1" l="1"/>
  <c r="C23" i="1" l="1"/>
  <c r="R24" i="1" l="1"/>
  <c r="R23" i="1"/>
  <c r="R22" i="1"/>
  <c r="R21" i="1"/>
  <c r="J23" i="1" l="1"/>
  <c r="F21" i="1"/>
  <c r="N24" i="1"/>
  <c r="N23" i="1"/>
  <c r="N22" i="1"/>
  <c r="N21" i="1"/>
  <c r="J24" i="1"/>
  <c r="J22" i="1"/>
  <c r="J21" i="1"/>
  <c r="F24" i="1"/>
  <c r="F23" i="1"/>
  <c r="F22" i="1"/>
  <c r="B22" i="1" l="1"/>
  <c r="B24" i="1"/>
  <c r="B23" i="1"/>
  <c r="B21" i="1"/>
  <c r="L11" i="1" l="1"/>
  <c r="K10" i="1"/>
  <c r="K11" i="1"/>
  <c r="K12" i="1"/>
  <c r="P10" i="1"/>
  <c r="P11" i="1"/>
  <c r="P12" i="1"/>
  <c r="P9" i="1"/>
  <c r="K9" i="1"/>
  <c r="P8" i="1"/>
  <c r="G11" i="1" l="1"/>
  <c r="J8" i="1"/>
  <c r="I8" i="1"/>
  <c r="J7" i="1"/>
  <c r="I7" i="1"/>
  <c r="H7" i="1"/>
  <c r="G7" i="1"/>
  <c r="J12" i="1"/>
  <c r="F12" i="1" s="1"/>
  <c r="J11" i="1"/>
  <c r="J10" i="1"/>
  <c r="I10" i="1"/>
  <c r="H10" i="1"/>
  <c r="G10" i="1"/>
  <c r="H9" i="1"/>
  <c r="I9" i="1"/>
  <c r="J9" i="1"/>
  <c r="G9" i="1"/>
  <c r="F8" i="1" l="1"/>
  <c r="F11" i="1"/>
  <c r="F9" i="1"/>
  <c r="B8" i="1"/>
  <c r="B12" i="1" l="1"/>
  <c r="B9" i="1"/>
  <c r="C11" i="1"/>
  <c r="B11" i="1" s="1"/>
</calcChain>
</file>

<file path=xl/sharedStrings.xml><?xml version="1.0" encoding="utf-8"?>
<sst xmlns="http://schemas.openxmlformats.org/spreadsheetml/2006/main" count="85" uniqueCount="29">
  <si>
    <r>
      <t>Величина резервируемой максимальной мощности</t>
    </r>
    <r>
      <rPr>
        <sz val="13"/>
        <color theme="1"/>
        <rFont val="Times New Roman"/>
        <family val="1"/>
        <charset val="204"/>
      </rPr>
      <t xml:space="preserve"> </t>
    </r>
  </si>
  <si>
    <t>Филиалы ДРСК</t>
  </si>
  <si>
    <t>Амурские ЭС</t>
  </si>
  <si>
    <t>Приморские ЭС</t>
  </si>
  <si>
    <t>Хабаровские ЭС</t>
  </si>
  <si>
    <t>ЭС ЕАО</t>
  </si>
  <si>
    <t>Южно-Якутские ЭС</t>
  </si>
  <si>
    <t xml:space="preserve">1 кв. 2013г </t>
  </si>
  <si>
    <t>всего</t>
  </si>
  <si>
    <t>ВН</t>
  </si>
  <si>
    <t>СН1</t>
  </si>
  <si>
    <t>СН2</t>
  </si>
  <si>
    <t>По остальным потребителям, подключенным к сетям ОАО «ДРСК»,  величина резервируемой максимальной мощности представлена по данным гарантирующего поставщика.</t>
  </si>
  <si>
    <t>ООО «Амурагроцентр»</t>
  </si>
  <si>
    <t>Согласно п.8(1)  Правил недискриминационного доступа к услугам по передаче электрической энергии и оказания этих услуг (ППРФ №861), сетевая организация предоставляет информацию о величине резервируемой максимальной мощности  по потребителям, подключенным к сетям ОАО "ДРСК" и находящихся в договорных отношениях по передаче электрической энергии с  ОАО «ДРСК» (такой потребитель один- ООО "Амурагроцентр")</t>
  </si>
  <si>
    <t xml:space="preserve">2 кв. 2013г </t>
  </si>
  <si>
    <t>НН</t>
  </si>
  <si>
    <t xml:space="preserve">3 кв. 2013г </t>
  </si>
  <si>
    <t xml:space="preserve">4 кв. 2013г </t>
  </si>
  <si>
    <t>за 2013г  (МВт)</t>
  </si>
  <si>
    <t xml:space="preserve"> Величина резервируемой максимальной мощности представлена по данным гарантирующего поставщика.</t>
  </si>
  <si>
    <t>Амурские ЭС*</t>
  </si>
  <si>
    <t xml:space="preserve">4 кв. 2014г </t>
  </si>
  <si>
    <t xml:space="preserve">*) по филиалу "Амурские ЭС" резервируемая мощность представлена по потребителям, заключившим договоры с ОАО "ДРСК": ООО «Амурагроцентр» и ООО «Березитовый рудник», итоговое значение принято по данным гарантирующего поставщика </t>
  </si>
  <si>
    <t xml:space="preserve">2 кв. 2015г </t>
  </si>
  <si>
    <t xml:space="preserve">3 кв. 2015г </t>
  </si>
  <si>
    <t xml:space="preserve">4 кв. 2015г </t>
  </si>
  <si>
    <t xml:space="preserve">1 кв. 2015г </t>
  </si>
  <si>
    <t>за 2015г  (МВт)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</si>
</sst>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9">
    <xf numFmtId="0" fontId="0" fillId="0" borderId="0" xfId="0"/>
    <xf numFmtId="0" fontId="1" fillId="0" borderId="0" xfId="0" applyFont="1"/>
    <xf numFmtId="164" fontId="3" fillId="0" borderId="1" xfId="1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/>
    </xf>
    <xf numFmtId="2" fontId="0" fillId="0" borderId="1" xfId="0" applyNumberFormat="1" applyBorder="1"/>
    <xf numFmtId="2" fontId="3" fillId="0" borderId="1" xfId="1" applyNumberFormat="1" applyBorder="1"/>
    <xf numFmtId="2" fontId="0" fillId="0" borderId="0" xfId="0" applyNumberFormat="1"/>
    <xf numFmtId="0" fontId="6" fillId="0" borderId="0" xfId="0" applyFont="1"/>
    <xf numFmtId="4" fontId="4" fillId="0" borderId="1" xfId="2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29"/>
  <sheetViews>
    <sheetView tabSelected="1"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G21" sqref="AG21"/>
    </sheetView>
  </sheetViews>
  <sheetFormatPr defaultRowHeight="15" x14ac:dyDescent="0.25"/>
  <cols>
    <col min="1" max="1" width="27.140625" customWidth="1"/>
    <col min="2" max="5" width="7.28515625" customWidth="1"/>
    <col min="6" max="10" width="7" hidden="1" customWidth="1"/>
    <col min="11" max="20" width="7.42578125" hidden="1" customWidth="1"/>
    <col min="21" max="21" width="0" hidden="1" customWidth="1"/>
  </cols>
  <sheetData>
    <row r="2" spans="1:20" ht="17.25" x14ac:dyDescent="0.3">
      <c r="A2" s="1" t="s">
        <v>0</v>
      </c>
    </row>
    <row r="3" spans="1:20" ht="17.25" hidden="1" x14ac:dyDescent="0.3">
      <c r="A3" s="16" t="s">
        <v>19</v>
      </c>
      <c r="B3" s="16"/>
      <c r="C3" s="16"/>
      <c r="D3" s="16"/>
      <c r="E3" s="16"/>
    </row>
    <row r="4" spans="1:20" ht="17.25" hidden="1" x14ac:dyDescent="0.3">
      <c r="A4" s="9"/>
      <c r="C4" s="1"/>
      <c r="D4" s="1"/>
    </row>
    <row r="5" spans="1:20" ht="15" hidden="1" customHeight="1" x14ac:dyDescent="0.25">
      <c r="A5" s="3" t="s">
        <v>1</v>
      </c>
      <c r="B5" s="13" t="s">
        <v>7</v>
      </c>
      <c r="C5" s="14"/>
      <c r="D5" s="14"/>
      <c r="E5" s="15"/>
      <c r="F5" s="13" t="s">
        <v>15</v>
      </c>
      <c r="G5" s="14"/>
      <c r="H5" s="14"/>
      <c r="I5" s="14"/>
      <c r="J5" s="15"/>
      <c r="K5" s="13" t="s">
        <v>17</v>
      </c>
      <c r="L5" s="14"/>
      <c r="M5" s="14"/>
      <c r="N5" s="14"/>
      <c r="O5" s="15"/>
      <c r="P5" s="13" t="s">
        <v>18</v>
      </c>
      <c r="Q5" s="14"/>
      <c r="R5" s="14"/>
      <c r="S5" s="14"/>
      <c r="T5" s="15"/>
    </row>
    <row r="6" spans="1:20" hidden="1" x14ac:dyDescent="0.25">
      <c r="A6" s="3"/>
      <c r="B6" s="4" t="s">
        <v>8</v>
      </c>
      <c r="C6" s="4" t="s">
        <v>9</v>
      </c>
      <c r="D6" s="4" t="s">
        <v>10</v>
      </c>
      <c r="E6" s="4" t="s">
        <v>11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16</v>
      </c>
      <c r="K6" s="4" t="s">
        <v>8</v>
      </c>
      <c r="L6" s="4" t="s">
        <v>9</v>
      </c>
      <c r="M6" s="4" t="s">
        <v>10</v>
      </c>
      <c r="N6" s="4" t="s">
        <v>11</v>
      </c>
      <c r="O6" s="4" t="s">
        <v>16</v>
      </c>
      <c r="P6" s="4" t="s">
        <v>8</v>
      </c>
      <c r="Q6" s="4" t="s">
        <v>9</v>
      </c>
      <c r="R6" s="4" t="s">
        <v>10</v>
      </c>
      <c r="S6" s="4" t="s">
        <v>11</v>
      </c>
      <c r="T6" s="4" t="s">
        <v>16</v>
      </c>
    </row>
    <row r="7" spans="1:20" ht="21" hidden="1" customHeight="1" x14ac:dyDescent="0.25">
      <c r="A7" s="3" t="s">
        <v>2</v>
      </c>
      <c r="B7" s="6">
        <v>152.30000000000001</v>
      </c>
      <c r="C7" s="6">
        <v>0</v>
      </c>
      <c r="D7" s="6">
        <v>0</v>
      </c>
      <c r="E7" s="6">
        <v>0</v>
      </c>
      <c r="F7" s="6">
        <v>179.63800000000001</v>
      </c>
      <c r="G7" s="6" t="e">
        <f>(#REF!+#REF!+#REF!)/3</f>
        <v>#REF!</v>
      </c>
      <c r="H7" s="6" t="e">
        <f>(#REF!+#REF!+#REF!)/3</f>
        <v>#REF!</v>
      </c>
      <c r="I7" s="6" t="e">
        <f>(#REF!+#REF!+#REF!)/3</f>
        <v>#REF!</v>
      </c>
      <c r="J7" s="6" t="e">
        <f>(#REF!+#REF!+#REF!)/3</f>
        <v>#REF!</v>
      </c>
      <c r="K7" s="3">
        <v>197.43899999999999</v>
      </c>
      <c r="L7" s="6">
        <v>0</v>
      </c>
      <c r="M7" s="6">
        <v>0</v>
      </c>
      <c r="N7" s="6">
        <v>0</v>
      </c>
      <c r="O7" s="6">
        <v>0</v>
      </c>
      <c r="P7" s="6">
        <v>224.44800000000001</v>
      </c>
      <c r="Q7" s="6">
        <v>0</v>
      </c>
      <c r="R7" s="6">
        <v>0</v>
      </c>
      <c r="S7" s="6">
        <v>0</v>
      </c>
      <c r="T7" s="6">
        <v>0</v>
      </c>
    </row>
    <row r="8" spans="1:20" ht="15.75" hidden="1" customHeight="1" x14ac:dyDescent="0.25">
      <c r="A8" s="3" t="s">
        <v>13</v>
      </c>
      <c r="B8" s="6">
        <f>SUM(C8:D8)</f>
        <v>5.3540000000000001</v>
      </c>
      <c r="C8" s="6">
        <v>4.7590000000000003</v>
      </c>
      <c r="D8" s="6">
        <v>0.59499999999999997</v>
      </c>
      <c r="E8" s="6">
        <v>0</v>
      </c>
      <c r="F8" s="6" t="e">
        <f>SUM(G8:J8)</f>
        <v>#REF!</v>
      </c>
      <c r="G8" s="6">
        <v>4.6820000000000004</v>
      </c>
      <c r="H8">
        <v>0.56200000000000006</v>
      </c>
      <c r="I8" s="6" t="e">
        <f>(#REF!+#REF!+#REF!)/3</f>
        <v>#REF!</v>
      </c>
      <c r="J8" s="6" t="e">
        <f>(#REF!+#REF!+#REF!)/3</f>
        <v>#REF!</v>
      </c>
      <c r="K8" s="3">
        <v>5.1420000000000003</v>
      </c>
      <c r="L8" s="6">
        <v>0</v>
      </c>
      <c r="M8" s="6">
        <v>0</v>
      </c>
      <c r="N8" s="6">
        <v>0</v>
      </c>
      <c r="O8" s="6">
        <v>0</v>
      </c>
      <c r="P8" s="6">
        <f>Q8+R8</f>
        <v>5.3339999999999996</v>
      </c>
      <c r="Q8" s="6">
        <v>4.6239999999999997</v>
      </c>
      <c r="R8">
        <v>0.71</v>
      </c>
      <c r="S8" s="6">
        <v>0</v>
      </c>
      <c r="T8" s="6">
        <v>0</v>
      </c>
    </row>
    <row r="9" spans="1:20" ht="21" hidden="1" customHeight="1" x14ac:dyDescent="0.25">
      <c r="A9" s="3" t="s">
        <v>3</v>
      </c>
      <c r="B9" s="6">
        <f>C9+D9+E9</f>
        <v>536.90300000000002</v>
      </c>
      <c r="C9" s="6">
        <v>302.08300000000003</v>
      </c>
      <c r="D9" s="6">
        <v>152.84100000000001</v>
      </c>
      <c r="E9" s="6">
        <v>81.978999999999999</v>
      </c>
      <c r="F9" s="6" t="e">
        <f>SUM(G9:J9)</f>
        <v>#REF!</v>
      </c>
      <c r="G9" s="6" t="e">
        <f>(#REF!+#REF!+#REF!)/3</f>
        <v>#REF!</v>
      </c>
      <c r="H9" s="6" t="e">
        <f>(#REF!+#REF!+#REF!)/3</f>
        <v>#REF!</v>
      </c>
      <c r="I9" s="6" t="e">
        <f>(#REF!+#REF!+#REF!)/3</f>
        <v>#REF!</v>
      </c>
      <c r="J9" s="6" t="e">
        <f>(#REF!+#REF!+#REF!)/3</f>
        <v>#REF!</v>
      </c>
      <c r="K9" s="3">
        <f>SUM(L9:O9)</f>
        <v>581.39200000000005</v>
      </c>
      <c r="L9" s="3">
        <v>197.6</v>
      </c>
      <c r="M9" s="3">
        <v>251.36</v>
      </c>
      <c r="N9" s="3">
        <v>131.47</v>
      </c>
      <c r="O9" s="3">
        <v>0.96199999999999997</v>
      </c>
      <c r="P9" s="6">
        <f>SUM(Q9:T9)</f>
        <v>578.279</v>
      </c>
      <c r="Q9" s="6">
        <v>341.07600000000002</v>
      </c>
      <c r="R9" s="6">
        <v>132.80000000000001</v>
      </c>
      <c r="S9" s="6">
        <v>102.75</v>
      </c>
      <c r="T9" s="6">
        <v>1.653</v>
      </c>
    </row>
    <row r="10" spans="1:20" ht="21" hidden="1" customHeight="1" x14ac:dyDescent="0.25">
      <c r="A10" s="3" t="s">
        <v>4</v>
      </c>
      <c r="B10" s="6">
        <v>510.32900000000001</v>
      </c>
      <c r="C10" s="6">
        <v>0</v>
      </c>
      <c r="D10" s="6">
        <v>0</v>
      </c>
      <c r="E10" s="6">
        <v>0</v>
      </c>
      <c r="F10" s="6">
        <v>562.28</v>
      </c>
      <c r="G10" s="6" t="e">
        <f>(#REF!+#REF!+#REF!)/3</f>
        <v>#REF!</v>
      </c>
      <c r="H10" s="6" t="e">
        <f>(#REF!+#REF!+#REF!)/3</f>
        <v>#REF!</v>
      </c>
      <c r="I10" s="6" t="e">
        <f>(#REF!+#REF!+#REF!)/3</f>
        <v>#REF!</v>
      </c>
      <c r="J10" s="6" t="e">
        <f>(#REF!+#REF!+#REF!)/3</f>
        <v>#REF!</v>
      </c>
      <c r="K10" s="3">
        <f>SUM(L10:O10)</f>
        <v>541.92933333333337</v>
      </c>
      <c r="L10" s="10">
        <v>291.32900000000001</v>
      </c>
      <c r="M10" s="10">
        <v>199.798</v>
      </c>
      <c r="N10" s="10">
        <v>48.917333333333339</v>
      </c>
      <c r="O10" s="10">
        <v>1.885</v>
      </c>
      <c r="P10" s="6">
        <f t="shared" ref="P10:P12" si="0">SUM(Q10:T10)</f>
        <v>545.31000000000006</v>
      </c>
      <c r="Q10" s="6">
        <v>324.92</v>
      </c>
      <c r="R10" s="6">
        <v>180.36</v>
      </c>
      <c r="S10" s="6">
        <v>38.21</v>
      </c>
      <c r="T10" s="6">
        <v>1.82</v>
      </c>
    </row>
    <row r="11" spans="1:20" ht="21" hidden="1" customHeight="1" x14ac:dyDescent="0.25">
      <c r="A11" s="3" t="s">
        <v>5</v>
      </c>
      <c r="B11" s="6">
        <f>C11+D11+E11</f>
        <v>13.734</v>
      </c>
      <c r="C11" s="6">
        <f>0.582+2.585</f>
        <v>3.1669999999999998</v>
      </c>
      <c r="D11" s="6">
        <v>7.7889999999999997</v>
      </c>
      <c r="E11" s="6">
        <v>2.778</v>
      </c>
      <c r="F11" s="6" t="e">
        <f t="shared" ref="F11:F12" si="1">SUM(G11:J11)</f>
        <v>#REF!</v>
      </c>
      <c r="G11" s="6">
        <f>1.213+2.439</f>
        <v>3.6520000000000001</v>
      </c>
      <c r="H11" s="6">
        <v>9.9659999999999993</v>
      </c>
      <c r="I11" s="6">
        <v>2.71</v>
      </c>
      <c r="J11" s="6" t="e">
        <f>(#REF!+#REF!+#REF!)/3</f>
        <v>#REF!</v>
      </c>
      <c r="K11" s="3">
        <f>SUM(L11:N11)</f>
        <v>17.45</v>
      </c>
      <c r="L11" s="3">
        <f>1.5+2.49</f>
        <v>3.99</v>
      </c>
      <c r="M11" s="3">
        <v>11.07</v>
      </c>
      <c r="N11" s="3">
        <v>2.39</v>
      </c>
      <c r="O11" s="8">
        <v>0</v>
      </c>
      <c r="P11" s="6">
        <f t="shared" si="0"/>
        <v>7.9850000000000003</v>
      </c>
      <c r="Q11" s="6">
        <v>3.23</v>
      </c>
      <c r="R11" s="6">
        <v>2.64</v>
      </c>
      <c r="S11" s="6">
        <v>2.1150000000000002</v>
      </c>
      <c r="T11" s="6">
        <v>0</v>
      </c>
    </row>
    <row r="12" spans="1:20" ht="21" hidden="1" customHeight="1" x14ac:dyDescent="0.25">
      <c r="A12" s="3" t="s">
        <v>6</v>
      </c>
      <c r="B12" s="6">
        <f>C12+D12+E12</f>
        <v>207.13590290627582</v>
      </c>
      <c r="C12" s="7">
        <v>42.917799966888431</v>
      </c>
      <c r="D12" s="7">
        <v>41.110286803385421</v>
      </c>
      <c r="E12" s="7">
        <v>123.10781613600194</v>
      </c>
      <c r="F12" s="6" t="e">
        <f t="shared" si="1"/>
        <v>#REF!</v>
      </c>
      <c r="G12" s="6">
        <v>42.3</v>
      </c>
      <c r="H12" s="6">
        <v>43.9</v>
      </c>
      <c r="I12" s="6">
        <v>136.1</v>
      </c>
      <c r="J12" s="6" t="e">
        <f>(#REF!+#REF!+#REF!)/3</f>
        <v>#REF!</v>
      </c>
      <c r="K12" s="3">
        <f t="shared" ref="K12" si="2">SUM(L12:O12)</f>
        <v>434.2</v>
      </c>
      <c r="L12" s="2">
        <v>27.7</v>
      </c>
      <c r="M12" s="2">
        <v>43.7</v>
      </c>
      <c r="N12" s="2">
        <v>145.69999999999999</v>
      </c>
      <c r="O12" s="2">
        <v>217.1</v>
      </c>
      <c r="P12" s="6">
        <f t="shared" si="0"/>
        <v>399</v>
      </c>
      <c r="Q12" s="6">
        <v>25.7</v>
      </c>
      <c r="R12" s="6">
        <v>42.3</v>
      </c>
      <c r="S12" s="6">
        <v>131.6</v>
      </c>
      <c r="T12" s="6">
        <v>199.4</v>
      </c>
    </row>
    <row r="13" spans="1:20" hidden="1" x14ac:dyDescent="0.25"/>
    <row r="14" spans="1:20" s="5" customFormat="1" ht="67.5" hidden="1" customHeight="1" x14ac:dyDescent="0.2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20" s="5" customFormat="1" ht="37.5" hidden="1" customHeight="1" x14ac:dyDescent="0.2">
      <c r="A15" s="18" t="s">
        <v>12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20" ht="18" customHeight="1" x14ac:dyDescent="0.3">
      <c r="A16" s="16" t="s">
        <v>28</v>
      </c>
      <c r="B16" s="16"/>
      <c r="C16" s="16"/>
      <c r="D16" s="16"/>
      <c r="E16" s="16"/>
    </row>
    <row r="17" spans="1:35" ht="18" customHeight="1" x14ac:dyDescent="0.3">
      <c r="A17" s="9"/>
      <c r="C17" s="1"/>
      <c r="D17" s="1"/>
    </row>
    <row r="18" spans="1:35" ht="18" customHeight="1" x14ac:dyDescent="0.25">
      <c r="A18" s="3" t="s">
        <v>1</v>
      </c>
      <c r="B18" s="13" t="s">
        <v>27</v>
      </c>
      <c r="C18" s="14"/>
      <c r="D18" s="14"/>
      <c r="E18" s="15"/>
      <c r="F18" s="13" t="s">
        <v>24</v>
      </c>
      <c r="G18" s="14"/>
      <c r="H18" s="14"/>
      <c r="I18" s="15"/>
      <c r="J18" s="13" t="s">
        <v>25</v>
      </c>
      <c r="K18" s="14"/>
      <c r="L18" s="14"/>
      <c r="M18" s="15"/>
      <c r="N18" s="13" t="s">
        <v>22</v>
      </c>
      <c r="O18" s="14"/>
      <c r="P18" s="14"/>
      <c r="Q18" s="15"/>
      <c r="R18" s="13" t="s">
        <v>26</v>
      </c>
      <c r="S18" s="14"/>
      <c r="T18" s="14"/>
      <c r="U18" s="15"/>
      <c r="V18" s="13" t="s">
        <v>24</v>
      </c>
      <c r="W18" s="14"/>
      <c r="X18" s="14"/>
      <c r="Y18" s="15"/>
      <c r="Z18" s="13" t="s">
        <v>25</v>
      </c>
      <c r="AA18" s="14"/>
      <c r="AB18" s="14"/>
      <c r="AC18" s="14"/>
      <c r="AD18" s="15"/>
      <c r="AE18" s="13" t="s">
        <v>26</v>
      </c>
      <c r="AF18" s="14"/>
      <c r="AG18" s="14"/>
      <c r="AH18" s="14"/>
      <c r="AI18" s="15"/>
    </row>
    <row r="19" spans="1:35" ht="18" customHeight="1" x14ac:dyDescent="0.25">
      <c r="A19" s="3"/>
      <c r="B19" s="4" t="s">
        <v>8</v>
      </c>
      <c r="C19" s="4" t="s">
        <v>9</v>
      </c>
      <c r="D19" s="4" t="s">
        <v>10</v>
      </c>
      <c r="E19" s="4" t="s">
        <v>11</v>
      </c>
      <c r="F19" s="4" t="s">
        <v>8</v>
      </c>
      <c r="G19" s="4" t="s">
        <v>9</v>
      </c>
      <c r="H19" s="4" t="s">
        <v>10</v>
      </c>
      <c r="I19" s="4" t="s">
        <v>11</v>
      </c>
      <c r="J19" s="4" t="s">
        <v>8</v>
      </c>
      <c r="K19" s="4" t="s">
        <v>9</v>
      </c>
      <c r="L19" s="4" t="s">
        <v>10</v>
      </c>
      <c r="M19" s="4" t="s">
        <v>11</v>
      </c>
      <c r="N19" s="4" t="s">
        <v>8</v>
      </c>
      <c r="O19" s="4" t="s">
        <v>9</v>
      </c>
      <c r="P19" s="4" t="s">
        <v>10</v>
      </c>
      <c r="Q19" s="4" t="s">
        <v>11</v>
      </c>
      <c r="R19" s="4" t="s">
        <v>8</v>
      </c>
      <c r="S19" s="4" t="s">
        <v>9</v>
      </c>
      <c r="T19" s="4" t="s">
        <v>10</v>
      </c>
      <c r="U19" s="4" t="s">
        <v>11</v>
      </c>
      <c r="V19" s="4" t="s">
        <v>8</v>
      </c>
      <c r="W19" s="4" t="s">
        <v>9</v>
      </c>
      <c r="X19" s="4" t="s">
        <v>10</v>
      </c>
      <c r="Y19" s="4" t="s">
        <v>11</v>
      </c>
      <c r="Z19" s="4" t="s">
        <v>8</v>
      </c>
      <c r="AA19" s="12" t="s">
        <v>9</v>
      </c>
      <c r="AB19" s="12" t="s">
        <v>10</v>
      </c>
      <c r="AC19" s="12" t="s">
        <v>11</v>
      </c>
      <c r="AD19" s="12" t="s">
        <v>16</v>
      </c>
      <c r="AE19" s="4" t="s">
        <v>8</v>
      </c>
      <c r="AF19" s="12" t="s">
        <v>9</v>
      </c>
      <c r="AG19" s="12" t="s">
        <v>10</v>
      </c>
      <c r="AH19" s="12" t="s">
        <v>11</v>
      </c>
      <c r="AI19" s="12" t="s">
        <v>16</v>
      </c>
    </row>
    <row r="20" spans="1:35" ht="18" customHeight="1" x14ac:dyDescent="0.25">
      <c r="A20" s="3" t="s">
        <v>21</v>
      </c>
      <c r="B20" s="6">
        <v>202.541</v>
      </c>
      <c r="C20" s="6">
        <v>8.2390000000000008</v>
      </c>
      <c r="D20" s="6">
        <v>-0.53900000000000003</v>
      </c>
      <c r="E20" s="6"/>
      <c r="F20" s="6">
        <v>250.51</v>
      </c>
      <c r="G20" s="6"/>
      <c r="H20" s="6"/>
      <c r="I20" s="6"/>
      <c r="J20" s="6">
        <v>237.60400000000001</v>
      </c>
      <c r="K20" s="6"/>
      <c r="L20" s="6"/>
      <c r="M20" s="6"/>
      <c r="N20" s="6"/>
      <c r="O20" s="6"/>
      <c r="P20" s="6"/>
      <c r="Q20" s="6"/>
      <c r="R20" s="6">
        <v>211.65899999999999</v>
      </c>
      <c r="S20" s="6"/>
      <c r="T20" s="6"/>
      <c r="U20" s="6"/>
      <c r="V20" s="6">
        <v>254.81800000000001</v>
      </c>
      <c r="W20" s="6">
        <v>11.044</v>
      </c>
      <c r="X20" s="6">
        <v>-0.35099999999999998</v>
      </c>
      <c r="Y20" s="6"/>
      <c r="Z20" s="6">
        <v>243.256</v>
      </c>
      <c r="AA20" s="6">
        <v>10.657</v>
      </c>
      <c r="AB20" s="6">
        <v>-0.39900000000000002</v>
      </c>
      <c r="AC20" s="6"/>
      <c r="AD20" s="3"/>
      <c r="AE20" s="6">
        <v>214.08799999999999</v>
      </c>
      <c r="AF20" s="6">
        <v>9.2560000000000002</v>
      </c>
      <c r="AG20" s="6">
        <v>-0.54</v>
      </c>
      <c r="AH20" s="6"/>
      <c r="AI20" s="3"/>
    </row>
    <row r="21" spans="1:35" x14ac:dyDescent="0.25">
      <c r="A21" s="3" t="s">
        <v>3</v>
      </c>
      <c r="B21" s="6">
        <f>C21+D21+E21</f>
        <v>504.09999999999997</v>
      </c>
      <c r="C21" s="6">
        <v>285.39400000000001</v>
      </c>
      <c r="D21" s="6">
        <v>102.679</v>
      </c>
      <c r="E21" s="6">
        <f>114.398+1.629</f>
        <v>116.027</v>
      </c>
      <c r="F21" s="6">
        <f>G21+H21+I21</f>
        <v>0</v>
      </c>
      <c r="G21" s="6"/>
      <c r="H21" s="6"/>
      <c r="I21" s="6"/>
      <c r="J21" s="6">
        <f>K21+L21+M21</f>
        <v>0</v>
      </c>
      <c r="K21" s="6"/>
      <c r="L21" s="6"/>
      <c r="M21" s="6"/>
      <c r="N21" s="6">
        <f>O21+P21+Q21</f>
        <v>0</v>
      </c>
      <c r="O21" s="6"/>
      <c r="P21" s="6"/>
      <c r="Q21" s="6"/>
      <c r="R21" s="6">
        <f>S21+T21+U21</f>
        <v>0</v>
      </c>
      <c r="S21" s="6"/>
      <c r="T21" s="6"/>
      <c r="U21" s="6"/>
      <c r="V21" s="6">
        <f>W21+X21+Y21</f>
        <v>552.11418000000003</v>
      </c>
      <c r="W21" s="6">
        <v>306.92554000000001</v>
      </c>
      <c r="X21" s="6">
        <v>114.07316</v>
      </c>
      <c r="Y21" s="6">
        <f>129.45848+1.657</f>
        <v>131.11548000000002</v>
      </c>
      <c r="Z21" s="6">
        <f>AA21+AB21+AC21</f>
        <v>503.57598999999993</v>
      </c>
      <c r="AA21" s="6">
        <v>291.28818999999999</v>
      </c>
      <c r="AB21" s="6">
        <v>120.65401</v>
      </c>
      <c r="AC21" s="6">
        <v>91.633790000000005</v>
      </c>
      <c r="AD21" s="6">
        <v>25.839559999999999</v>
      </c>
      <c r="AE21" s="6">
        <f>AF21+AG21+AH21+AI21</f>
        <v>467.00100000000003</v>
      </c>
      <c r="AF21" s="6">
        <v>246.613</v>
      </c>
      <c r="AG21" s="6">
        <v>130.751</v>
      </c>
      <c r="AH21" s="6">
        <v>63.347000000000001</v>
      </c>
      <c r="AI21" s="6">
        <v>26.29</v>
      </c>
    </row>
    <row r="22" spans="1:35" x14ac:dyDescent="0.25">
      <c r="A22" s="3" t="s">
        <v>4</v>
      </c>
      <c r="B22" s="6">
        <f>C22+D22+E22</f>
        <v>354.73</v>
      </c>
      <c r="C22" s="6">
        <v>178.22</v>
      </c>
      <c r="D22" s="6">
        <v>137.65</v>
      </c>
      <c r="E22" s="6">
        <f>37.17+1.69</f>
        <v>38.86</v>
      </c>
      <c r="F22" s="6">
        <f>G22+H22+I22</f>
        <v>0</v>
      </c>
      <c r="G22" s="6"/>
      <c r="H22" s="6"/>
      <c r="I22" s="6"/>
      <c r="J22" s="6">
        <f>K22+L22+M22</f>
        <v>0</v>
      </c>
      <c r="K22" s="6"/>
      <c r="L22" s="6"/>
      <c r="M22" s="6"/>
      <c r="N22" s="6">
        <f>O22+P22+Q22</f>
        <v>0</v>
      </c>
      <c r="O22" s="6"/>
      <c r="P22" s="6"/>
      <c r="Q22" s="6"/>
      <c r="R22" s="6">
        <f>S22+T22+U22</f>
        <v>0</v>
      </c>
      <c r="S22" s="6"/>
      <c r="T22" s="6"/>
      <c r="U22" s="6"/>
      <c r="V22" s="6">
        <f>W22+X22+Y22</f>
        <v>373.65377470999994</v>
      </c>
      <c r="W22" s="6">
        <v>184.22717559333333</v>
      </c>
      <c r="X22" s="6">
        <v>143.96232776333332</v>
      </c>
      <c r="Y22" s="6">
        <f>43.6942713533333+1.77</f>
        <v>45.464271353333302</v>
      </c>
      <c r="Z22" s="6">
        <f>AA22+AB22+AC22</f>
        <v>365.19322378000004</v>
      </c>
      <c r="AA22" s="6">
        <v>168.90684458000001</v>
      </c>
      <c r="AB22" s="6">
        <v>149.94571662000001</v>
      </c>
      <c r="AC22" s="6">
        <v>46.340662579999993</v>
      </c>
      <c r="AD22" s="6">
        <v>1.8764096466666667</v>
      </c>
      <c r="AE22" s="6">
        <f>AF22+AG22+AH22</f>
        <v>304.77710268666669</v>
      </c>
      <c r="AF22" s="6">
        <v>127.65980831666668</v>
      </c>
      <c r="AG22" s="6">
        <v>138.39659466333333</v>
      </c>
      <c r="AH22" s="6">
        <v>38.720699706666664</v>
      </c>
      <c r="AI22" s="6">
        <v>1.59588065</v>
      </c>
    </row>
    <row r="23" spans="1:35" x14ac:dyDescent="0.25">
      <c r="A23" s="3" t="s">
        <v>5</v>
      </c>
      <c r="B23" s="6">
        <f>C23+D23+E23</f>
        <v>16.052</v>
      </c>
      <c r="C23" s="6">
        <f>1.101+2.677</f>
        <v>3.778</v>
      </c>
      <c r="D23" s="6">
        <v>7.6630000000000003</v>
      </c>
      <c r="E23" s="6">
        <v>4.6109999999999998</v>
      </c>
      <c r="F23" s="6">
        <f>G23+H23+I23</f>
        <v>0</v>
      </c>
      <c r="G23" s="6"/>
      <c r="H23" s="6"/>
      <c r="I23" s="6"/>
      <c r="J23" s="6">
        <f>K23+L23+M23</f>
        <v>0</v>
      </c>
      <c r="K23" s="6"/>
      <c r="L23" s="6"/>
      <c r="M23" s="6"/>
      <c r="N23" s="6">
        <f>O23+P23+Q23</f>
        <v>0</v>
      </c>
      <c r="O23" s="6"/>
      <c r="P23" s="6"/>
      <c r="Q23" s="6"/>
      <c r="R23" s="6">
        <f>S23+T23+U23</f>
        <v>0</v>
      </c>
      <c r="S23" s="6"/>
      <c r="T23" s="6"/>
      <c r="U23" s="6"/>
      <c r="V23" s="6">
        <f>W23+X23+Y23</f>
        <v>18.963229439999999</v>
      </c>
      <c r="W23" s="6">
        <f>1.76722944+2.579</f>
        <v>4.3462294400000001</v>
      </c>
      <c r="X23" s="6">
        <v>10.534000000000001</v>
      </c>
      <c r="Y23" s="6">
        <v>4.0830000000000002</v>
      </c>
      <c r="Z23" s="6">
        <f>AA23+AB23+AC23</f>
        <v>19.555</v>
      </c>
      <c r="AA23" s="6">
        <f>1.997+2.553</f>
        <v>4.55</v>
      </c>
      <c r="AB23" s="6">
        <v>11.266</v>
      </c>
      <c r="AC23" s="6">
        <v>3.7389999999999999</v>
      </c>
      <c r="AD23" s="3"/>
      <c r="AE23" s="6">
        <f>AF23+AG23+AH23</f>
        <v>16.062000000000001</v>
      </c>
      <c r="AF23" s="6">
        <v>3.9540000000000002</v>
      </c>
      <c r="AG23" s="6">
        <v>8.4489999999999998</v>
      </c>
      <c r="AH23" s="6">
        <v>3.6589999999999998</v>
      </c>
      <c r="AI23" s="3"/>
    </row>
    <row r="24" spans="1:35" x14ac:dyDescent="0.25">
      <c r="A24" s="3" t="s">
        <v>6</v>
      </c>
      <c r="B24" s="6">
        <f>C24+D24+E24</f>
        <v>319.99999999999994</v>
      </c>
      <c r="C24" s="7">
        <v>312.7</v>
      </c>
      <c r="D24" s="7">
        <v>1.4</v>
      </c>
      <c r="E24" s="7">
        <v>5.9</v>
      </c>
      <c r="F24" s="6">
        <f>G24+H24+I24</f>
        <v>0</v>
      </c>
      <c r="G24" s="7"/>
      <c r="H24" s="7"/>
      <c r="I24" s="7"/>
      <c r="J24" s="6">
        <f>K24+L24+M24</f>
        <v>0</v>
      </c>
      <c r="K24" s="7"/>
      <c r="L24" s="7"/>
      <c r="M24" s="7"/>
      <c r="N24" s="6">
        <f>O24+P24+Q24</f>
        <v>0</v>
      </c>
      <c r="O24" s="7"/>
      <c r="P24" s="7"/>
      <c r="Q24" s="7"/>
      <c r="R24" s="6">
        <f>S24+T24+U24</f>
        <v>0</v>
      </c>
      <c r="S24" s="7"/>
      <c r="T24" s="7"/>
      <c r="U24" s="7"/>
      <c r="V24" s="6">
        <f>W24+X24+Y24</f>
        <v>323.3</v>
      </c>
      <c r="W24" s="7">
        <v>314.89999999999998</v>
      </c>
      <c r="X24" s="7">
        <v>2.1</v>
      </c>
      <c r="Y24" s="7">
        <v>6.3</v>
      </c>
      <c r="Z24" s="6">
        <f>AA24+AB24+AC24</f>
        <v>324.09999999999997</v>
      </c>
      <c r="AA24" s="7">
        <v>314.5</v>
      </c>
      <c r="AB24" s="7">
        <f>2.4</f>
        <v>2.4</v>
      </c>
      <c r="AC24" s="7">
        <v>7.2</v>
      </c>
      <c r="AD24" s="3"/>
      <c r="AE24" s="6">
        <f>AF24+AG24+AH24</f>
        <v>316.20000000000005</v>
      </c>
      <c r="AF24" s="7">
        <v>308.3</v>
      </c>
      <c r="AG24" s="7">
        <v>1.8</v>
      </c>
      <c r="AH24" s="7">
        <v>6.1</v>
      </c>
      <c r="AI24" s="3"/>
    </row>
    <row r="25" spans="1:35" x14ac:dyDescent="0.25">
      <c r="AA25" s="11"/>
    </row>
    <row r="26" spans="1:35" ht="15" customHeight="1" x14ac:dyDescent="0.25">
      <c r="A26" t="s">
        <v>20</v>
      </c>
      <c r="AA26" s="11"/>
      <c r="AE26" s="11"/>
    </row>
    <row r="27" spans="1:35" ht="73.5" customHeight="1" x14ac:dyDescent="0.25">
      <c r="A27" s="17" t="s">
        <v>23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AE27" s="11"/>
    </row>
    <row r="28" spans="1:35" x14ac:dyDescent="0.25">
      <c r="AE28" s="11"/>
    </row>
    <row r="29" spans="1:35" x14ac:dyDescent="0.25">
      <c r="AE29" s="11"/>
    </row>
  </sheetData>
  <mergeCells count="17">
    <mergeCell ref="AE18:AI18"/>
    <mergeCell ref="A27:Q27"/>
    <mergeCell ref="P5:T5"/>
    <mergeCell ref="A14:J14"/>
    <mergeCell ref="A15:J15"/>
    <mergeCell ref="K5:O5"/>
    <mergeCell ref="F5:J5"/>
    <mergeCell ref="B5:E5"/>
    <mergeCell ref="B18:E18"/>
    <mergeCell ref="R18:U18"/>
    <mergeCell ref="Z18:AD18"/>
    <mergeCell ref="A3:E3"/>
    <mergeCell ref="A16:E16"/>
    <mergeCell ref="F18:I18"/>
    <mergeCell ref="J18:M18"/>
    <mergeCell ref="N18:Q18"/>
    <mergeCell ref="V18:Y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Дудукалова Людмила Александровна</dc:creator>
  <cp:lastModifiedBy>Дудукалова Людмила Александровна</cp:lastModifiedBy>
  <cp:lastPrinted>2013-08-12T22:11:15Z</cp:lastPrinted>
  <dcterms:created xsi:type="dcterms:W3CDTF">2013-07-17T04:37:45Z</dcterms:created>
  <dcterms:modified xsi:type="dcterms:W3CDTF">2016-02-01T02:06:03Z</dcterms:modified>
</cp:coreProperties>
</file>