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1565"/>
  </bookViews>
  <sheets>
    <sheet name="1.1. ХЭС" sheetId="1" r:id="rId1"/>
    <sheet name="1.2. ХЭС" sheetId="2" r:id="rId2"/>
  </sheets>
  <externalReferences>
    <externalReference r:id="rId3"/>
  </externalReferences>
  <definedNames>
    <definedName name="_xlnm.Print_Titles" localSheetId="0">'1.1. ХЭС'!$B:$D</definedName>
    <definedName name="_xlnm.Print_Titles" localSheetId="1">'1.2. ХЭС'!$B:$D</definedName>
    <definedName name="_xlnm.Print_Area" localSheetId="0">'1.1. ХЭС'!$B$2:$O$53</definedName>
    <definedName name="_xlnm.Print_Area" localSheetId="1">'1.2. ХЭС'!$B$2:$Q$98</definedName>
  </definedNames>
  <calcPr calcId="145621" fullCalcOnLoad="1" calcOnSave="0"/>
</workbook>
</file>

<file path=xl/calcChain.xml><?xml version="1.0" encoding="utf-8"?>
<calcChain xmlns="http://schemas.openxmlformats.org/spreadsheetml/2006/main">
  <c r="P106" i="2" l="1"/>
  <c r="O106" i="2"/>
  <c r="N106" i="2"/>
  <c r="M106" i="2"/>
  <c r="L106" i="2"/>
  <c r="H106" i="2"/>
  <c r="G106" i="2"/>
  <c r="F106" i="2"/>
  <c r="P104" i="2"/>
  <c r="N104" i="2"/>
  <c r="M104" i="2"/>
  <c r="L104" i="2"/>
  <c r="P99" i="2"/>
  <c r="N99" i="2"/>
  <c r="M99" i="2"/>
  <c r="L99" i="2"/>
  <c r="P91" i="2"/>
  <c r="B91" i="2"/>
  <c r="K82" i="2"/>
  <c r="E82" i="2"/>
  <c r="K81" i="2"/>
  <c r="E81" i="2"/>
  <c r="K80" i="2"/>
  <c r="E80" i="2"/>
  <c r="K79" i="2"/>
  <c r="K102" i="2" s="1"/>
  <c r="E79" i="2"/>
  <c r="E102" i="2" s="1"/>
  <c r="K78" i="2"/>
  <c r="K101" i="2" s="1"/>
  <c r="E78" i="2"/>
  <c r="E101" i="2" s="1"/>
  <c r="K77" i="2"/>
  <c r="E77" i="2"/>
  <c r="K76" i="2"/>
  <c r="E76" i="2"/>
  <c r="K65" i="2"/>
  <c r="I65" i="2"/>
  <c r="J65" i="2" s="1"/>
  <c r="E65" i="2"/>
  <c r="K64" i="2"/>
  <c r="G64" i="2"/>
  <c r="I64" i="2" s="1"/>
  <c r="J64" i="2" s="1"/>
  <c r="E64" i="2"/>
  <c r="K63" i="2"/>
  <c r="I63" i="2"/>
  <c r="J63" i="2" s="1"/>
  <c r="E63" i="2"/>
  <c r="K62" i="2"/>
  <c r="G62" i="2"/>
  <c r="I62" i="2" s="1"/>
  <c r="J62" i="2" s="1"/>
  <c r="E62" i="2"/>
  <c r="K61" i="2"/>
  <c r="I61" i="2"/>
  <c r="J61" i="2" s="1"/>
  <c r="E61" i="2"/>
  <c r="K60" i="2"/>
  <c r="H60" i="2"/>
  <c r="G60" i="2"/>
  <c r="I60" i="2" s="1"/>
  <c r="F60" i="2"/>
  <c r="J60" i="2" s="1"/>
  <c r="E60" i="2"/>
  <c r="K59" i="2"/>
  <c r="I59" i="2"/>
  <c r="J59" i="2" s="1"/>
  <c r="E59" i="2"/>
  <c r="K58" i="2"/>
  <c r="E58" i="2"/>
  <c r="K57" i="2"/>
  <c r="I57" i="2"/>
  <c r="J57" i="2" s="1"/>
  <c r="E57" i="2"/>
  <c r="K56" i="2"/>
  <c r="E56" i="2"/>
  <c r="K55" i="2"/>
  <c r="H55" i="2"/>
  <c r="G55" i="2"/>
  <c r="F55" i="2"/>
  <c r="E55" i="2"/>
  <c r="K54" i="2"/>
  <c r="E54" i="2"/>
  <c r="K53" i="2"/>
  <c r="K104" i="2" s="1"/>
  <c r="I53" i="2"/>
  <c r="J53" i="2" s="1"/>
  <c r="E53" i="2"/>
  <c r="E104" i="2" s="1"/>
  <c r="K52" i="2"/>
  <c r="I52" i="2"/>
  <c r="J52" i="2" s="1"/>
  <c r="E52" i="2"/>
  <c r="K51" i="2"/>
  <c r="I51" i="2"/>
  <c r="J51" i="2" s="1"/>
  <c r="E51" i="2"/>
  <c r="K50" i="2"/>
  <c r="I50" i="2"/>
  <c r="J50" i="2" s="1"/>
  <c r="E50" i="2"/>
  <c r="K49" i="2"/>
  <c r="E49" i="2"/>
  <c r="K48" i="2"/>
  <c r="E48" i="2"/>
  <c r="K47" i="2"/>
  <c r="H47" i="2"/>
  <c r="H54" i="2" s="1"/>
  <c r="G47" i="2"/>
  <c r="I47" i="2" s="1"/>
  <c r="F47" i="2"/>
  <c r="F54" i="2" s="1"/>
  <c r="E47" i="2"/>
  <c r="K46" i="2"/>
  <c r="I46" i="2"/>
  <c r="J46" i="2" s="1"/>
  <c r="E46" i="2"/>
  <c r="K45" i="2"/>
  <c r="I45" i="2"/>
  <c r="J45" i="2" s="1"/>
  <c r="E45" i="2"/>
  <c r="K44" i="2"/>
  <c r="I44" i="2"/>
  <c r="J44" i="2" s="1"/>
  <c r="E44" i="2"/>
  <c r="K43" i="2"/>
  <c r="H43" i="2"/>
  <c r="G43" i="2"/>
  <c r="I43" i="2" s="1"/>
  <c r="F43" i="2"/>
  <c r="J43" i="2" s="1"/>
  <c r="E43" i="2"/>
  <c r="K42" i="2"/>
  <c r="J42" i="2"/>
  <c r="I42" i="2"/>
  <c r="E42" i="2"/>
  <c r="K41" i="2"/>
  <c r="I41" i="2"/>
  <c r="J41" i="2" s="1"/>
  <c r="E41" i="2"/>
  <c r="K40" i="2"/>
  <c r="I40" i="2"/>
  <c r="J40" i="2" s="1"/>
  <c r="E40" i="2"/>
  <c r="K39" i="2"/>
  <c r="I39" i="2"/>
  <c r="J39" i="2" s="1"/>
  <c r="E39" i="2"/>
  <c r="K38" i="2"/>
  <c r="I38" i="2"/>
  <c r="J38" i="2" s="1"/>
  <c r="E38" i="2"/>
  <c r="K37" i="2"/>
  <c r="H37" i="2"/>
  <c r="G37" i="2"/>
  <c r="I37" i="2" s="1"/>
  <c r="F37" i="2"/>
  <c r="E37" i="2"/>
  <c r="K36" i="2"/>
  <c r="I36" i="2"/>
  <c r="J36" i="2" s="1"/>
  <c r="E36" i="2"/>
  <c r="K35" i="2"/>
  <c r="I35" i="2"/>
  <c r="J35" i="2" s="1"/>
  <c r="E35" i="2"/>
  <c r="K34" i="2"/>
  <c r="I34" i="2"/>
  <c r="J34" i="2" s="1"/>
  <c r="E34" i="2"/>
  <c r="K33" i="2"/>
  <c r="H33" i="2"/>
  <c r="G33" i="2"/>
  <c r="I33" i="2" s="1"/>
  <c r="F33" i="2"/>
  <c r="E33" i="2"/>
  <c r="K32" i="2"/>
  <c r="K106" i="2" s="1"/>
  <c r="I32" i="2"/>
  <c r="I106" i="2" s="1"/>
  <c r="E32" i="2"/>
  <c r="E106" i="2" s="1"/>
  <c r="K31" i="2"/>
  <c r="I31" i="2"/>
  <c r="J31" i="2" s="1"/>
  <c r="E31" i="2"/>
  <c r="K30" i="2"/>
  <c r="I30" i="2"/>
  <c r="J30" i="2" s="1"/>
  <c r="E30" i="2"/>
  <c r="K29" i="2"/>
  <c r="I29" i="2"/>
  <c r="J29" i="2" s="1"/>
  <c r="E29" i="2"/>
  <c r="K28" i="2"/>
  <c r="H28" i="2"/>
  <c r="G28" i="2"/>
  <c r="I28" i="2" s="1"/>
  <c r="F28" i="2"/>
  <c r="E28" i="2"/>
  <c r="K27" i="2"/>
  <c r="I27" i="2"/>
  <c r="J27" i="2" s="1"/>
  <c r="E27" i="2"/>
  <c r="K26" i="2"/>
  <c r="I26" i="2"/>
  <c r="J26" i="2" s="1"/>
  <c r="E26" i="2"/>
  <c r="K25" i="2"/>
  <c r="I25" i="2"/>
  <c r="J25" i="2" s="1"/>
  <c r="E25" i="2"/>
  <c r="K24" i="2"/>
  <c r="I24" i="2"/>
  <c r="J24" i="2" s="1"/>
  <c r="E24" i="2"/>
  <c r="K23" i="2"/>
  <c r="I23" i="2"/>
  <c r="J23" i="2" s="1"/>
  <c r="E23" i="2"/>
  <c r="K22" i="2"/>
  <c r="H22" i="2"/>
  <c r="G22" i="2"/>
  <c r="I22" i="2" s="1"/>
  <c r="F22" i="2"/>
  <c r="E22" i="2"/>
  <c r="K21" i="2"/>
  <c r="J21" i="2"/>
  <c r="I21" i="2"/>
  <c r="E21" i="2"/>
  <c r="K20" i="2"/>
  <c r="H20" i="2"/>
  <c r="H48" i="2" s="1"/>
  <c r="H19" i="2" s="1"/>
  <c r="G20" i="2"/>
  <c r="I20" i="2" s="1"/>
  <c r="F20" i="2"/>
  <c r="F48" i="2" s="1"/>
  <c r="E20" i="2"/>
  <c r="K19" i="2"/>
  <c r="K99" i="2" s="1"/>
  <c r="E19" i="2"/>
  <c r="E99" i="2" s="1"/>
  <c r="K16" i="2"/>
  <c r="E16" i="2"/>
  <c r="M14" i="2"/>
  <c r="F14" i="2"/>
  <c r="J34" i="1"/>
  <c r="E34" i="1"/>
  <c r="J33" i="1"/>
  <c r="I33" i="1"/>
  <c r="E33" i="1"/>
  <c r="J32" i="1"/>
  <c r="E32" i="1"/>
  <c r="J31" i="1"/>
  <c r="E31" i="1"/>
  <c r="J30" i="1"/>
  <c r="J55" i="2" s="1"/>
  <c r="I30" i="1"/>
  <c r="I55" i="2" s="1"/>
  <c r="E30" i="1"/>
  <c r="J29" i="1"/>
  <c r="E29" i="1"/>
  <c r="J28" i="1"/>
  <c r="I28" i="1"/>
  <c r="E28" i="1"/>
  <c r="J27" i="1"/>
  <c r="I27" i="1"/>
  <c r="E27" i="1"/>
  <c r="J26" i="1"/>
  <c r="I26" i="1"/>
  <c r="E26" i="1"/>
  <c r="J25" i="1"/>
  <c r="I25" i="1"/>
  <c r="E25" i="1"/>
  <c r="J24" i="1"/>
  <c r="E24" i="1"/>
  <c r="J23" i="1"/>
  <c r="E23" i="1"/>
  <c r="J22" i="1"/>
  <c r="I22" i="1"/>
  <c r="E22" i="1"/>
  <c r="J21" i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E21" i="1"/>
  <c r="J20" i="1"/>
  <c r="I20" i="1"/>
  <c r="E20" i="1"/>
  <c r="J19" i="1"/>
  <c r="I19" i="1"/>
  <c r="I21" i="1" s="1"/>
  <c r="I24" i="1" s="1"/>
  <c r="I29" i="1" s="1"/>
  <c r="I31" i="1" s="1"/>
  <c r="E19" i="1"/>
  <c r="J16" i="1"/>
  <c r="E16" i="1"/>
  <c r="J14" i="1"/>
  <c r="F19" i="2" l="1"/>
  <c r="H99" i="2"/>
  <c r="H58" i="2"/>
  <c r="J33" i="2"/>
  <c r="J37" i="2"/>
  <c r="J22" i="2"/>
  <c r="J28" i="2"/>
  <c r="F104" i="2"/>
  <c r="F49" i="2"/>
  <c r="H104" i="2"/>
  <c r="H49" i="2"/>
  <c r="J20" i="2"/>
  <c r="J32" i="2"/>
  <c r="J106" i="2" s="1"/>
  <c r="J47" i="2"/>
  <c r="G48" i="2"/>
  <c r="G54" i="2"/>
  <c r="I48" i="2" l="1"/>
  <c r="J48" i="2" s="1"/>
  <c r="G19" i="2"/>
  <c r="F99" i="2"/>
  <c r="F58" i="2"/>
  <c r="G49" i="2"/>
  <c r="I49" i="2" s="1"/>
  <c r="J49" i="2" s="1"/>
  <c r="G104" i="2"/>
  <c r="I54" i="2"/>
  <c r="J54" i="2" s="1"/>
  <c r="J104" i="2" s="1"/>
  <c r="G99" i="2" l="1"/>
  <c r="G58" i="2"/>
  <c r="I58" i="2" s="1"/>
  <c r="J58" i="2" s="1"/>
  <c r="I19" i="2"/>
  <c r="J19" i="2" s="1"/>
  <c r="J99" i="2" s="1"/>
</calcChain>
</file>

<file path=xl/sharedStrings.xml><?xml version="1.0" encoding="utf-8"?>
<sst xmlns="http://schemas.openxmlformats.org/spreadsheetml/2006/main" count="389" uniqueCount="182">
  <si>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</si>
  <si>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</si>
  <si>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</si>
  <si>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</si>
  <si>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</si>
  <si>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</si>
  <si>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</si>
  <si>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</si>
  <si>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</si>
  <si>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</si>
  <si>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</si>
  <si>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</si>
  <si>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</si>
  <si>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</si>
  <si>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"Хабаровские ЭС"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</si>
  <si>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</si>
  <si>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</si>
  <si>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</si>
  <si>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</si>
  <si>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</si>
  <si>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</si>
  <si>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</si>
  <si>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</si>
  <si>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</si>
  <si>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</si>
  <si>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</si>
  <si>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</si>
  <si>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</si>
  <si>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</si>
  <si>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</si>
  <si>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</si>
  <si>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</si>
  <si>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</si>
  <si>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</si>
  <si>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</si>
  <si>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</si>
  <si>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</si>
  <si>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</si>
  <si>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</si>
  <si>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</si>
  <si>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</si>
  <si>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</si>
  <si>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</si>
  <si>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</si>
  <si>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</si>
  <si>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</si>
  <si>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</si>
  <si>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</si>
  <si>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</si>
  <si>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</si>
  <si>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</si>
  <si>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</si>
  <si>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</si>
  <si>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</si>
  <si>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</si>
  <si>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</si>
  <si>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</si>
  <si>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</si>
  <si>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</si>
  <si>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</si>
  <si>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</si>
  <si>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</si>
  <si>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</si>
  <si>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</si>
  <si>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</si>
  <si>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</si>
  <si>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</si>
  <si>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</si>
  <si>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</si>
  <si>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</si>
  <si>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</si>
  <si>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</si>
  <si>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</si>
  <si>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</si>
  <si>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</si>
  <si>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</si>
  <si>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</si>
  <si>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</si>
  <si>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</si>
  <si>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</si>
  <si>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</si>
  <si>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</si>
  <si>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</si>
  <si>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</si>
  <si>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</si>
  <si>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</si>
  <si>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</si>
  <si>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</si>
  <si>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</si>
  <si>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</si>
  <si>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</si>
  <si>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</si>
  <si>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</si>
  <si>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</si>
  <si>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 xml:space="preserve">разница с АРМ БП  на сумму ГП 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</si>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</sst>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43" applyBorder="0">
      <alignment horizontal="center" vertical="center" wrapText="1"/>
    </xf>
    <xf numFmtId="0" fontId="12" fillId="0" borderId="0"/>
  </cellStyleXfs>
  <cellXfs count="156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Continuous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/>
    <xf numFmtId="0" fontId="5" fillId="0" borderId="1" xfId="0" applyFont="1" applyFill="1" applyBorder="1"/>
    <xf numFmtId="0" fontId="2" fillId="0" borderId="1" xfId="0" applyFont="1" applyFill="1" applyBorder="1"/>
    <xf numFmtId="0" fontId="5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0" fillId="0" borderId="5" xfId="0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 indent="2"/>
    </xf>
    <xf numFmtId="0" fontId="7" fillId="0" borderId="0" xfId="0" applyFont="1" applyFill="1"/>
    <xf numFmtId="0" fontId="5" fillId="0" borderId="0" xfId="0" applyFont="1" applyFill="1"/>
    <xf numFmtId="0" fontId="7" fillId="0" borderId="1" xfId="0" applyFont="1" applyFill="1" applyBorder="1"/>
    <xf numFmtId="0" fontId="5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Continuous" vertical="top"/>
    </xf>
    <xf numFmtId="0" fontId="5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3" fontId="9" fillId="0" borderId="0" xfId="0" applyNumberFormat="1" applyFont="1" applyFill="1"/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0" fontId="10" fillId="0" borderId="0" xfId="0" applyFont="1" applyFill="1" applyAlignment="1">
      <alignment horizontal="left" indent="2"/>
    </xf>
    <xf numFmtId="0" fontId="4" fillId="0" borderId="0" xfId="0" applyNumberFormat="1" applyFont="1" applyFill="1" applyAlignment="1">
      <alignment horizontal="centerContinuous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49" fontId="6" fillId="0" borderId="27" xfId="0" applyNumberFormat="1" applyFont="1" applyFill="1" applyBorder="1" applyAlignment="1">
      <alignment horizontal="left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3" fontId="6" fillId="0" borderId="28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30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 wrapText="1"/>
    </xf>
    <xf numFmtId="49" fontId="6" fillId="0" borderId="31" xfId="0" applyNumberFormat="1" applyFont="1" applyFill="1" applyBorder="1" applyAlignment="1">
      <alignment horizontal="left" vertical="center" wrapText="1" indent="2"/>
    </xf>
    <xf numFmtId="49" fontId="6" fillId="0" borderId="32" xfId="0" applyNumberFormat="1" applyFont="1" applyFill="1" applyBorder="1" applyAlignment="1">
      <alignment horizontal="center" vertical="center" wrapText="1"/>
    </xf>
    <xf numFmtId="3" fontId="6" fillId="0" borderId="32" xfId="0" applyNumberFormat="1" applyFont="1" applyFill="1" applyBorder="1" applyAlignment="1">
      <alignment horizontal="right" vertical="center"/>
    </xf>
    <xf numFmtId="3" fontId="6" fillId="0" borderId="33" xfId="0" applyNumberFormat="1" applyFont="1" applyFill="1" applyBorder="1" applyAlignment="1">
      <alignment horizontal="right" vertical="center"/>
    </xf>
    <xf numFmtId="3" fontId="6" fillId="0" borderId="34" xfId="0" applyNumberFormat="1" applyFont="1" applyFill="1" applyBorder="1" applyAlignment="1">
      <alignment horizontal="right" vertical="center"/>
    </xf>
    <xf numFmtId="3" fontId="6" fillId="0" borderId="35" xfId="0" applyNumberFormat="1" applyFont="1" applyFill="1" applyBorder="1" applyAlignment="1">
      <alignment horizontal="right" vertical="center"/>
    </xf>
    <xf numFmtId="0" fontId="1" fillId="0" borderId="36" xfId="0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left" vertical="center" wrapText="1" indent="3"/>
    </xf>
    <xf numFmtId="49" fontId="2" fillId="0" borderId="32" xfId="0" applyNumberFormat="1" applyFont="1" applyFill="1" applyBorder="1" applyAlignment="1">
      <alignment horizontal="center" vertical="center" wrapText="1"/>
    </xf>
    <xf numFmtId="3" fontId="2" fillId="0" borderId="32" xfId="0" applyNumberFormat="1" applyFont="1" applyFill="1" applyBorder="1" applyAlignment="1">
      <alignment horizontal="right" vertical="center"/>
    </xf>
    <xf numFmtId="3" fontId="2" fillId="0" borderId="33" xfId="0" applyNumberFormat="1" applyFont="1" applyFill="1" applyBorder="1" applyAlignment="1">
      <alignment horizontal="right" vertical="center"/>
    </xf>
    <xf numFmtId="3" fontId="2" fillId="0" borderId="34" xfId="0" applyNumberFormat="1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left" vertical="center" wrapText="1" indent="5"/>
    </xf>
    <xf numFmtId="3" fontId="2" fillId="0" borderId="37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2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left" vertical="center" wrapText="1" indent="4"/>
    </xf>
    <xf numFmtId="0" fontId="1" fillId="0" borderId="28" xfId="0" applyFont="1" applyFill="1" applyBorder="1" applyAlignment="1">
      <alignment horizontal="center" vertical="center"/>
    </xf>
    <xf numFmtId="3" fontId="6" fillId="0" borderId="0" xfId="0" applyNumberFormat="1" applyFont="1" applyFill="1"/>
    <xf numFmtId="0" fontId="2" fillId="0" borderId="32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6" fillId="0" borderId="31" xfId="0" applyNumberFormat="1" applyFont="1" applyFill="1" applyBorder="1" applyAlignment="1">
      <alignment horizontal="left" vertical="center" wrapText="1"/>
    </xf>
    <xf numFmtId="3" fontId="6" fillId="0" borderId="38" xfId="0" applyNumberFormat="1" applyFont="1" applyFill="1" applyBorder="1" applyAlignment="1">
      <alignment vertical="center"/>
    </xf>
    <xf numFmtId="49" fontId="2" fillId="0" borderId="31" xfId="0" applyNumberFormat="1" applyFont="1" applyFill="1" applyBorder="1" applyAlignment="1">
      <alignment horizontal="left" vertical="center" wrapText="1" indent="2"/>
    </xf>
    <xf numFmtId="3" fontId="2" fillId="0" borderId="32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34" xfId="0" applyNumberFormat="1" applyFont="1" applyFill="1" applyBorder="1" applyAlignment="1">
      <alignment vertical="center"/>
    </xf>
    <xf numFmtId="3" fontId="2" fillId="0" borderId="38" xfId="0" applyNumberFormat="1" applyFont="1" applyFill="1" applyBorder="1" applyAlignment="1">
      <alignment vertical="center"/>
    </xf>
    <xf numFmtId="3" fontId="2" fillId="0" borderId="38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49" fontId="6" fillId="0" borderId="31" xfId="0" applyNumberFormat="1" applyFont="1" applyFill="1" applyBorder="1" applyAlignment="1">
      <alignment vertical="center"/>
    </xf>
    <xf numFmtId="49" fontId="2" fillId="0" borderId="32" xfId="0" applyNumberFormat="1" applyFont="1" applyFill="1" applyBorder="1" applyAlignment="1">
      <alignment vertical="center" wrapText="1"/>
    </xf>
    <xf numFmtId="3" fontId="2" fillId="0" borderId="32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2" fillId="0" borderId="38" xfId="0" applyNumberFormat="1" applyFont="1" applyFill="1" applyBorder="1" applyAlignment="1">
      <alignment horizontal="right" vertical="center" wrapText="1"/>
    </xf>
    <xf numFmtId="3" fontId="2" fillId="0" borderId="31" xfId="0" applyNumberFormat="1" applyFont="1" applyFill="1" applyBorder="1" applyAlignment="1">
      <alignment horizontal="right" vertical="center" wrapText="1"/>
    </xf>
    <xf numFmtId="3" fontId="2" fillId="0" borderId="32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wrapText="1" indent="3"/>
    </xf>
    <xf numFmtId="0" fontId="2" fillId="0" borderId="32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left" vertical="center" wrapText="1" indent="3"/>
    </xf>
    <xf numFmtId="49" fontId="2" fillId="0" borderId="39" xfId="0" applyNumberFormat="1" applyFont="1" applyFill="1" applyBorder="1" applyAlignment="1">
      <alignment horizontal="left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3" fontId="2" fillId="0" borderId="40" xfId="0" applyNumberFormat="1" applyFont="1" applyFill="1" applyBorder="1" applyAlignment="1">
      <alignment horizontal="right" vertical="center"/>
    </xf>
    <xf numFmtId="3" fontId="2" fillId="0" borderId="16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 vertical="center"/>
    </xf>
    <xf numFmtId="3" fontId="2" fillId="0" borderId="4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/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Continuous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left" vertical="center"/>
    </xf>
    <xf numFmtId="1" fontId="2" fillId="0" borderId="42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/>
    <xf numFmtId="0" fontId="0" fillId="0" borderId="5" xfId="0" applyFill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Continuous" vertical="top"/>
    </xf>
    <xf numFmtId="0" fontId="2" fillId="0" borderId="0" xfId="0" applyFont="1" applyFill="1" applyAlignment="1">
      <alignment horizontal="right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56;&#1048;&#1050;&#1040;&#1047;%20585/2015/1%20&#1082;&#1074;&#1072;&#1088;&#1090;&#1072;&#1083;%202015/&#1058;&#1072;&#1073;&#1083;&#1080;&#1094;&#1099;%201.1%20&#1080;%201.2_1%20&#1082;&#1074;.%202014%20-1%20&#1082;&#1074;.%202015%20&#1075;&#1075;.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Лист1"/>
    </sheetNames>
    <sheetDataSet>
      <sheetData sheetId="0">
        <row r="14">
          <cell r="J14" t="str">
            <v>1 квартал 2015 года</v>
          </cell>
        </row>
        <row r="16">
          <cell r="E16" t="str">
            <v>За отчетный период, всего по предприятию (1 квартал 2015 г. факт)</v>
          </cell>
          <cell r="J16" t="str">
            <v>За аналогичный период предыдущего года, всего по предприятию (1 квартал 2014 г.факт)</v>
          </cell>
        </row>
        <row r="19">
          <cell r="E19">
            <v>7265070.7202270469</v>
          </cell>
          <cell r="J19">
            <v>7221437.4656082699</v>
          </cell>
        </row>
        <row r="20">
          <cell r="E20">
            <v>6668611.4708973859</v>
          </cell>
          <cell r="F20">
            <v>2058990.8922050647</v>
          </cell>
          <cell r="G20">
            <v>2039130.2260175813</v>
          </cell>
          <cell r="H20">
            <v>7059.2266474830922</v>
          </cell>
          <cell r="I20">
            <v>12801.43954000026</v>
          </cell>
          <cell r="J20">
            <v>6250746.3234599996</v>
          </cell>
          <cell r="K20">
            <v>1929103.73</v>
          </cell>
          <cell r="L20">
            <v>1910768.55</v>
          </cell>
          <cell r="M20">
            <v>6656.85</v>
          </cell>
          <cell r="N20">
            <v>11678.3300000002</v>
          </cell>
        </row>
        <row r="21">
          <cell r="E21">
            <v>596459.24932966102</v>
          </cell>
          <cell r="J21">
            <v>970691.14214827004</v>
          </cell>
        </row>
        <row r="22">
          <cell r="E22">
            <v>19718.849869999998</v>
          </cell>
          <cell r="F22">
            <v>247.47520000000003</v>
          </cell>
          <cell r="I22">
            <v>247.47520000000003</v>
          </cell>
          <cell r="J22">
            <v>201.95173</v>
          </cell>
          <cell r="K22">
            <v>201.95173</v>
          </cell>
          <cell r="L22">
            <v>0</v>
          </cell>
          <cell r="M22">
            <v>0</v>
          </cell>
          <cell r="N22">
            <v>201.95173</v>
          </cell>
        </row>
        <row r="23">
          <cell r="E23" t="str">
            <v>х</v>
          </cell>
          <cell r="J23" t="str">
            <v>х</v>
          </cell>
        </row>
        <row r="24">
          <cell r="E24">
            <v>576740.39945966098</v>
          </cell>
          <cell r="J24">
            <v>970489.19041826995</v>
          </cell>
        </row>
        <row r="25">
          <cell r="E25">
            <v>18886.728600000002</v>
          </cell>
          <cell r="J25">
            <v>11997.13982</v>
          </cell>
        </row>
        <row r="26">
          <cell r="E26">
            <v>323963.41533000005</v>
          </cell>
          <cell r="J26">
            <v>185420.74882000001</v>
          </cell>
        </row>
        <row r="27">
          <cell r="E27">
            <v>48322.683710000012</v>
          </cell>
          <cell r="J27">
            <v>50759.816740000002</v>
          </cell>
        </row>
        <row r="28">
          <cell r="E28">
            <v>122110.44723000017</v>
          </cell>
          <cell r="F28">
            <v>31568.532159999995</v>
          </cell>
          <cell r="G28">
            <v>26022.854979404929</v>
          </cell>
          <cell r="H28">
            <v>184.65247910433027</v>
          </cell>
          <cell r="I28">
            <v>5361.0247014907363</v>
          </cell>
          <cell r="J28">
            <v>108778.350999801</v>
          </cell>
          <cell r="K28">
            <v>37262.442311430103</v>
          </cell>
          <cell r="L28">
            <v>22046.1543355014</v>
          </cell>
          <cell r="M28">
            <v>120.443677389141</v>
          </cell>
          <cell r="N28">
            <v>15095.8442985396</v>
          </cell>
        </row>
        <row r="29">
          <cell r="E29">
            <v>197875.94920966082</v>
          </cell>
          <cell r="J29">
            <v>739047.04715846898</v>
          </cell>
        </row>
        <row r="30">
          <cell r="E30">
            <v>81552.362888885618</v>
          </cell>
          <cell r="J30">
            <v>204730.128576877</v>
          </cell>
        </row>
        <row r="31">
          <cell r="E31">
            <v>116323.5863207752</v>
          </cell>
          <cell r="J31">
            <v>534316.91858159297</v>
          </cell>
        </row>
        <row r="33">
          <cell r="E33">
            <v>304.43700000000001</v>
          </cell>
          <cell r="J33">
            <v>1394.1759999999999</v>
          </cell>
        </row>
        <row r="34">
          <cell r="E34">
            <v>6623.5846299999994</v>
          </cell>
          <cell r="J34">
            <v>4676.2200700000003</v>
          </cell>
        </row>
        <row r="46">
          <cell r="B46" t="str">
            <v>Генеральный директор</v>
          </cell>
          <cell r="N46" t="str">
            <v>Ю.А. Андреенко</v>
          </cell>
        </row>
      </sheetData>
      <sheetData sheetId="1">
        <row r="14">
          <cell r="M14" t="str">
            <v>1 квартал 2015 года</v>
          </cell>
        </row>
        <row r="16">
          <cell r="E16" t="str">
            <v>За отчетный период, всего по предприятию (1 квартал 2015 г. факт)</v>
          </cell>
          <cell r="K16" t="str">
            <v>За аналогичный период предыдущего года, всего по предприятию (1 квартал 2014 г.факт)</v>
          </cell>
        </row>
        <row r="19">
          <cell r="E19">
            <v>7012293.7360973842</v>
          </cell>
          <cell r="K19">
            <v>6436369.0240099998</v>
          </cell>
        </row>
        <row r="20">
          <cell r="E20">
            <v>1546046.39625</v>
          </cell>
          <cell r="K20">
            <v>1282163.02547</v>
          </cell>
        </row>
        <row r="21">
          <cell r="E21">
            <v>77584.669959999999</v>
          </cell>
          <cell r="K21">
            <v>73845.811719999998</v>
          </cell>
        </row>
        <row r="22">
          <cell r="E22">
            <v>1345340.2912299999</v>
          </cell>
          <cell r="K22">
            <v>1090403.8829999999</v>
          </cell>
        </row>
        <row r="23">
          <cell r="E23">
            <v>399862.01484208001</v>
          </cell>
          <cell r="K23">
            <v>299988.23674557498</v>
          </cell>
        </row>
        <row r="24">
          <cell r="E24">
            <v>247997.656286702</v>
          </cell>
          <cell r="K24">
            <v>238965.806370131</v>
          </cell>
        </row>
        <row r="25">
          <cell r="E25">
            <v>312304.31389977998</v>
          </cell>
          <cell r="K25">
            <v>233572.77172418701</v>
          </cell>
        </row>
        <row r="26">
          <cell r="E26">
            <v>385176.30620143801</v>
          </cell>
          <cell r="K26">
            <v>273501.460938601</v>
          </cell>
        </row>
        <row r="27">
          <cell r="E27">
            <v>123121.43505999999</v>
          </cell>
          <cell r="K27">
            <v>117913.33074999999</v>
          </cell>
        </row>
        <row r="28">
          <cell r="E28">
            <v>2674201.9802199998</v>
          </cell>
          <cell r="K28">
            <v>2833275.4553299998</v>
          </cell>
        </row>
        <row r="29">
          <cell r="E29">
            <v>8825.7221899999986</v>
          </cell>
          <cell r="K29">
            <v>4574.9033300000001</v>
          </cell>
        </row>
        <row r="30">
          <cell r="E30">
            <v>1270428.88983</v>
          </cell>
          <cell r="K30">
            <v>1287412.2520000001</v>
          </cell>
        </row>
        <row r="31">
          <cell r="E31">
            <v>1349234.0770299998</v>
          </cell>
          <cell r="K31">
            <v>1507193.06</v>
          </cell>
        </row>
        <row r="32">
          <cell r="E32">
            <v>45713.291170000004</v>
          </cell>
          <cell r="K32">
            <v>34095.24</v>
          </cell>
        </row>
        <row r="33">
          <cell r="E33">
            <v>1243225.0723199998</v>
          </cell>
          <cell r="K33">
            <v>1041743.3139290001</v>
          </cell>
        </row>
        <row r="34">
          <cell r="E34">
            <v>329063.942315828</v>
          </cell>
          <cell r="K34">
            <v>281223.51163899997</v>
          </cell>
        </row>
        <row r="35">
          <cell r="E35">
            <v>364834.60674167197</v>
          </cell>
          <cell r="K35">
            <v>308515.85440000001</v>
          </cell>
        </row>
        <row r="36">
          <cell r="E36">
            <v>549326.52326249995</v>
          </cell>
          <cell r="K36">
            <v>452003.94789000001</v>
          </cell>
        </row>
        <row r="37">
          <cell r="E37">
            <v>7270.1470000000008</v>
          </cell>
          <cell r="K37">
            <v>7052.67</v>
          </cell>
        </row>
        <row r="38">
          <cell r="E38">
            <v>1193.1300000000001</v>
          </cell>
          <cell r="K38">
            <v>1171.453</v>
          </cell>
        </row>
        <row r="39">
          <cell r="E39">
            <v>1882.23</v>
          </cell>
          <cell r="K39">
            <v>1826.29</v>
          </cell>
        </row>
        <row r="40">
          <cell r="E40">
            <v>4194.7870000000003</v>
          </cell>
          <cell r="K40">
            <v>4054.9270000000001</v>
          </cell>
        </row>
        <row r="41">
          <cell r="E41">
            <v>377018.04502000002</v>
          </cell>
          <cell r="K41">
            <v>315446.80219999998</v>
          </cell>
        </row>
        <row r="42">
          <cell r="E42">
            <v>510169.71259000001</v>
          </cell>
          <cell r="K42">
            <v>550140.77836999996</v>
          </cell>
        </row>
        <row r="43">
          <cell r="E43">
            <v>71501.944080000001</v>
          </cell>
          <cell r="K43">
            <v>52465.912389999998</v>
          </cell>
        </row>
        <row r="44">
          <cell r="E44">
            <v>71501.944080000001</v>
          </cell>
          <cell r="K44">
            <v>52465.912389999998</v>
          </cell>
        </row>
        <row r="45">
          <cell r="K45">
            <v>0</v>
          </cell>
        </row>
        <row r="46">
          <cell r="E46">
            <v>64014.45016</v>
          </cell>
          <cell r="K46">
            <v>49343.536</v>
          </cell>
        </row>
        <row r="47">
          <cell r="E47">
            <v>323963.41533000005</v>
          </cell>
          <cell r="K47">
            <v>185420.74882000001</v>
          </cell>
        </row>
        <row r="48">
          <cell r="E48">
            <v>202152.72012738598</v>
          </cell>
          <cell r="K48">
            <v>126369.451501</v>
          </cell>
        </row>
        <row r="49">
          <cell r="E49">
            <v>1122110.44723</v>
          </cell>
          <cell r="K49">
            <v>108778.350999801</v>
          </cell>
        </row>
        <row r="50">
          <cell r="E50">
            <v>1000000</v>
          </cell>
          <cell r="K50">
            <v>0</v>
          </cell>
        </row>
        <row r="51">
          <cell r="E51">
            <v>0</v>
          </cell>
          <cell r="K51">
            <v>0</v>
          </cell>
        </row>
        <row r="52">
          <cell r="E52">
            <v>0</v>
          </cell>
          <cell r="K52">
            <v>0</v>
          </cell>
        </row>
        <row r="53">
          <cell r="E53">
            <v>81371.675180000006</v>
          </cell>
          <cell r="K53">
            <v>63856.137731423798</v>
          </cell>
        </row>
        <row r="54">
          <cell r="E54">
            <v>40738.772050000145</v>
          </cell>
          <cell r="K54">
            <v>44922.2132683772</v>
          </cell>
        </row>
        <row r="55">
          <cell r="E55">
            <v>81552.362888885618</v>
          </cell>
          <cell r="K55">
            <v>204730.128576877</v>
          </cell>
        </row>
        <row r="57">
          <cell r="E57">
            <v>5322600.3494999986</v>
          </cell>
          <cell r="K57">
            <v>5099431.2805500003</v>
          </cell>
        </row>
        <row r="58">
          <cell r="E58">
            <v>1689693.3865973856</v>
          </cell>
          <cell r="K58">
            <v>1336937.74346</v>
          </cell>
        </row>
        <row r="59">
          <cell r="E59">
            <v>386592.87</v>
          </cell>
          <cell r="K59">
            <v>310332.50654999999</v>
          </cell>
        </row>
        <row r="60">
          <cell r="E60">
            <v>98165.785000000003</v>
          </cell>
          <cell r="K60">
            <v>85986.194950000005</v>
          </cell>
        </row>
        <row r="61">
          <cell r="E61">
            <v>13088.941129999999</v>
          </cell>
          <cell r="K61">
            <v>10387.781279999999</v>
          </cell>
        </row>
        <row r="62">
          <cell r="E62">
            <v>38843.256710000001</v>
          </cell>
          <cell r="K62">
            <v>40907.953670000003</v>
          </cell>
        </row>
        <row r="63">
          <cell r="E63">
            <v>45713.291170000004</v>
          </cell>
          <cell r="K63">
            <v>34095.26</v>
          </cell>
        </row>
        <row r="64">
          <cell r="E64">
            <v>520.29598999999143</v>
          </cell>
          <cell r="K64">
            <v>595.20000000000005</v>
          </cell>
        </row>
        <row r="65">
          <cell r="E65">
            <v>42419.729142714903</v>
          </cell>
          <cell r="K65">
            <v>44375.606811958904</v>
          </cell>
        </row>
        <row r="76">
          <cell r="E76">
            <v>2930614.2343000001</v>
          </cell>
          <cell r="K76">
            <v>3057755.58017</v>
          </cell>
        </row>
        <row r="77">
          <cell r="E77" t="str">
            <v>х</v>
          </cell>
          <cell r="K77" t="str">
            <v>х</v>
          </cell>
        </row>
        <row r="78">
          <cell r="E78" t="str">
            <v>х</v>
          </cell>
          <cell r="K78" t="str">
            <v>х</v>
          </cell>
        </row>
        <row r="79">
          <cell r="E79" t="str">
            <v>х</v>
          </cell>
          <cell r="K79" t="str">
            <v>х</v>
          </cell>
        </row>
        <row r="80">
          <cell r="E80">
            <v>36650291</v>
          </cell>
          <cell r="K80">
            <v>36882107</v>
          </cell>
        </row>
        <row r="81">
          <cell r="E81">
            <v>6650026</v>
          </cell>
          <cell r="K81">
            <v>6942565</v>
          </cell>
        </row>
        <row r="82">
          <cell r="E82">
            <v>2311244.1187479999</v>
          </cell>
          <cell r="K82">
            <v>2490736.51932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2"/>
  <sheetViews>
    <sheetView showGridLines="0" tabSelected="1" view="pageBreakPreview" topLeftCell="A13" zoomScale="60" zoomScaleNormal="40" workbookViewId="0">
      <pane xSplit="4" ySplit="6" topLeftCell="E28" activePane="bottomRight" state="frozen"/>
      <selection activeCell="F16" sqref="F16:F17"/>
      <selection pane="topRight" activeCell="F16" sqref="F16:F17"/>
      <selection pane="bottomLeft" activeCell="F16" sqref="F16:F17"/>
      <selection pane="bottomRight" activeCell="F16" sqref="F16:F17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27.7109375" style="1" customWidth="1"/>
    <col min="17" max="17" width="27.28515625" style="1" customWidth="1"/>
    <col min="18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6" spans="2:15" ht="51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x14ac:dyDescent="0.3">
      <c r="B9" s="6"/>
    </row>
    <row r="10" spans="2:15" ht="26.25" x14ac:dyDescent="0.4">
      <c r="B10" s="6" t="s">
        <v>8</v>
      </c>
      <c r="H10" s="8"/>
      <c r="I10" s="8"/>
      <c r="J10" s="9" t="s">
        <v>9</v>
      </c>
      <c r="K10" s="10"/>
      <c r="L10" s="10"/>
    </row>
    <row r="11" spans="2:15" ht="26.25" x14ac:dyDescent="0.4">
      <c r="B11" s="6" t="s">
        <v>10</v>
      </c>
      <c r="H11" s="8"/>
      <c r="I11" s="8"/>
      <c r="J11" s="11">
        <v>2801108200</v>
      </c>
      <c r="K11" s="12"/>
      <c r="L11" s="12"/>
    </row>
    <row r="12" spans="2:15" ht="26.25" x14ac:dyDescent="0.4">
      <c r="B12" s="6" t="s">
        <v>11</v>
      </c>
      <c r="H12" s="8"/>
      <c r="I12" s="8"/>
      <c r="J12" s="9" t="s">
        <v>12</v>
      </c>
      <c r="K12" s="10"/>
      <c r="L12" s="10"/>
    </row>
    <row r="13" spans="2:15" ht="26.25" x14ac:dyDescent="0.4">
      <c r="B13" s="6" t="s">
        <v>13</v>
      </c>
      <c r="H13" s="8"/>
      <c r="I13" s="8"/>
      <c r="J13" s="9" t="s">
        <v>14</v>
      </c>
      <c r="K13" s="10"/>
      <c r="L13" s="10"/>
    </row>
    <row r="14" spans="2:15" ht="26.25" x14ac:dyDescent="0.4">
      <c r="B14" s="6" t="s">
        <v>15</v>
      </c>
      <c r="H14" s="8"/>
      <c r="I14" s="8"/>
      <c r="J14" s="9" t="str">
        <f>'[1]1.1. АЭС'!J14</f>
        <v>1 квартал 2015 года</v>
      </c>
      <c r="K14" s="10"/>
      <c r="L14" s="10"/>
    </row>
    <row r="15" spans="2:15" ht="11.25" customHeight="1" x14ac:dyDescent="0.3">
      <c r="H15" s="8"/>
      <c r="I15" s="8"/>
      <c r="J15" s="8"/>
      <c r="K15" s="8"/>
      <c r="L15" s="8"/>
      <c r="M15" s="8"/>
      <c r="O15" s="13"/>
    </row>
    <row r="16" spans="2:15" ht="32.25" customHeight="1" x14ac:dyDescent="0.3">
      <c r="B16" s="14" t="s">
        <v>16</v>
      </c>
      <c r="C16" s="14" t="s">
        <v>17</v>
      </c>
      <c r="D16" s="14" t="s">
        <v>18</v>
      </c>
      <c r="E16" s="14" t="str">
        <f>'[1]1.1. АЭС'!E16:E17</f>
        <v>За отчетный период, всего по предприятию (1 квартал 2015 г. факт)</v>
      </c>
      <c r="F16" s="14" t="s">
        <v>19</v>
      </c>
      <c r="G16" s="15" t="s">
        <v>20</v>
      </c>
      <c r="H16" s="15"/>
      <c r="I16" s="15"/>
      <c r="J16" s="14" t="str">
        <f>'[1]1.1. АЭС'!J16:J17</f>
        <v>За аналогичный период предыдущего года, всего по предприятию (1 квартал 2014 г.факт)</v>
      </c>
      <c r="K16" s="14" t="s">
        <v>21</v>
      </c>
      <c r="L16" s="15" t="s">
        <v>22</v>
      </c>
      <c r="M16" s="15"/>
      <c r="N16" s="15"/>
      <c r="O16" s="14" t="s">
        <v>23</v>
      </c>
    </row>
    <row r="17" spans="2:17" ht="162" customHeight="1" x14ac:dyDescent="0.3">
      <c r="B17" s="16"/>
      <c r="C17" s="16"/>
      <c r="D17" s="16"/>
      <c r="E17" s="16"/>
      <c r="F17" s="16"/>
      <c r="G17" s="17" t="s">
        <v>24</v>
      </c>
      <c r="H17" s="17" t="s">
        <v>25</v>
      </c>
      <c r="I17" s="17" t="s">
        <v>26</v>
      </c>
      <c r="J17" s="16"/>
      <c r="K17" s="16"/>
      <c r="L17" s="17" t="s">
        <v>24</v>
      </c>
      <c r="M17" s="17" t="s">
        <v>25</v>
      </c>
      <c r="N17" s="17" t="s">
        <v>26</v>
      </c>
      <c r="O17" s="16"/>
    </row>
    <row r="18" spans="2:17" ht="14.25" customHeight="1" x14ac:dyDescent="0.3"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</row>
    <row r="19" spans="2:17" ht="75" customHeight="1" x14ac:dyDescent="0.3">
      <c r="B19" s="19" t="s">
        <v>27</v>
      </c>
      <c r="C19" s="20" t="s">
        <v>28</v>
      </c>
      <c r="D19" s="20" t="s">
        <v>29</v>
      </c>
      <c r="E19" s="21">
        <f>'[1]1.1. АЭС'!E19</f>
        <v>7265070.7202270469</v>
      </c>
      <c r="F19" s="21">
        <v>1737842.9140500007</v>
      </c>
      <c r="G19" s="22">
        <v>1575874.0949500008</v>
      </c>
      <c r="H19" s="22">
        <v>157621.06049999999</v>
      </c>
      <c r="I19" s="22">
        <f>F19-G19-H19</f>
        <v>4347.7585999999719</v>
      </c>
      <c r="J19" s="21">
        <f>'[1]1.1. АЭС'!J19</f>
        <v>7221437.4656082699</v>
      </c>
      <c r="K19" s="21">
        <v>1641706.1991399999</v>
      </c>
      <c r="L19" s="22">
        <v>1629344.65754</v>
      </c>
      <c r="M19" s="22">
        <v>7858.2316000000001</v>
      </c>
      <c r="N19" s="22">
        <v>4503.3099999998803</v>
      </c>
      <c r="O19" s="23" t="s">
        <v>30</v>
      </c>
      <c r="P19" s="24">
        <v>0</v>
      </c>
      <c r="Q19" s="24">
        <v>0</v>
      </c>
    </row>
    <row r="20" spans="2:17" ht="92.25" customHeight="1" x14ac:dyDescent="0.3">
      <c r="B20" s="19" t="s">
        <v>31</v>
      </c>
      <c r="C20" s="20" t="s">
        <v>28</v>
      </c>
      <c r="D20" s="20" t="s">
        <v>32</v>
      </c>
      <c r="E20" s="21">
        <f>'[1]1.1. АЭС'!E20</f>
        <v>6668611.4708973859</v>
      </c>
      <c r="F20" s="21">
        <v>1504254.9301200002</v>
      </c>
      <c r="G20" s="22">
        <v>1490051.2834599998</v>
      </c>
      <c r="H20" s="22">
        <v>10253.3351</v>
      </c>
      <c r="I20" s="22">
        <f>F20-G20-H20</f>
        <v>3950.3115600003184</v>
      </c>
      <c r="J20" s="21">
        <f>'[1]1.1. АЭС'!J20</f>
        <v>6250746.3234599996</v>
      </c>
      <c r="K20" s="21">
        <v>1385430.52</v>
      </c>
      <c r="L20" s="21">
        <v>1376607.64</v>
      </c>
      <c r="M20" s="21">
        <v>5579</v>
      </c>
      <c r="N20" s="22">
        <v>3243.8800000001202</v>
      </c>
      <c r="O20" s="25"/>
      <c r="P20" s="24">
        <v>0</v>
      </c>
      <c r="Q20" s="24">
        <v>0</v>
      </c>
    </row>
    <row r="21" spans="2:17" x14ac:dyDescent="0.3">
      <c r="B21" s="19" t="s">
        <v>33</v>
      </c>
      <c r="C21" s="20" t="s">
        <v>28</v>
      </c>
      <c r="D21" s="20" t="s">
        <v>34</v>
      </c>
      <c r="E21" s="21">
        <f>'[1]1.1. АЭС'!E21</f>
        <v>596459.24932966102</v>
      </c>
      <c r="F21" s="21">
        <f>F19-F20</f>
        <v>233587.98393000057</v>
      </c>
      <c r="G21" s="22">
        <f>G19-G20</f>
        <v>85822.811490000924</v>
      </c>
      <c r="H21" s="22">
        <f>H19-H20</f>
        <v>147367.7254</v>
      </c>
      <c r="I21" s="22">
        <f>I19-I20</f>
        <v>397.4470399996535</v>
      </c>
      <c r="J21" s="21">
        <f>'[1]1.1. АЭС'!J21</f>
        <v>970691.14214827004</v>
      </c>
      <c r="K21" s="21">
        <v>256275.67913999999</v>
      </c>
      <c r="L21" s="22">
        <v>252737.01754</v>
      </c>
      <c r="M21" s="22">
        <v>2279.2316000000001</v>
      </c>
      <c r="N21" s="22">
        <v>1259.42999999976</v>
      </c>
      <c r="O21" s="17" t="s">
        <v>35</v>
      </c>
      <c r="P21" s="24">
        <v>-9.3132257461547852E-10</v>
      </c>
      <c r="Q21" s="24">
        <v>2.3283064365386963E-10</v>
      </c>
    </row>
    <row r="22" spans="2:17" ht="37.5" x14ac:dyDescent="0.3">
      <c r="B22" s="26" t="s">
        <v>36</v>
      </c>
      <c r="C22" s="27" t="s">
        <v>28</v>
      </c>
      <c r="D22" s="27" t="s">
        <v>37</v>
      </c>
      <c r="E22" s="21">
        <f>'[1]1.1. АЭС'!E22</f>
        <v>19718.849869999998</v>
      </c>
      <c r="F22" s="21">
        <v>0</v>
      </c>
      <c r="G22" s="21"/>
      <c r="H22" s="21"/>
      <c r="I22" s="22">
        <f>F22-G22-H22</f>
        <v>0</v>
      </c>
      <c r="J22" s="21">
        <f>'[1]1.1. АЭС'!J22</f>
        <v>201.95173</v>
      </c>
      <c r="K22" s="21">
        <v>0</v>
      </c>
      <c r="L22" s="21">
        <v>0</v>
      </c>
      <c r="M22" s="21">
        <v>0</v>
      </c>
      <c r="N22" s="22">
        <v>0</v>
      </c>
      <c r="O22" s="17" t="s">
        <v>38</v>
      </c>
      <c r="P22" s="24">
        <v>0</v>
      </c>
      <c r="Q22" s="24">
        <v>0</v>
      </c>
    </row>
    <row r="23" spans="2:17" x14ac:dyDescent="0.3">
      <c r="B23" s="26" t="s">
        <v>39</v>
      </c>
      <c r="C23" s="27" t="s">
        <v>28</v>
      </c>
      <c r="D23" s="27" t="s">
        <v>40</v>
      </c>
      <c r="E23" s="21" t="str">
        <f>'[1]1.1. АЭС'!E23</f>
        <v>х</v>
      </c>
      <c r="F23" s="21" t="s">
        <v>35</v>
      </c>
      <c r="G23" s="22" t="s">
        <v>35</v>
      </c>
      <c r="H23" s="22" t="s">
        <v>35</v>
      </c>
      <c r="I23" s="22" t="s">
        <v>35</v>
      </c>
      <c r="J23" s="21" t="str">
        <f>'[1]1.1. АЭС'!J23</f>
        <v>х</v>
      </c>
      <c r="K23" s="21" t="s">
        <v>35</v>
      </c>
      <c r="L23" s="22" t="s">
        <v>35</v>
      </c>
      <c r="M23" s="22" t="s">
        <v>35</v>
      </c>
      <c r="N23" s="22" t="s">
        <v>35</v>
      </c>
      <c r="O23" s="17" t="s">
        <v>35</v>
      </c>
    </row>
    <row r="24" spans="2:17" x14ac:dyDescent="0.3">
      <c r="B24" s="19" t="s">
        <v>41</v>
      </c>
      <c r="C24" s="20" t="s">
        <v>28</v>
      </c>
      <c r="D24" s="20" t="s">
        <v>42</v>
      </c>
      <c r="E24" s="21">
        <f>'[1]1.1. АЭС'!E24</f>
        <v>576740.39945966098</v>
      </c>
      <c r="F24" s="21">
        <f>F21-F22</f>
        <v>233587.98393000057</v>
      </c>
      <c r="G24" s="22">
        <f>G21-G22</f>
        <v>85822.811490000924</v>
      </c>
      <c r="H24" s="22">
        <f>H21-H22</f>
        <v>147367.7254</v>
      </c>
      <c r="I24" s="22">
        <f>I21-I22</f>
        <v>397.4470399996535</v>
      </c>
      <c r="J24" s="21">
        <f>'[1]1.1. АЭС'!J24</f>
        <v>970489.19041826995</v>
      </c>
      <c r="K24" s="21">
        <v>256275.67913999999</v>
      </c>
      <c r="L24" s="22">
        <v>252737.01754</v>
      </c>
      <c r="M24" s="22">
        <v>2279.2316000000001</v>
      </c>
      <c r="N24" s="22">
        <v>1259.42999999976</v>
      </c>
      <c r="O24" s="17" t="s">
        <v>35</v>
      </c>
      <c r="P24" s="24">
        <v>-9.3132257461547852E-10</v>
      </c>
      <c r="Q24" s="24">
        <v>2.3283064365386963E-10</v>
      </c>
    </row>
    <row r="25" spans="2:17" ht="37.5" x14ac:dyDescent="0.3">
      <c r="B25" s="26" t="s">
        <v>43</v>
      </c>
      <c r="C25" s="27" t="s">
        <v>28</v>
      </c>
      <c r="D25" s="27" t="s">
        <v>44</v>
      </c>
      <c r="E25" s="21">
        <f>'[1]1.1. АЭС'!E25</f>
        <v>18886.728600000002</v>
      </c>
      <c r="F25" s="21">
        <v>0</v>
      </c>
      <c r="G25" s="21">
        <v>0</v>
      </c>
      <c r="H25" s="21">
        <v>0</v>
      </c>
      <c r="I25" s="22">
        <f>F25-G25-H25</f>
        <v>0</v>
      </c>
      <c r="J25" s="21">
        <f>'[1]1.1. АЭС'!J25</f>
        <v>11997.13982</v>
      </c>
      <c r="K25" s="21">
        <v>0</v>
      </c>
      <c r="L25" s="21">
        <v>0</v>
      </c>
      <c r="M25" s="21">
        <v>0</v>
      </c>
      <c r="N25" s="22">
        <v>0</v>
      </c>
      <c r="O25" s="17" t="s">
        <v>38</v>
      </c>
      <c r="P25" s="24">
        <v>0</v>
      </c>
      <c r="Q25" s="24">
        <v>0</v>
      </c>
    </row>
    <row r="26" spans="2:17" ht="56.25" x14ac:dyDescent="0.3">
      <c r="B26" s="26" t="s">
        <v>45</v>
      </c>
      <c r="C26" s="27" t="s">
        <v>28</v>
      </c>
      <c r="D26" s="27" t="s">
        <v>46</v>
      </c>
      <c r="E26" s="21">
        <f>'[1]1.1. АЭС'!E26</f>
        <v>323963.41533000005</v>
      </c>
      <c r="F26" s="21">
        <v>40779.9</v>
      </c>
      <c r="G26" s="21">
        <v>40449.787259999997</v>
      </c>
      <c r="H26" s="21">
        <v>330.11273999999997</v>
      </c>
      <c r="I26" s="22">
        <f>F26-G26-H26</f>
        <v>4.1495695768389851E-12</v>
      </c>
      <c r="J26" s="21">
        <f>'[1]1.1. АЭС'!J26</f>
        <v>185420.74882000001</v>
      </c>
      <c r="K26" s="21">
        <v>23458.9</v>
      </c>
      <c r="L26" s="22">
        <v>23458.9</v>
      </c>
      <c r="M26" s="22">
        <v>0</v>
      </c>
      <c r="N26" s="22">
        <v>0</v>
      </c>
      <c r="O26" s="17" t="s">
        <v>47</v>
      </c>
      <c r="P26" s="24">
        <v>0</v>
      </c>
      <c r="Q26" s="24">
        <v>0</v>
      </c>
    </row>
    <row r="27" spans="2:17" ht="65.099999999999994" customHeight="1" x14ac:dyDescent="0.3">
      <c r="B27" s="26" t="s">
        <v>48</v>
      </c>
      <c r="C27" s="27" t="s">
        <v>28</v>
      </c>
      <c r="D27" s="27" t="s">
        <v>49</v>
      </c>
      <c r="E27" s="21">
        <f>'[1]1.1. АЭС'!E27</f>
        <v>48322.683710000012</v>
      </c>
      <c r="F27" s="21">
        <v>1485.7639647457629</v>
      </c>
      <c r="G27" s="21">
        <v>15.766974745762711</v>
      </c>
      <c r="H27" s="21">
        <v>2.3630000000000002E-2</v>
      </c>
      <c r="I27" s="22">
        <f>F27-G27-H27</f>
        <v>1469.9733600000002</v>
      </c>
      <c r="J27" s="21">
        <f>'[1]1.1. АЭС'!J27</f>
        <v>50759.816740000002</v>
      </c>
      <c r="K27" s="21">
        <v>10030.84</v>
      </c>
      <c r="L27" s="21">
        <v>276</v>
      </c>
      <c r="M27" s="21">
        <v>0</v>
      </c>
      <c r="N27" s="22">
        <v>9754.84</v>
      </c>
      <c r="O27" s="23" t="s">
        <v>50</v>
      </c>
      <c r="P27" s="24">
        <v>-1.0199999815085903E-3</v>
      </c>
      <c r="Q27" s="24">
        <v>3.9647457631417637E-3</v>
      </c>
    </row>
    <row r="28" spans="2:17" ht="65.099999999999994" customHeight="1" x14ac:dyDescent="0.3">
      <c r="B28" s="26" t="s">
        <v>51</v>
      </c>
      <c r="C28" s="27" t="s">
        <v>28</v>
      </c>
      <c r="D28" s="27" t="s">
        <v>52</v>
      </c>
      <c r="E28" s="21">
        <f>'[1]1.1. АЭС'!E28</f>
        <v>122110.44723000017</v>
      </c>
      <c r="F28" s="21">
        <v>18287.101060847461</v>
      </c>
      <c r="G28" s="21">
        <v>17384.439234489644</v>
      </c>
      <c r="H28" s="21">
        <v>69.387137068671251</v>
      </c>
      <c r="I28" s="22">
        <f>F28-G28-H28</f>
        <v>833.27468928914539</v>
      </c>
      <c r="J28" s="21">
        <f>'[1]1.1. АЭС'!J28</f>
        <v>108778.350999801</v>
      </c>
      <c r="K28" s="21">
        <v>15898.251128968001</v>
      </c>
      <c r="L28" s="21">
        <v>13581.009801632899</v>
      </c>
      <c r="M28" s="21">
        <v>0</v>
      </c>
      <c r="N28" s="22">
        <v>2317.2413273351399</v>
      </c>
      <c r="O28" s="25"/>
      <c r="P28" s="24">
        <v>-2.0966533338651061E-4</v>
      </c>
      <c r="Q28" s="24">
        <v>4.5704456642852165E-3</v>
      </c>
    </row>
    <row r="29" spans="2:17" x14ac:dyDescent="0.3">
      <c r="B29" s="19" t="s">
        <v>53</v>
      </c>
      <c r="C29" s="20" t="s">
        <v>28</v>
      </c>
      <c r="D29" s="20" t="s">
        <v>54</v>
      </c>
      <c r="E29" s="21">
        <f>'[1]1.1. АЭС'!E29</f>
        <v>197875.94920966082</v>
      </c>
      <c r="F29" s="21">
        <f>F24+F25+F27-F26-F28</f>
        <v>176006.74683389888</v>
      </c>
      <c r="G29" s="22">
        <f>G24+G25+G27-G26-G28</f>
        <v>28004.351970257052</v>
      </c>
      <c r="H29" s="22">
        <f>H24+H25+H27-H26-H28</f>
        <v>146968.24915293133</v>
      </c>
      <c r="I29" s="22">
        <f>I24+I25+I27-I26-I28</f>
        <v>1034.1457107105043</v>
      </c>
      <c r="J29" s="21">
        <f>'[1]1.1. АЭС'!J29</f>
        <v>739047.04715846898</v>
      </c>
      <c r="K29" s="21">
        <v>226949.368011032</v>
      </c>
      <c r="L29" s="22">
        <v>215973.10773836699</v>
      </c>
      <c r="M29" s="22">
        <v>2279.2316000000001</v>
      </c>
      <c r="N29" s="22">
        <v>8697.0286726646209</v>
      </c>
      <c r="O29" s="17" t="s">
        <v>35</v>
      </c>
      <c r="P29" s="24">
        <v>-8.1033562310039997E-4</v>
      </c>
      <c r="Q29" s="24">
        <v>-6.056996644474566E-4</v>
      </c>
    </row>
    <row r="30" spans="2:17" ht="37.5" x14ac:dyDescent="0.3">
      <c r="B30" s="19" t="s">
        <v>55</v>
      </c>
      <c r="C30" s="20" t="s">
        <v>28</v>
      </c>
      <c r="D30" s="20" t="s">
        <v>56</v>
      </c>
      <c r="E30" s="21">
        <f>'[1]1.1. АЭС'!E30</f>
        <v>81552.362888885618</v>
      </c>
      <c r="F30" s="21">
        <v>47277.943078000069</v>
      </c>
      <c r="G30" s="22">
        <v>16936.236054258199</v>
      </c>
      <c r="H30" s="22">
        <v>29732.732465921599</v>
      </c>
      <c r="I30" s="22">
        <f>F30-G30-H30</f>
        <v>608.974557820271</v>
      </c>
      <c r="J30" s="21">
        <f>'[1]1.1. АЭС'!J30</f>
        <v>204730.128576877</v>
      </c>
      <c r="K30" s="21">
        <v>58878.326014542399</v>
      </c>
      <c r="L30" s="22">
        <v>55911.509355317103</v>
      </c>
      <c r="M30" s="22">
        <v>619.63317118117698</v>
      </c>
      <c r="N30" s="22">
        <v>2347.1834880441602</v>
      </c>
      <c r="O30" s="17"/>
      <c r="P30" s="24">
        <v>2.8798885628930293E-2</v>
      </c>
      <c r="Q30" s="24">
        <v>3.0780000670347363E-3</v>
      </c>
    </row>
    <row r="31" spans="2:17" x14ac:dyDescent="0.3">
      <c r="B31" s="19" t="s">
        <v>57</v>
      </c>
      <c r="C31" s="20" t="s">
        <v>28</v>
      </c>
      <c r="D31" s="20" t="s">
        <v>58</v>
      </c>
      <c r="E31" s="21">
        <f>'[1]1.1. АЭС'!E31</f>
        <v>116323.5863207752</v>
      </c>
      <c r="F31" s="21">
        <f>F29-F30</f>
        <v>128728.80375589881</v>
      </c>
      <c r="G31" s="22">
        <f>G29-G30</f>
        <v>11068.115915998853</v>
      </c>
      <c r="H31" s="22">
        <f>H29-H30</f>
        <v>117235.51668700973</v>
      </c>
      <c r="I31" s="22">
        <f>I29-I30</f>
        <v>425.17115289023332</v>
      </c>
      <c r="J31" s="21">
        <f>'[1]1.1. АЭС'!J31</f>
        <v>534316.91858159297</v>
      </c>
      <c r="K31" s="21">
        <v>168071.04199649001</v>
      </c>
      <c r="L31" s="22">
        <v>160061.59838305</v>
      </c>
      <c r="M31" s="22">
        <v>1659.5984288188199</v>
      </c>
      <c r="N31" s="22">
        <v>6349.8451846204698</v>
      </c>
      <c r="O31" s="17" t="s">
        <v>35</v>
      </c>
      <c r="P31" s="24">
        <v>-2.9609221252030693E-2</v>
      </c>
      <c r="Q31" s="24">
        <v>-3.6836997314821929E-3</v>
      </c>
    </row>
    <row r="32" spans="2:17" x14ac:dyDescent="0.3">
      <c r="B32" s="19" t="s">
        <v>59</v>
      </c>
      <c r="C32" s="27"/>
      <c r="D32" s="27"/>
      <c r="E32" s="28">
        <f>'[1]1.1. АЭС'!E32</f>
        <v>0</v>
      </c>
      <c r="F32" s="28"/>
      <c r="G32" s="29"/>
      <c r="H32" s="29"/>
      <c r="I32" s="29"/>
      <c r="J32" s="30">
        <f>'[1]1.1. АЭС'!J32</f>
        <v>0</v>
      </c>
      <c r="K32" s="28"/>
      <c r="L32" s="29"/>
      <c r="M32" s="29"/>
      <c r="N32" s="29"/>
      <c r="O32" s="27"/>
    </row>
    <row r="33" spans="2:17" ht="55.5" customHeight="1" x14ac:dyDescent="0.3">
      <c r="B33" s="26" t="s">
        <v>60</v>
      </c>
      <c r="C33" s="27" t="s">
        <v>28</v>
      </c>
      <c r="D33" s="27" t="s">
        <v>61</v>
      </c>
      <c r="E33" s="21">
        <f>'[1]1.1. АЭС'!E33</f>
        <v>304.43700000000001</v>
      </c>
      <c r="F33" s="21">
        <v>270.39400000000001</v>
      </c>
      <c r="G33" s="21">
        <v>0</v>
      </c>
      <c r="H33" s="21">
        <v>2.4E-2</v>
      </c>
      <c r="I33" s="22">
        <f>F33-G33-H33</f>
        <v>270.37</v>
      </c>
      <c r="J33" s="21">
        <f>'[1]1.1. АЭС'!J33</f>
        <v>1394.1759999999999</v>
      </c>
      <c r="K33" s="21">
        <v>0</v>
      </c>
      <c r="L33" s="21">
        <v>0</v>
      </c>
      <c r="M33" s="21">
        <v>0</v>
      </c>
      <c r="N33" s="22">
        <v>0</v>
      </c>
      <c r="O33" s="17"/>
    </row>
    <row r="34" spans="2:17" ht="48.75" customHeight="1" x14ac:dyDescent="0.3">
      <c r="B34" s="26" t="s">
        <v>62</v>
      </c>
      <c r="C34" s="27" t="s">
        <v>28</v>
      </c>
      <c r="D34" s="27" t="s">
        <v>63</v>
      </c>
      <c r="E34" s="21">
        <f>'[1]1.1. АЭС'!E34</f>
        <v>6623.5846299999994</v>
      </c>
      <c r="F34" s="21">
        <v>-74.76821610169489</v>
      </c>
      <c r="G34" s="21">
        <v>-74.76821610169489</v>
      </c>
      <c r="H34" s="31" t="s">
        <v>35</v>
      </c>
      <c r="I34" s="31" t="s">
        <v>35</v>
      </c>
      <c r="J34" s="21">
        <f>'[1]1.1. АЭС'!J34</f>
        <v>4676.2200700000003</v>
      </c>
      <c r="K34" s="21">
        <v>-377.33</v>
      </c>
      <c r="L34" s="21">
        <v>-377.33</v>
      </c>
      <c r="M34" s="31" t="s">
        <v>35</v>
      </c>
      <c r="N34" s="31" t="s">
        <v>35</v>
      </c>
      <c r="O34" s="17" t="s">
        <v>64</v>
      </c>
      <c r="P34" s="24">
        <v>-4.2350000016085687E-2</v>
      </c>
      <c r="Q34" s="24">
        <v>-1.821610169488963E-2</v>
      </c>
    </row>
    <row r="35" spans="2:17" x14ac:dyDescent="0.3">
      <c r="E35" s="32"/>
    </row>
    <row r="36" spans="2:17" x14ac:dyDescent="0.3">
      <c r="B36" s="33" t="s">
        <v>65</v>
      </c>
      <c r="K36" s="24"/>
      <c r="L36" s="24"/>
    </row>
    <row r="37" spans="2:17" ht="60.75" customHeight="1" x14ac:dyDescent="0.3">
      <c r="B37" s="7" t="s">
        <v>66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7" ht="21.75" customHeight="1" x14ac:dyDescent="0.3">
      <c r="B38" s="7" t="s">
        <v>67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40" spans="2:17" x14ac:dyDescent="0.3">
      <c r="B40" s="33" t="s">
        <v>68</v>
      </c>
    </row>
    <row r="41" spans="2:17" x14ac:dyDescent="0.3">
      <c r="B41" s="34" t="s">
        <v>69</v>
      </c>
    </row>
    <row r="42" spans="2:17" x14ac:dyDescent="0.3">
      <c r="B42" s="34" t="s">
        <v>70</v>
      </c>
    </row>
    <row r="43" spans="2:17" ht="20.25" x14ac:dyDescent="0.3">
      <c r="J43" s="35"/>
      <c r="K43" s="35"/>
      <c r="L43" s="35"/>
      <c r="M43" s="35"/>
      <c r="N43" s="35"/>
      <c r="O43" s="35"/>
    </row>
    <row r="44" spans="2:17" ht="20.25" x14ac:dyDescent="0.3">
      <c r="J44" s="35"/>
      <c r="K44" s="35"/>
      <c r="L44" s="35"/>
      <c r="M44" s="35"/>
      <c r="N44" s="35"/>
      <c r="O44" s="35"/>
    </row>
    <row r="45" spans="2:17" ht="20.25" x14ac:dyDescent="0.3">
      <c r="J45" s="35"/>
      <c r="K45" s="35"/>
      <c r="L45" s="35"/>
      <c r="M45" s="35"/>
      <c r="N45" s="35"/>
      <c r="O45" s="35"/>
    </row>
    <row r="46" spans="2:17" ht="26.25" x14ac:dyDescent="0.4">
      <c r="B46" s="36" t="s">
        <v>71</v>
      </c>
      <c r="J46" s="35"/>
      <c r="K46" s="35"/>
      <c r="L46" s="37"/>
      <c r="M46" s="37"/>
      <c r="N46" s="38" t="s">
        <v>72</v>
      </c>
      <c r="O46" s="35"/>
    </row>
    <row r="47" spans="2:17" ht="26.25" x14ac:dyDescent="0.4">
      <c r="B47" s="36"/>
      <c r="J47" s="35"/>
      <c r="K47" s="35"/>
      <c r="L47" s="39" t="s">
        <v>73</v>
      </c>
      <c r="M47" s="39"/>
      <c r="N47" s="40"/>
      <c r="O47" s="39"/>
    </row>
    <row r="48" spans="2:17" ht="26.25" x14ac:dyDescent="0.4">
      <c r="B48" s="36"/>
      <c r="J48" s="35"/>
      <c r="K48" s="35"/>
      <c r="L48" s="39"/>
      <c r="M48" s="39"/>
      <c r="N48" s="40"/>
      <c r="O48" s="39"/>
    </row>
    <row r="49" spans="2:15" ht="26.25" x14ac:dyDescent="0.4">
      <c r="B49" s="36"/>
      <c r="J49" s="35"/>
      <c r="K49" s="35"/>
      <c r="L49" s="39"/>
      <c r="M49" s="39"/>
      <c r="N49" s="40"/>
      <c r="O49" s="39"/>
    </row>
    <row r="50" spans="2:15" ht="26.25" x14ac:dyDescent="0.4">
      <c r="B50" s="36" t="s">
        <v>74</v>
      </c>
      <c r="J50" s="35"/>
      <c r="K50" s="35"/>
      <c r="L50" s="37"/>
      <c r="M50" s="37"/>
      <c r="N50" s="38" t="s">
        <v>75</v>
      </c>
      <c r="O50" s="35"/>
    </row>
    <row r="51" spans="2:15" ht="20.25" x14ac:dyDescent="0.3">
      <c r="J51" s="35"/>
      <c r="K51" s="35"/>
      <c r="L51" s="39" t="s">
        <v>73</v>
      </c>
      <c r="M51" s="39"/>
      <c r="O51" s="39"/>
    </row>
    <row r="52" spans="2:15" s="41" customFormat="1" x14ac:dyDescent="0.3">
      <c r="C52" s="42"/>
      <c r="D52" s="43" t="s">
        <v>76</v>
      </c>
      <c r="E52" s="44"/>
      <c r="F52" s="42"/>
      <c r="G52" s="42"/>
      <c r="H52" s="42"/>
      <c r="I52" s="42"/>
      <c r="J52" s="44"/>
      <c r="K52" s="42"/>
      <c r="L52" s="42"/>
    </row>
    <row r="53" spans="2:15" x14ac:dyDescent="0.3">
      <c r="C53" s="42"/>
      <c r="D53" s="43" t="s">
        <v>77</v>
      </c>
      <c r="E53" s="44"/>
      <c r="F53" s="42" t="s">
        <v>78</v>
      </c>
      <c r="G53" s="42"/>
      <c r="H53" s="42"/>
      <c r="I53" s="42"/>
      <c r="J53" s="44"/>
      <c r="K53" s="42" t="s">
        <v>78</v>
      </c>
      <c r="L53" s="42"/>
    </row>
    <row r="54" spans="2:15" s="41" customFormat="1" x14ac:dyDescent="0.3">
      <c r="D54" s="45" t="s">
        <v>76</v>
      </c>
      <c r="E54" s="46"/>
      <c r="J54" s="46"/>
    </row>
    <row r="55" spans="2:15" x14ac:dyDescent="0.3">
      <c r="D55" s="45" t="s">
        <v>77</v>
      </c>
      <c r="E55" s="46"/>
      <c r="F55" s="41" t="s">
        <v>78</v>
      </c>
      <c r="G55" s="41"/>
      <c r="H55" s="41"/>
      <c r="I55" s="41"/>
      <c r="J55" s="46"/>
      <c r="K55" s="41" t="s">
        <v>78</v>
      </c>
    </row>
    <row r="57" spans="2:15" x14ac:dyDescent="0.3">
      <c r="B57" s="47"/>
    </row>
    <row r="58" spans="2:15" x14ac:dyDescent="0.3">
      <c r="B58" s="47"/>
    </row>
    <row r="59" spans="2:15" x14ac:dyDescent="0.3">
      <c r="B59" s="47"/>
    </row>
    <row r="60" spans="2:15" x14ac:dyDescent="0.3">
      <c r="B60" s="47"/>
    </row>
    <row r="61" spans="2:15" x14ac:dyDescent="0.3">
      <c r="B61" s="47"/>
    </row>
    <row r="62" spans="2:15" x14ac:dyDescent="0.3">
      <c r="B62" s="47"/>
    </row>
    <row r="63" spans="2:15" x14ac:dyDescent="0.3">
      <c r="B63" s="47"/>
    </row>
    <row r="64" spans="2:15" x14ac:dyDescent="0.3">
      <c r="B64" s="47"/>
    </row>
    <row r="65" spans="2:2" x14ac:dyDescent="0.3">
      <c r="B65" s="47"/>
    </row>
    <row r="66" spans="2:2" x14ac:dyDescent="0.3">
      <c r="B66" s="47"/>
    </row>
    <row r="67" spans="2:2" x14ac:dyDescent="0.3">
      <c r="B67" s="47"/>
    </row>
    <row r="68" spans="2:2" x14ac:dyDescent="0.3">
      <c r="B68" s="47"/>
    </row>
    <row r="69" spans="2:2" x14ac:dyDescent="0.3">
      <c r="B69" s="47"/>
    </row>
    <row r="70" spans="2:2" x14ac:dyDescent="0.3">
      <c r="B70" s="47"/>
    </row>
    <row r="71" spans="2:2" x14ac:dyDescent="0.3">
      <c r="B71" s="47"/>
    </row>
    <row r="72" spans="2:2" x14ac:dyDescent="0.3">
      <c r="B72" s="47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4:N4"/>
    <mergeCell ref="C6:O6"/>
    <mergeCell ref="C7:O7"/>
    <mergeCell ref="C8:O8"/>
    <mergeCell ref="J11:L11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3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06"/>
  <sheetViews>
    <sheetView showGridLines="0" view="pageBreakPreview" topLeftCell="A13" zoomScale="60" zoomScaleNormal="55" workbookViewId="0">
      <pane xSplit="4" ySplit="6" topLeftCell="E46" activePane="bottomRight" state="frozen"/>
      <selection activeCell="F16" sqref="F16:F17"/>
      <selection pane="topRight" activeCell="F16" sqref="F16:F17"/>
      <selection pane="bottomLeft" activeCell="F16" sqref="F16:F17"/>
      <selection pane="bottomRight" activeCell="F16" sqref="F16:F17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9" width="19.42578125" style="1" customWidth="1"/>
    <col min="20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48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ht="67.5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x14ac:dyDescent="0.3">
      <c r="B9" s="6"/>
    </row>
    <row r="10" spans="2:17" ht="26.25" x14ac:dyDescent="0.4">
      <c r="B10" s="6" t="s">
        <v>8</v>
      </c>
      <c r="H10" s="8"/>
      <c r="I10" s="8"/>
      <c r="J10" s="8"/>
      <c r="K10" s="8"/>
      <c r="L10" s="8"/>
      <c r="M10" s="9" t="s">
        <v>9</v>
      </c>
      <c r="N10" s="10"/>
      <c r="O10" s="10"/>
      <c r="P10" s="10"/>
      <c r="Q10" s="10"/>
    </row>
    <row r="11" spans="2:17" ht="26.25" x14ac:dyDescent="0.4">
      <c r="B11" s="6" t="s">
        <v>10</v>
      </c>
      <c r="H11" s="8"/>
      <c r="I11" s="8"/>
      <c r="J11" s="8"/>
      <c r="K11" s="8"/>
      <c r="L11" s="8"/>
      <c r="M11" s="11">
        <v>2801108200</v>
      </c>
      <c r="N11" s="12"/>
      <c r="O11" s="12"/>
      <c r="P11" s="10"/>
      <c r="Q11" s="10"/>
    </row>
    <row r="12" spans="2:17" ht="26.25" x14ac:dyDescent="0.4">
      <c r="B12" s="6" t="s">
        <v>11</v>
      </c>
      <c r="H12" s="8"/>
      <c r="I12" s="8"/>
      <c r="J12" s="8"/>
      <c r="K12" s="8"/>
      <c r="L12" s="8"/>
      <c r="M12" s="9" t="s">
        <v>12</v>
      </c>
      <c r="N12" s="10"/>
      <c r="O12" s="10"/>
      <c r="P12" s="10"/>
      <c r="Q12" s="10"/>
    </row>
    <row r="13" spans="2:17" ht="26.25" x14ac:dyDescent="0.4"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9" t="s">
        <v>14</v>
      </c>
      <c r="N13" s="10"/>
      <c r="O13" s="10"/>
      <c r="P13" s="10"/>
      <c r="Q13" s="10"/>
    </row>
    <row r="14" spans="2:17" ht="26.25" x14ac:dyDescent="0.4">
      <c r="B14" s="6" t="s">
        <v>15</v>
      </c>
      <c r="F14" s="24">
        <f>E22-E23-E24-E25-E26</f>
        <v>0</v>
      </c>
      <c r="H14" s="8"/>
      <c r="I14" s="8"/>
      <c r="J14" s="8"/>
      <c r="K14" s="8"/>
      <c r="L14" s="8"/>
      <c r="M14" s="9" t="str">
        <f>'[1]1.2. АЭС'!M14</f>
        <v>1 квартал 2015 года</v>
      </c>
      <c r="N14" s="10"/>
      <c r="O14" s="10"/>
      <c r="P14" s="10"/>
      <c r="Q14" s="10"/>
    </row>
    <row r="15" spans="2:17" ht="13.5" customHeight="1" thickBot="1" x14ac:dyDescent="0.35">
      <c r="H15" s="8"/>
      <c r="I15" s="8"/>
      <c r="J15" s="8"/>
      <c r="K15" s="8"/>
      <c r="L15" s="8"/>
      <c r="M15" s="8"/>
      <c r="N15" s="8"/>
      <c r="O15" s="8"/>
      <c r="Q15" s="13"/>
    </row>
    <row r="16" spans="2:17" ht="33" customHeight="1" x14ac:dyDescent="0.3">
      <c r="B16" s="49" t="s">
        <v>16</v>
      </c>
      <c r="C16" s="50" t="s">
        <v>17</v>
      </c>
      <c r="D16" s="50" t="s">
        <v>18</v>
      </c>
      <c r="E16" s="50" t="str">
        <f>'[1]1.2. АЭС'!E16:E17</f>
        <v>За отчетный период, всего по предприятию (1 квартал 2015 г. факт)</v>
      </c>
      <c r="F16" s="50" t="s">
        <v>81</v>
      </c>
      <c r="G16" s="51" t="s">
        <v>82</v>
      </c>
      <c r="H16" s="52"/>
      <c r="I16" s="52"/>
      <c r="J16" s="53"/>
      <c r="K16" s="50" t="str">
        <f>'[1]1.2. АЭС'!K16:K17</f>
        <v>За аналогичный период предыдущего года, всего по предприятию (1 квартал 2014 г.факт)</v>
      </c>
      <c r="L16" s="50" t="s">
        <v>83</v>
      </c>
      <c r="M16" s="54" t="s">
        <v>84</v>
      </c>
      <c r="N16" s="52"/>
      <c r="O16" s="52"/>
      <c r="P16" s="53"/>
      <c r="Q16" s="55" t="s">
        <v>23</v>
      </c>
    </row>
    <row r="17" spans="2:21" ht="149.25" customHeight="1" thickBot="1" x14ac:dyDescent="0.35">
      <c r="B17" s="56"/>
      <c r="C17" s="57"/>
      <c r="D17" s="57"/>
      <c r="E17" s="57"/>
      <c r="F17" s="57"/>
      <c r="G17" s="58" t="s">
        <v>24</v>
      </c>
      <c r="H17" s="59" t="s">
        <v>25</v>
      </c>
      <c r="I17" s="59" t="s">
        <v>85</v>
      </c>
      <c r="J17" s="60" t="s">
        <v>26</v>
      </c>
      <c r="K17" s="57"/>
      <c r="L17" s="57"/>
      <c r="M17" s="61" t="s">
        <v>24</v>
      </c>
      <c r="N17" s="59" t="s">
        <v>25</v>
      </c>
      <c r="O17" s="59" t="s">
        <v>85</v>
      </c>
      <c r="P17" s="60" t="s">
        <v>26</v>
      </c>
      <c r="Q17" s="62"/>
    </row>
    <row r="18" spans="2:21" s="70" customFormat="1" ht="38.25" thickBot="1" x14ac:dyDescent="0.35">
      <c r="B18" s="63">
        <v>1</v>
      </c>
      <c r="C18" s="64">
        <v>2</v>
      </c>
      <c r="D18" s="64">
        <v>3</v>
      </c>
      <c r="E18" s="64">
        <v>4</v>
      </c>
      <c r="F18" s="64">
        <v>5</v>
      </c>
      <c r="G18" s="65">
        <v>6</v>
      </c>
      <c r="H18" s="66">
        <v>7</v>
      </c>
      <c r="I18" s="66" t="s">
        <v>86</v>
      </c>
      <c r="J18" s="67">
        <v>9</v>
      </c>
      <c r="K18" s="64">
        <v>10</v>
      </c>
      <c r="L18" s="64">
        <v>11</v>
      </c>
      <c r="M18" s="68">
        <v>12</v>
      </c>
      <c r="N18" s="66">
        <v>13</v>
      </c>
      <c r="O18" s="66" t="s">
        <v>87</v>
      </c>
      <c r="P18" s="67">
        <v>15</v>
      </c>
      <c r="Q18" s="69">
        <v>16</v>
      </c>
    </row>
    <row r="19" spans="2:21" s="33" customFormat="1" ht="56.25" x14ac:dyDescent="0.3">
      <c r="B19" s="71" t="s">
        <v>88</v>
      </c>
      <c r="C19" s="72" t="s">
        <v>28</v>
      </c>
      <c r="D19" s="72" t="s">
        <v>52</v>
      </c>
      <c r="E19" s="73">
        <f>'[1]1.2. АЭС'!E19</f>
        <v>7012293.7360973842</v>
      </c>
      <c r="F19" s="73">
        <f>F20+F28+F33+F41+F42+F43+F46+F47+F48</f>
        <v>1545034.8301200001</v>
      </c>
      <c r="G19" s="74">
        <f>G20+G28+G33+G41+G42+G43+G46+G47+G48</f>
        <v>1530501.0707199997</v>
      </c>
      <c r="H19" s="75">
        <f>H20+H28+H33+H41+H42+H43+H46+H47+H48</f>
        <v>10583.447840000001</v>
      </c>
      <c r="I19" s="75">
        <f>G19+H19</f>
        <v>1541084.5185599998</v>
      </c>
      <c r="J19" s="76">
        <f>F19-I19</f>
        <v>3950.311560000293</v>
      </c>
      <c r="K19" s="73">
        <f>'[1]1.2. АЭС'!K19</f>
        <v>6436369.0240099998</v>
      </c>
      <c r="L19" s="73">
        <v>1408889.42</v>
      </c>
      <c r="M19" s="74">
        <v>1400066.54</v>
      </c>
      <c r="N19" s="75">
        <v>5579</v>
      </c>
      <c r="O19" s="75">
        <v>1405645.54</v>
      </c>
      <c r="P19" s="76">
        <v>3243.8800000003498</v>
      </c>
      <c r="Q19" s="77" t="s">
        <v>30</v>
      </c>
    </row>
    <row r="20" spans="2:21" s="33" customFormat="1" ht="37.5" x14ac:dyDescent="0.3">
      <c r="B20" s="78" t="s">
        <v>89</v>
      </c>
      <c r="C20" s="79" t="s">
        <v>28</v>
      </c>
      <c r="D20" s="79" t="s">
        <v>54</v>
      </c>
      <c r="E20" s="80">
        <f>'[1]1.2. АЭС'!E20</f>
        <v>1546046.39625</v>
      </c>
      <c r="F20" s="80">
        <f>F21+F22+F27</f>
        <v>339842.64657999965</v>
      </c>
      <c r="G20" s="81">
        <f>G21+G22+G27</f>
        <v>339420.97090999968</v>
      </c>
      <c r="H20" s="21">
        <f>H21+H22+H27</f>
        <v>128.04798</v>
      </c>
      <c r="I20" s="21">
        <f t="shared" ref="I20:I54" si="0">G20+H20</f>
        <v>339549.01888999966</v>
      </c>
      <c r="J20" s="82">
        <f t="shared" ref="J20:J65" si="1">F20-I20</f>
        <v>293.62768999999389</v>
      </c>
      <c r="K20" s="80">
        <f>'[1]1.2. АЭС'!K20</f>
        <v>1282163.02547</v>
      </c>
      <c r="L20" s="80">
        <v>267482.68</v>
      </c>
      <c r="M20" s="83">
        <v>267187.07</v>
      </c>
      <c r="N20" s="21">
        <v>55.13</v>
      </c>
      <c r="O20" s="21">
        <v>267242.2</v>
      </c>
      <c r="P20" s="82">
        <v>240.479999999981</v>
      </c>
      <c r="Q20" s="84"/>
    </row>
    <row r="21" spans="2:21" x14ac:dyDescent="0.3">
      <c r="B21" s="85" t="s">
        <v>90</v>
      </c>
      <c r="C21" s="86" t="s">
        <v>28</v>
      </c>
      <c r="D21" s="86" t="s">
        <v>91</v>
      </c>
      <c r="E21" s="87">
        <f>'[1]1.2. АЭС'!E21</f>
        <v>77584.669959999999</v>
      </c>
      <c r="F21" s="87">
        <v>11535.39041</v>
      </c>
      <c r="G21" s="88">
        <v>11379.518779999999</v>
      </c>
      <c r="H21" s="22">
        <v>45.838949999999997</v>
      </c>
      <c r="I21" s="22">
        <f t="shared" si="0"/>
        <v>11425.357729999998</v>
      </c>
      <c r="J21" s="89">
        <f t="shared" si="1"/>
        <v>110.03268000000207</v>
      </c>
      <c r="K21" s="87">
        <f>'[1]1.2. АЭС'!K21</f>
        <v>73845.811719999998</v>
      </c>
      <c r="L21" s="87">
        <v>10882.57</v>
      </c>
      <c r="M21" s="90">
        <v>10772.66</v>
      </c>
      <c r="N21" s="22">
        <v>18.96</v>
      </c>
      <c r="O21" s="22">
        <v>10791.62</v>
      </c>
      <c r="P21" s="89">
        <v>90.950000000000699</v>
      </c>
      <c r="Q21" s="84"/>
      <c r="R21" s="24">
        <v>0</v>
      </c>
      <c r="S21" s="24">
        <v>0</v>
      </c>
    </row>
    <row r="22" spans="2:21" ht="75" x14ac:dyDescent="0.3">
      <c r="B22" s="85" t="s">
        <v>92</v>
      </c>
      <c r="C22" s="86" t="s">
        <v>28</v>
      </c>
      <c r="D22" s="86" t="s">
        <v>93</v>
      </c>
      <c r="E22" s="87">
        <f>'[1]1.2. АЭС'!E22</f>
        <v>1345340.2912299999</v>
      </c>
      <c r="F22" s="87">
        <f>SUM(F23:F26)</f>
        <v>314206.22414999967</v>
      </c>
      <c r="G22" s="88">
        <f>SUM(G23:G26)</f>
        <v>314206.22414999967</v>
      </c>
      <c r="H22" s="22">
        <f>SUM(H23:H26)</f>
        <v>0</v>
      </c>
      <c r="I22" s="22">
        <f t="shared" si="0"/>
        <v>314206.22414999967</v>
      </c>
      <c r="J22" s="89">
        <f t="shared" si="1"/>
        <v>0</v>
      </c>
      <c r="K22" s="87">
        <f>'[1]1.2. АЭС'!K22</f>
        <v>1090403.8829999999</v>
      </c>
      <c r="L22" s="87">
        <v>243736.09</v>
      </c>
      <c r="M22" s="90">
        <v>243736.09</v>
      </c>
      <c r="N22" s="22">
        <v>0</v>
      </c>
      <c r="O22" s="22">
        <v>243736.09</v>
      </c>
      <c r="P22" s="89">
        <v>0</v>
      </c>
      <c r="Q22" s="91"/>
      <c r="R22" s="24">
        <v>-55222.51325999992</v>
      </c>
      <c r="S22" s="24">
        <v>0</v>
      </c>
      <c r="U22" s="1" t="s">
        <v>94</v>
      </c>
    </row>
    <row r="23" spans="2:21" x14ac:dyDescent="0.3">
      <c r="B23" s="92" t="s">
        <v>95</v>
      </c>
      <c r="C23" s="86" t="s">
        <v>28</v>
      </c>
      <c r="D23" s="86" t="s">
        <v>96</v>
      </c>
      <c r="E23" s="87">
        <f>'[1]1.2. АЭС'!E23</f>
        <v>399862.01484208001</v>
      </c>
      <c r="F23" s="87">
        <v>118237.340448452</v>
      </c>
      <c r="G23" s="87">
        <v>118237.340448452</v>
      </c>
      <c r="H23" s="87">
        <v>0</v>
      </c>
      <c r="I23" s="22">
        <f t="shared" si="0"/>
        <v>118237.340448452</v>
      </c>
      <c r="J23" s="89">
        <f t="shared" si="1"/>
        <v>0</v>
      </c>
      <c r="K23" s="87">
        <f>'[1]1.2. АЭС'!K23</f>
        <v>299988.23674557498</v>
      </c>
      <c r="L23" s="87">
        <v>84727.762760238795</v>
      </c>
      <c r="M23" s="87">
        <v>84727.762760238795</v>
      </c>
      <c r="N23" s="87">
        <v>0</v>
      </c>
      <c r="O23" s="22">
        <v>84727.762760238795</v>
      </c>
      <c r="P23" s="89">
        <v>0</v>
      </c>
      <c r="Q23" s="93" t="s">
        <v>97</v>
      </c>
    </row>
    <row r="24" spans="2:21" x14ac:dyDescent="0.3">
      <c r="B24" s="92" t="s">
        <v>98</v>
      </c>
      <c r="C24" s="86" t="s">
        <v>28</v>
      </c>
      <c r="D24" s="86" t="s">
        <v>96</v>
      </c>
      <c r="E24" s="87">
        <f>'[1]1.2. АЭС'!E24</f>
        <v>247997.656286702</v>
      </c>
      <c r="F24" s="87">
        <v>100218.08916994699</v>
      </c>
      <c r="G24" s="87">
        <v>100218.08916994699</v>
      </c>
      <c r="H24" s="87">
        <v>0</v>
      </c>
      <c r="I24" s="22">
        <f t="shared" si="0"/>
        <v>100218.08916994699</v>
      </c>
      <c r="J24" s="89">
        <f t="shared" si="1"/>
        <v>0</v>
      </c>
      <c r="K24" s="87">
        <f>'[1]1.2. АЭС'!K24</f>
        <v>238965.806370131</v>
      </c>
      <c r="L24" s="87">
        <v>68949.561843929099</v>
      </c>
      <c r="M24" s="87">
        <v>68949.561843929099</v>
      </c>
      <c r="N24" s="87">
        <v>0</v>
      </c>
      <c r="O24" s="22">
        <v>68949.561843929099</v>
      </c>
      <c r="P24" s="89">
        <v>0</v>
      </c>
      <c r="Q24" s="94"/>
    </row>
    <row r="25" spans="2:21" x14ac:dyDescent="0.3">
      <c r="B25" s="92" t="s">
        <v>99</v>
      </c>
      <c r="C25" s="86" t="s">
        <v>28</v>
      </c>
      <c r="D25" s="86" t="s">
        <v>96</v>
      </c>
      <c r="E25" s="87">
        <f>'[1]1.2. АЭС'!E25</f>
        <v>312304.31389977998</v>
      </c>
      <c r="F25" s="87">
        <v>52587.172938771801</v>
      </c>
      <c r="G25" s="87">
        <v>52587.172938771801</v>
      </c>
      <c r="H25" s="87">
        <v>0</v>
      </c>
      <c r="I25" s="22">
        <f t="shared" si="0"/>
        <v>52587.172938771801</v>
      </c>
      <c r="J25" s="89">
        <f t="shared" si="1"/>
        <v>0</v>
      </c>
      <c r="K25" s="87">
        <f>'[1]1.2. АЭС'!K25</f>
        <v>233572.77172418701</v>
      </c>
      <c r="L25" s="87">
        <v>55125.513493030398</v>
      </c>
      <c r="M25" s="87">
        <v>55125.513493030398</v>
      </c>
      <c r="N25" s="87">
        <v>0</v>
      </c>
      <c r="O25" s="22">
        <v>55125.513493030398</v>
      </c>
      <c r="P25" s="89">
        <v>0</v>
      </c>
      <c r="Q25" s="94"/>
    </row>
    <row r="26" spans="2:21" x14ac:dyDescent="0.3">
      <c r="B26" s="92" t="s">
        <v>100</v>
      </c>
      <c r="C26" s="86" t="s">
        <v>28</v>
      </c>
      <c r="D26" s="86" t="s">
        <v>96</v>
      </c>
      <c r="E26" s="87">
        <f>'[1]1.2. АЭС'!E26</f>
        <v>385176.30620143801</v>
      </c>
      <c r="F26" s="87">
        <v>43163.621592828902</v>
      </c>
      <c r="G26" s="87">
        <v>43163.621592828902</v>
      </c>
      <c r="H26" s="87">
        <v>0</v>
      </c>
      <c r="I26" s="22">
        <f t="shared" si="0"/>
        <v>43163.621592828902</v>
      </c>
      <c r="J26" s="89">
        <f t="shared" si="1"/>
        <v>0</v>
      </c>
      <c r="K26" s="87">
        <f>'[1]1.2. АЭС'!K26</f>
        <v>273501.460938601</v>
      </c>
      <c r="L26" s="87">
        <v>29505.536073679501</v>
      </c>
      <c r="M26" s="87">
        <v>29505.536073679501</v>
      </c>
      <c r="N26" s="87">
        <v>0</v>
      </c>
      <c r="O26" s="22">
        <v>29505.536073679501</v>
      </c>
      <c r="P26" s="89">
        <v>0</v>
      </c>
      <c r="Q26" s="95"/>
    </row>
    <row r="27" spans="2:21" ht="37.5" x14ac:dyDescent="0.3">
      <c r="B27" s="85" t="s">
        <v>101</v>
      </c>
      <c r="C27" s="86" t="s">
        <v>28</v>
      </c>
      <c r="D27" s="86" t="s">
        <v>102</v>
      </c>
      <c r="E27" s="87">
        <f>'[1]1.2. АЭС'!E27</f>
        <v>123121.43505999999</v>
      </c>
      <c r="F27" s="87">
        <v>14101.032020000001</v>
      </c>
      <c r="G27" s="88">
        <v>13835.227980000001</v>
      </c>
      <c r="H27" s="22">
        <v>82.209029999999998</v>
      </c>
      <c r="I27" s="22">
        <f t="shared" si="0"/>
        <v>13917.437010000001</v>
      </c>
      <c r="J27" s="89">
        <f t="shared" si="1"/>
        <v>183.59500999999909</v>
      </c>
      <c r="K27" s="87">
        <f>'[1]1.2. АЭС'!K27</f>
        <v>117913.33074999999</v>
      </c>
      <c r="L27" s="87">
        <v>12864.02</v>
      </c>
      <c r="M27" s="90">
        <v>12678.32</v>
      </c>
      <c r="N27" s="22">
        <v>36.17</v>
      </c>
      <c r="O27" s="22">
        <v>12714.49</v>
      </c>
      <c r="P27" s="89">
        <v>149.530000000001</v>
      </c>
      <c r="Q27" s="96" t="s">
        <v>30</v>
      </c>
      <c r="R27" s="24">
        <v>0</v>
      </c>
      <c r="S27" s="24">
        <v>0</v>
      </c>
    </row>
    <row r="28" spans="2:21" s="33" customFormat="1" ht="45" customHeight="1" x14ac:dyDescent="0.3">
      <c r="B28" s="78" t="s">
        <v>103</v>
      </c>
      <c r="C28" s="79" t="s">
        <v>28</v>
      </c>
      <c r="D28" s="79" t="s">
        <v>56</v>
      </c>
      <c r="E28" s="80">
        <f>'[1]1.2. АЭС'!E28</f>
        <v>2674201.9802199998</v>
      </c>
      <c r="F28" s="80">
        <f>F29+F30+F31+F32</f>
        <v>673670.37555999996</v>
      </c>
      <c r="G28" s="81">
        <f>G29+G30+G31+G32</f>
        <v>673647.51963999995</v>
      </c>
      <c r="H28" s="21">
        <f>H29+H30+H31+H32</f>
        <v>14.416639999999999</v>
      </c>
      <c r="I28" s="21">
        <f t="shared" si="0"/>
        <v>673661.93627999991</v>
      </c>
      <c r="J28" s="82">
        <f t="shared" si="1"/>
        <v>8.4392800000496209</v>
      </c>
      <c r="K28" s="80">
        <f>'[1]1.2. АЭС'!K28</f>
        <v>2833275.4553299998</v>
      </c>
      <c r="L28" s="80">
        <v>668119.67000000004</v>
      </c>
      <c r="M28" s="83">
        <v>668112.41</v>
      </c>
      <c r="N28" s="21">
        <v>2.84</v>
      </c>
      <c r="O28" s="21">
        <v>668115.25</v>
      </c>
      <c r="P28" s="82">
        <v>4.4200000000419104</v>
      </c>
      <c r="Q28" s="97"/>
    </row>
    <row r="29" spans="2:21" x14ac:dyDescent="0.3">
      <c r="B29" s="85" t="s">
        <v>104</v>
      </c>
      <c r="C29" s="86" t="s">
        <v>28</v>
      </c>
      <c r="D29" s="86" t="s">
        <v>105</v>
      </c>
      <c r="E29" s="87">
        <f>'[1]1.2. АЭС'!E29</f>
        <v>8825.7221899999986</v>
      </c>
      <c r="F29" s="87">
        <v>1660.35248</v>
      </c>
      <c r="G29" s="87">
        <v>1637.49656</v>
      </c>
      <c r="H29" s="87">
        <v>14.416639999999999</v>
      </c>
      <c r="I29" s="21">
        <f t="shared" si="0"/>
        <v>1651.9132</v>
      </c>
      <c r="J29" s="89">
        <f t="shared" si="1"/>
        <v>8.4392800000000534</v>
      </c>
      <c r="K29" s="87">
        <f>'[1]1.2. АЭС'!K29</f>
        <v>4574.9033300000001</v>
      </c>
      <c r="L29" s="87">
        <v>921.19</v>
      </c>
      <c r="M29" s="90">
        <v>913.93</v>
      </c>
      <c r="N29" s="22">
        <v>2.84</v>
      </c>
      <c r="O29" s="22">
        <v>916.77</v>
      </c>
      <c r="P29" s="89">
        <v>4.4200000000000701</v>
      </c>
      <c r="Q29" s="97"/>
      <c r="R29" s="24">
        <v>0</v>
      </c>
      <c r="S29" s="24">
        <v>0</v>
      </c>
    </row>
    <row r="30" spans="2:21" x14ac:dyDescent="0.3">
      <c r="B30" s="85" t="s">
        <v>106</v>
      </c>
      <c r="C30" s="86" t="s">
        <v>28</v>
      </c>
      <c r="D30" s="86" t="s">
        <v>107</v>
      </c>
      <c r="E30" s="87">
        <f>'[1]1.2. АЭС'!E30</f>
        <v>1270428.88983</v>
      </c>
      <c r="F30" s="87">
        <v>101761.52556000001</v>
      </c>
      <c r="G30" s="88">
        <v>101761.52556000001</v>
      </c>
      <c r="H30" s="22">
        <v>0</v>
      </c>
      <c r="I30" s="22">
        <f t="shared" si="0"/>
        <v>101761.52556000001</v>
      </c>
      <c r="J30" s="89">
        <f t="shared" si="1"/>
        <v>0</v>
      </c>
      <c r="K30" s="87">
        <f>'[1]1.2. АЭС'!K30</f>
        <v>1287412.2520000001</v>
      </c>
      <c r="L30" s="87">
        <v>120906.2</v>
      </c>
      <c r="M30" s="90">
        <v>120906.2</v>
      </c>
      <c r="N30" s="22">
        <v>0</v>
      </c>
      <c r="O30" s="22">
        <v>120906.2</v>
      </c>
      <c r="P30" s="89">
        <v>0</v>
      </c>
      <c r="Q30" s="97"/>
      <c r="R30" s="24">
        <v>0</v>
      </c>
      <c r="S30" s="24">
        <v>0</v>
      </c>
    </row>
    <row r="31" spans="2:21" ht="37.5" x14ac:dyDescent="0.3">
      <c r="B31" s="85" t="s">
        <v>108</v>
      </c>
      <c r="C31" s="86" t="s">
        <v>28</v>
      </c>
      <c r="D31" s="86" t="s">
        <v>109</v>
      </c>
      <c r="E31" s="87">
        <f>'[1]1.2. АЭС'!E31</f>
        <v>1349234.0770299998</v>
      </c>
      <c r="F31" s="87">
        <v>552595.07149999996</v>
      </c>
      <c r="G31" s="88">
        <v>552595.07149999996</v>
      </c>
      <c r="H31" s="22">
        <v>0</v>
      </c>
      <c r="I31" s="22">
        <f t="shared" si="0"/>
        <v>552595.07149999996</v>
      </c>
      <c r="J31" s="89">
        <f t="shared" si="1"/>
        <v>0</v>
      </c>
      <c r="K31" s="87">
        <f>'[1]1.2. АЭС'!K31</f>
        <v>1507193.06</v>
      </c>
      <c r="L31" s="87">
        <v>530436.35</v>
      </c>
      <c r="M31" s="90">
        <v>530436.35</v>
      </c>
      <c r="N31" s="22">
        <v>0</v>
      </c>
      <c r="O31" s="22">
        <v>530436.35</v>
      </c>
      <c r="P31" s="89">
        <v>0</v>
      </c>
      <c r="Q31" s="97"/>
      <c r="R31" s="24">
        <v>0</v>
      </c>
      <c r="S31" s="24">
        <v>0</v>
      </c>
    </row>
    <row r="32" spans="2:21" ht="42" customHeight="1" x14ac:dyDescent="0.3">
      <c r="B32" s="85" t="s">
        <v>110</v>
      </c>
      <c r="C32" s="86" t="s">
        <v>28</v>
      </c>
      <c r="D32" s="86" t="s">
        <v>111</v>
      </c>
      <c r="E32" s="87">
        <f>'[1]1.2. АЭС'!E32</f>
        <v>45713.291170000004</v>
      </c>
      <c r="F32" s="87">
        <v>17653.426019999999</v>
      </c>
      <c r="G32" s="88">
        <v>17653.426019999999</v>
      </c>
      <c r="H32" s="22">
        <v>0</v>
      </c>
      <c r="I32" s="22">
        <f t="shared" si="0"/>
        <v>17653.426019999999</v>
      </c>
      <c r="J32" s="89">
        <f t="shared" si="1"/>
        <v>0</v>
      </c>
      <c r="K32" s="87">
        <f>'[1]1.2. АЭС'!K32</f>
        <v>34095.24</v>
      </c>
      <c r="L32" s="87">
        <v>15855.93</v>
      </c>
      <c r="M32" s="90">
        <v>15855.93</v>
      </c>
      <c r="N32" s="22">
        <v>0</v>
      </c>
      <c r="O32" s="22">
        <v>15855.93</v>
      </c>
      <c r="P32" s="89">
        <v>0</v>
      </c>
      <c r="Q32" s="97"/>
      <c r="R32" s="24">
        <v>0</v>
      </c>
      <c r="S32" s="24">
        <v>0</v>
      </c>
    </row>
    <row r="33" spans="2:19" s="33" customFormat="1" x14ac:dyDescent="0.3">
      <c r="B33" s="78" t="s">
        <v>112</v>
      </c>
      <c r="C33" s="79" t="s">
        <v>28</v>
      </c>
      <c r="D33" s="79" t="s">
        <v>58</v>
      </c>
      <c r="E33" s="80">
        <f>'[1]1.2. АЭС'!E33</f>
        <v>1243225.0723199998</v>
      </c>
      <c r="F33" s="80">
        <f>F34+F35+F36</f>
        <v>223886.3</v>
      </c>
      <c r="G33" s="81">
        <f>G34+G35+G36</f>
        <v>216531.71</v>
      </c>
      <c r="H33" s="21">
        <f>H34+H35+H36</f>
        <v>5059.8</v>
      </c>
      <c r="I33" s="21">
        <f t="shared" si="0"/>
        <v>221591.50999999998</v>
      </c>
      <c r="J33" s="82">
        <f t="shared" si="1"/>
        <v>2294.7900000000081</v>
      </c>
      <c r="K33" s="80">
        <f>'[1]1.2. АЭС'!K33</f>
        <v>1041743.3139290001</v>
      </c>
      <c r="L33" s="80">
        <v>190993.150769</v>
      </c>
      <c r="M33" s="83">
        <v>185839.27</v>
      </c>
      <c r="N33" s="21">
        <v>3246.53</v>
      </c>
      <c r="O33" s="21">
        <v>189085.8</v>
      </c>
      <c r="P33" s="82">
        <v>1907.3507690000099</v>
      </c>
      <c r="Q33" s="98"/>
    </row>
    <row r="34" spans="2:19" x14ac:dyDescent="0.3">
      <c r="B34" s="92" t="s">
        <v>113</v>
      </c>
      <c r="C34" s="86" t="s">
        <v>28</v>
      </c>
      <c r="D34" s="86" t="s">
        <v>96</v>
      </c>
      <c r="E34" s="87">
        <f>'[1]1.2. АЭС'!E34</f>
        <v>329063.942315828</v>
      </c>
      <c r="F34" s="87">
        <v>50687.78</v>
      </c>
      <c r="G34" s="87">
        <v>48876</v>
      </c>
      <c r="H34" s="87">
        <v>1811.78</v>
      </c>
      <c r="I34" s="22">
        <f t="shared" si="0"/>
        <v>50687.78</v>
      </c>
      <c r="J34" s="89">
        <f t="shared" si="1"/>
        <v>0</v>
      </c>
      <c r="K34" s="87">
        <f>'[1]1.2. АЭС'!K34</f>
        <v>281223.51163899997</v>
      </c>
      <c r="L34" s="87">
        <v>45177.897179</v>
      </c>
      <c r="M34" s="90">
        <v>44042.6</v>
      </c>
      <c r="N34" s="22">
        <v>1135.3</v>
      </c>
      <c r="O34" s="22">
        <v>45177.9</v>
      </c>
      <c r="P34" s="89">
        <v>-2.8210000018589199E-3</v>
      </c>
      <c r="Q34" s="93" t="s">
        <v>97</v>
      </c>
    </row>
    <row r="35" spans="2:19" x14ac:dyDescent="0.3">
      <c r="B35" s="92" t="s">
        <v>114</v>
      </c>
      <c r="C35" s="86" t="s">
        <v>28</v>
      </c>
      <c r="D35" s="86" t="s">
        <v>96</v>
      </c>
      <c r="E35" s="87">
        <f>'[1]1.2. АЭС'!E35</f>
        <v>364834.60674167197</v>
      </c>
      <c r="F35" s="87">
        <v>68521.11</v>
      </c>
      <c r="G35" s="87">
        <v>65689.039999999994</v>
      </c>
      <c r="H35" s="87">
        <v>2832.07</v>
      </c>
      <c r="I35" s="22">
        <f t="shared" si="0"/>
        <v>68521.11</v>
      </c>
      <c r="J35" s="89">
        <f t="shared" si="1"/>
        <v>0</v>
      </c>
      <c r="K35" s="87">
        <f>'[1]1.2. АЭС'!K35</f>
        <v>308515.85440000001</v>
      </c>
      <c r="L35" s="87">
        <v>57706.254000000001</v>
      </c>
      <c r="M35" s="90">
        <v>55595.02</v>
      </c>
      <c r="N35" s="22">
        <v>2111.23</v>
      </c>
      <c r="O35" s="22">
        <v>57706.25</v>
      </c>
      <c r="P35" s="89">
        <v>4.0000000008149099E-3</v>
      </c>
      <c r="Q35" s="99"/>
    </row>
    <row r="36" spans="2:19" x14ac:dyDescent="0.3">
      <c r="B36" s="92" t="s">
        <v>115</v>
      </c>
      <c r="C36" s="86" t="s">
        <v>28</v>
      </c>
      <c r="D36" s="86" t="s">
        <v>96</v>
      </c>
      <c r="E36" s="87">
        <f>'[1]1.2. АЭС'!E36</f>
        <v>549326.52326249995</v>
      </c>
      <c r="F36" s="87">
        <v>104677.41</v>
      </c>
      <c r="G36" s="87">
        <v>101966.67</v>
      </c>
      <c r="H36" s="87">
        <v>415.95</v>
      </c>
      <c r="I36" s="22">
        <f t="shared" si="0"/>
        <v>102382.62</v>
      </c>
      <c r="J36" s="89">
        <f t="shared" si="1"/>
        <v>2294.7900000000081</v>
      </c>
      <c r="K36" s="87">
        <f>'[1]1.2. АЭС'!K36</f>
        <v>452003.94789000001</v>
      </c>
      <c r="L36" s="87">
        <v>88108.999590000007</v>
      </c>
      <c r="M36" s="90">
        <v>86201.65</v>
      </c>
      <c r="N36" s="22">
        <v>0</v>
      </c>
      <c r="O36" s="22">
        <v>86201.65</v>
      </c>
      <c r="P36" s="89">
        <v>1907.34959000001</v>
      </c>
      <c r="Q36" s="99"/>
    </row>
    <row r="37" spans="2:19" ht="56.25" x14ac:dyDescent="0.3">
      <c r="B37" s="100" t="s">
        <v>116</v>
      </c>
      <c r="C37" s="86" t="s">
        <v>117</v>
      </c>
      <c r="D37" s="86" t="s">
        <v>96</v>
      </c>
      <c r="E37" s="87">
        <f>'[1]1.2. АЭС'!E37</f>
        <v>7270.1470000000008</v>
      </c>
      <c r="F37" s="87">
        <f>F38+F39+F40</f>
        <v>1331.87</v>
      </c>
      <c r="G37" s="88">
        <f>G38+G39+G40</f>
        <v>1283.919988197667</v>
      </c>
      <c r="H37" s="22">
        <f>H38+H39+H40</f>
        <v>31.460011802332843</v>
      </c>
      <c r="I37" s="22">
        <f t="shared" si="0"/>
        <v>1315.3799999999999</v>
      </c>
      <c r="J37" s="89">
        <f t="shared" si="1"/>
        <v>16.490000000000009</v>
      </c>
      <c r="K37" s="87">
        <f>'[1]1.2. АЭС'!K37</f>
        <v>7052.67</v>
      </c>
      <c r="L37" s="87">
        <v>1315.8</v>
      </c>
      <c r="M37" s="90">
        <v>1285.93</v>
      </c>
      <c r="N37" s="22">
        <v>19.11</v>
      </c>
      <c r="O37" s="22">
        <v>1305.04</v>
      </c>
      <c r="P37" s="89">
        <v>10.76</v>
      </c>
      <c r="Q37" s="99"/>
    </row>
    <row r="38" spans="2:19" x14ac:dyDescent="0.3">
      <c r="B38" s="92" t="s">
        <v>113</v>
      </c>
      <c r="C38" s="86" t="s">
        <v>117</v>
      </c>
      <c r="D38" s="86" t="s">
        <v>96</v>
      </c>
      <c r="E38" s="87">
        <f>'[1]1.2. АЭС'!E38</f>
        <v>1193.1300000000001</v>
      </c>
      <c r="F38" s="87">
        <v>196</v>
      </c>
      <c r="G38" s="88">
        <v>189.09246545009901</v>
      </c>
      <c r="H38" s="22">
        <v>6.9075345499014702</v>
      </c>
      <c r="I38" s="22">
        <f t="shared" si="0"/>
        <v>196.00000000000048</v>
      </c>
      <c r="J38" s="89">
        <f t="shared" si="1"/>
        <v>-4.8316906031686813E-13</v>
      </c>
      <c r="K38" s="87">
        <f>'[1]1.2. АЭС'!K38</f>
        <v>1171.453</v>
      </c>
      <c r="L38" s="87">
        <v>196.7</v>
      </c>
      <c r="M38" s="90">
        <v>191.67</v>
      </c>
      <c r="N38" s="22">
        <v>5.03</v>
      </c>
      <c r="O38" s="22">
        <v>196.7</v>
      </c>
      <c r="P38" s="89">
        <v>0</v>
      </c>
      <c r="Q38" s="99"/>
    </row>
    <row r="39" spans="2:19" x14ac:dyDescent="0.3">
      <c r="B39" s="92" t="s">
        <v>114</v>
      </c>
      <c r="C39" s="86" t="s">
        <v>117</v>
      </c>
      <c r="D39" s="86" t="s">
        <v>96</v>
      </c>
      <c r="E39" s="87">
        <f>'[1]1.2. АЭС'!E39</f>
        <v>1882.23</v>
      </c>
      <c r="F39" s="87">
        <v>364.37</v>
      </c>
      <c r="G39" s="88">
        <v>343.503864452171</v>
      </c>
      <c r="H39" s="22">
        <v>20.866135547828701</v>
      </c>
      <c r="I39" s="22">
        <f t="shared" si="0"/>
        <v>364.36999999999972</v>
      </c>
      <c r="J39" s="89">
        <f t="shared" si="1"/>
        <v>0</v>
      </c>
      <c r="K39" s="87">
        <f>'[1]1.2. АЭС'!K39</f>
        <v>1826.29</v>
      </c>
      <c r="L39" s="87">
        <v>355.9</v>
      </c>
      <c r="M39" s="90">
        <v>341.82</v>
      </c>
      <c r="N39" s="22">
        <v>14.08</v>
      </c>
      <c r="O39" s="22">
        <v>355.9</v>
      </c>
      <c r="P39" s="89">
        <v>0</v>
      </c>
      <c r="Q39" s="99"/>
    </row>
    <row r="40" spans="2:19" x14ac:dyDescent="0.3">
      <c r="B40" s="92" t="s">
        <v>115</v>
      </c>
      <c r="C40" s="86" t="s">
        <v>117</v>
      </c>
      <c r="D40" s="86" t="s">
        <v>96</v>
      </c>
      <c r="E40" s="87">
        <f>'[1]1.2. АЭС'!E40</f>
        <v>4194.7870000000003</v>
      </c>
      <c r="F40" s="87">
        <v>771.5</v>
      </c>
      <c r="G40" s="88">
        <v>751.32365829539697</v>
      </c>
      <c r="H40" s="22">
        <v>3.6863417046026701</v>
      </c>
      <c r="I40" s="22">
        <f t="shared" si="0"/>
        <v>755.00999999999965</v>
      </c>
      <c r="J40" s="89">
        <f t="shared" si="1"/>
        <v>16.49000000000035</v>
      </c>
      <c r="K40" s="87">
        <f>'[1]1.2. АЭС'!K40</f>
        <v>4054.9270000000001</v>
      </c>
      <c r="L40" s="87">
        <v>763.2</v>
      </c>
      <c r="M40" s="90">
        <v>752.44</v>
      </c>
      <c r="N40" s="22">
        <v>0</v>
      </c>
      <c r="O40" s="22">
        <v>752.44</v>
      </c>
      <c r="P40" s="89">
        <v>10.76</v>
      </c>
      <c r="Q40" s="101"/>
    </row>
    <row r="41" spans="2:19" s="33" customFormat="1" ht="112.5" x14ac:dyDescent="0.3">
      <c r="B41" s="78" t="s">
        <v>118</v>
      </c>
      <c r="C41" s="79" t="s">
        <v>28</v>
      </c>
      <c r="D41" s="79" t="s">
        <v>61</v>
      </c>
      <c r="E41" s="80">
        <f>'[1]1.2. АЭС'!E41</f>
        <v>377018.04502000002</v>
      </c>
      <c r="F41" s="80">
        <v>68175.085439999995</v>
      </c>
      <c r="G41" s="81">
        <v>65945.130940000017</v>
      </c>
      <c r="H41" s="81">
        <v>1527.1585700000001</v>
      </c>
      <c r="I41" s="21">
        <f t="shared" si="0"/>
        <v>67472.289510000017</v>
      </c>
      <c r="J41" s="82">
        <f t="shared" si="1"/>
        <v>702.7959299999784</v>
      </c>
      <c r="K41" s="80">
        <f>'[1]1.2. АЭС'!K41</f>
        <v>315446.80219999998</v>
      </c>
      <c r="L41" s="80">
        <v>58230.51</v>
      </c>
      <c r="M41" s="83">
        <v>56656.04</v>
      </c>
      <c r="N41" s="21">
        <v>984.99</v>
      </c>
      <c r="O41" s="21">
        <v>57641.03</v>
      </c>
      <c r="P41" s="82">
        <v>589.48000000000297</v>
      </c>
      <c r="Q41" s="96" t="s">
        <v>30</v>
      </c>
    </row>
    <row r="42" spans="2:19" s="33" customFormat="1" x14ac:dyDescent="0.3">
      <c r="B42" s="78" t="s">
        <v>119</v>
      </c>
      <c r="C42" s="79" t="s">
        <v>28</v>
      </c>
      <c r="D42" s="79" t="s">
        <v>63</v>
      </c>
      <c r="E42" s="80">
        <f>'[1]1.2. АЭС'!E42</f>
        <v>510169.71259000001</v>
      </c>
      <c r="F42" s="80">
        <v>111495.01024</v>
      </c>
      <c r="G42" s="80">
        <v>111112.42342000001</v>
      </c>
      <c r="H42" s="80">
        <v>98.987850000000009</v>
      </c>
      <c r="I42" s="21">
        <f t="shared" si="0"/>
        <v>111211.41127000001</v>
      </c>
      <c r="J42" s="82">
        <f t="shared" si="1"/>
        <v>283.59896999999182</v>
      </c>
      <c r="K42" s="80">
        <f>'[1]1.2. АЭС'!K42</f>
        <v>550140.77836999996</v>
      </c>
      <c r="L42" s="80">
        <v>123216.53</v>
      </c>
      <c r="M42" s="83">
        <v>122949.15</v>
      </c>
      <c r="N42" s="21">
        <v>32.86</v>
      </c>
      <c r="O42" s="21">
        <v>122982.01</v>
      </c>
      <c r="P42" s="82">
        <v>234.52000000000399</v>
      </c>
      <c r="Q42" s="84"/>
      <c r="R42" s="102">
        <v>0</v>
      </c>
      <c r="S42" s="102">
        <v>0</v>
      </c>
    </row>
    <row r="43" spans="2:19" s="33" customFormat="1" ht="40.5" customHeight="1" x14ac:dyDescent="0.3">
      <c r="B43" s="78" t="s">
        <v>120</v>
      </c>
      <c r="C43" s="79" t="s">
        <v>28</v>
      </c>
      <c r="D43" s="79" t="s">
        <v>121</v>
      </c>
      <c r="E43" s="80">
        <f>'[1]1.2. АЭС'!E43</f>
        <v>71501.944080000001</v>
      </c>
      <c r="F43" s="80">
        <f>F44+F45</f>
        <v>8238.57618</v>
      </c>
      <c r="G43" s="81">
        <f>G44+G45</f>
        <v>8225.097960000001</v>
      </c>
      <c r="H43" s="21">
        <f>H44+H45</f>
        <v>3.00502</v>
      </c>
      <c r="I43" s="21">
        <f t="shared" si="0"/>
        <v>8228.1029800000015</v>
      </c>
      <c r="J43" s="82">
        <f t="shared" si="1"/>
        <v>10.473199999998542</v>
      </c>
      <c r="K43" s="80">
        <f>'[1]1.2. АЭС'!K43</f>
        <v>52465.912389999998</v>
      </c>
      <c r="L43" s="80">
        <v>9126.0400000000009</v>
      </c>
      <c r="M43" s="83">
        <v>9115.2000000000007</v>
      </c>
      <c r="N43" s="21">
        <v>0.93</v>
      </c>
      <c r="O43" s="21">
        <v>9116.1299999999992</v>
      </c>
      <c r="P43" s="82">
        <v>9.9099999999998492</v>
      </c>
      <c r="Q43" s="84"/>
    </row>
    <row r="44" spans="2:19" x14ac:dyDescent="0.3">
      <c r="B44" s="100" t="s">
        <v>122</v>
      </c>
      <c r="C44" s="86" t="s">
        <v>28</v>
      </c>
      <c r="D44" s="103">
        <v>161</v>
      </c>
      <c r="E44" s="87">
        <f>'[1]1.2. АЭС'!E44</f>
        <v>71501.944080000001</v>
      </c>
      <c r="F44" s="87">
        <v>8238.57618</v>
      </c>
      <c r="G44" s="87">
        <v>8225.097960000001</v>
      </c>
      <c r="H44" s="87">
        <v>3.00502</v>
      </c>
      <c r="I44" s="22">
        <f t="shared" si="0"/>
        <v>8228.1029800000015</v>
      </c>
      <c r="J44" s="89">
        <f t="shared" si="1"/>
        <v>10.473199999998542</v>
      </c>
      <c r="K44" s="87">
        <f>'[1]1.2. АЭС'!K44</f>
        <v>52465.912389999998</v>
      </c>
      <c r="L44" s="87">
        <v>9126.0400000000009</v>
      </c>
      <c r="M44" s="90">
        <v>9115.2000000000007</v>
      </c>
      <c r="N44" s="22">
        <v>0.93</v>
      </c>
      <c r="O44" s="22">
        <v>9116.1299999999992</v>
      </c>
      <c r="P44" s="89">
        <v>9.9099999999998492</v>
      </c>
      <c r="Q44" s="84"/>
      <c r="R44" s="24">
        <v>0</v>
      </c>
      <c r="S44" s="24">
        <v>0</v>
      </c>
    </row>
    <row r="45" spans="2:19" x14ac:dyDescent="0.3">
      <c r="B45" s="100" t="s">
        <v>123</v>
      </c>
      <c r="C45" s="86" t="s">
        <v>28</v>
      </c>
      <c r="D45" s="103">
        <v>162</v>
      </c>
      <c r="E45" s="87">
        <f>'[1]1.2. АЭС'!E45</f>
        <v>0</v>
      </c>
      <c r="F45" s="87">
        <v>0</v>
      </c>
      <c r="G45" s="88">
        <v>0</v>
      </c>
      <c r="H45" s="22">
        <v>0</v>
      </c>
      <c r="I45" s="22">
        <f t="shared" si="0"/>
        <v>0</v>
      </c>
      <c r="J45" s="89">
        <f t="shared" si="1"/>
        <v>0</v>
      </c>
      <c r="K45" s="87">
        <f>'[1]1.2. АЭС'!K45</f>
        <v>0</v>
      </c>
      <c r="L45" s="87">
        <v>0</v>
      </c>
      <c r="M45" s="90">
        <v>0</v>
      </c>
      <c r="N45" s="22">
        <v>0</v>
      </c>
      <c r="O45" s="22">
        <v>0</v>
      </c>
      <c r="P45" s="89">
        <v>0</v>
      </c>
      <c r="Q45" s="84"/>
    </row>
    <row r="46" spans="2:19" s="33" customFormat="1" ht="37.5" x14ac:dyDescent="0.3">
      <c r="B46" s="78" t="s">
        <v>124</v>
      </c>
      <c r="C46" s="79" t="s">
        <v>28</v>
      </c>
      <c r="D46" s="79" t="s">
        <v>125</v>
      </c>
      <c r="E46" s="80">
        <f>'[1]1.2. АЭС'!E46</f>
        <v>64014.45016</v>
      </c>
      <c r="F46" s="80">
        <v>15534.865000000002</v>
      </c>
      <c r="G46" s="80">
        <v>14942.203800000001</v>
      </c>
      <c r="H46" s="80">
        <v>460.08465999999999</v>
      </c>
      <c r="I46" s="21">
        <f t="shared" si="0"/>
        <v>15402.288460000002</v>
      </c>
      <c r="J46" s="82">
        <f t="shared" si="1"/>
        <v>132.57654000000002</v>
      </c>
      <c r="K46" s="80">
        <f>'[1]1.2. АЭС'!K46</f>
        <v>49343.536</v>
      </c>
      <c r="L46" s="80">
        <v>11282.17</v>
      </c>
      <c r="M46" s="83">
        <v>10957.07</v>
      </c>
      <c r="N46" s="21">
        <v>231.32</v>
      </c>
      <c r="O46" s="21">
        <v>11188.39</v>
      </c>
      <c r="P46" s="82">
        <v>93.780000000000697</v>
      </c>
      <c r="Q46" s="84"/>
      <c r="R46" s="102">
        <v>0</v>
      </c>
      <c r="S46" s="102">
        <v>0</v>
      </c>
    </row>
    <row r="47" spans="2:19" s="33" customFormat="1" ht="56.25" x14ac:dyDescent="0.3">
      <c r="B47" s="78" t="s">
        <v>126</v>
      </c>
      <c r="C47" s="79" t="s">
        <v>28</v>
      </c>
      <c r="D47" s="79" t="s">
        <v>127</v>
      </c>
      <c r="E47" s="80">
        <f>'[1]1.2. АЭС'!E47</f>
        <v>323963.41533000005</v>
      </c>
      <c r="F47" s="80">
        <f>'1.1. ХЭС'!F26</f>
        <v>40779.9</v>
      </c>
      <c r="G47" s="80">
        <f>'1.1. ХЭС'!G26</f>
        <v>40449.787259999997</v>
      </c>
      <c r="H47" s="80">
        <f>'1.1. ХЭС'!H26</f>
        <v>330.11273999999997</v>
      </c>
      <c r="I47" s="21">
        <f t="shared" si="0"/>
        <v>40779.899999999994</v>
      </c>
      <c r="J47" s="82">
        <f t="shared" si="1"/>
        <v>0</v>
      </c>
      <c r="K47" s="80">
        <f>'[1]1.2. АЭС'!K47</f>
        <v>185420.74882000001</v>
      </c>
      <c r="L47" s="80">
        <v>23458.9</v>
      </c>
      <c r="M47" s="80">
        <v>23458.9</v>
      </c>
      <c r="N47" s="80">
        <v>0</v>
      </c>
      <c r="O47" s="21">
        <v>23458.9</v>
      </c>
      <c r="P47" s="82">
        <v>0</v>
      </c>
      <c r="Q47" s="104"/>
      <c r="R47" s="102">
        <v>0</v>
      </c>
      <c r="S47" s="102">
        <v>0</v>
      </c>
    </row>
    <row r="48" spans="2:19" s="33" customFormat="1" x14ac:dyDescent="0.3">
      <c r="B48" s="78" t="s">
        <v>51</v>
      </c>
      <c r="C48" s="79" t="s">
        <v>28</v>
      </c>
      <c r="D48" s="79" t="s">
        <v>128</v>
      </c>
      <c r="E48" s="80">
        <f>'[1]1.2. АЭС'!E48</f>
        <v>202152.72012738598</v>
      </c>
      <c r="F48" s="80">
        <f>('1.1. ХЭС'!F20+'1.1. ХЭС'!F22)-F20-F28-F33-F41-F42-F43-F46</f>
        <v>63412.071120000488</v>
      </c>
      <c r="G48" s="81">
        <f>('1.1. ХЭС'!G20+'1.1. ХЭС'!G22)-G20-G28-G33-G41-G42-G43-G46</f>
        <v>60226.226790000161</v>
      </c>
      <c r="H48" s="21">
        <f>('1.1. ХЭС'!H20+'1.1. ХЭС'!H22)-H20-H28-H33-H41-H42-H43-H46</f>
        <v>2961.8343800000011</v>
      </c>
      <c r="I48" s="21">
        <f t="shared" si="0"/>
        <v>63188.061170000161</v>
      </c>
      <c r="J48" s="82">
        <f t="shared" si="1"/>
        <v>224.00995000032708</v>
      </c>
      <c r="K48" s="80">
        <f>'[1]1.2. АЭС'!K48</f>
        <v>126369.451501</v>
      </c>
      <c r="L48" s="80">
        <v>56979.769230999998</v>
      </c>
      <c r="M48" s="80">
        <v>55791.429999999797</v>
      </c>
      <c r="N48" s="80">
        <v>1024.4000000000001</v>
      </c>
      <c r="O48" s="21">
        <v>56815.829999999798</v>
      </c>
      <c r="P48" s="82">
        <v>163.93923100021499</v>
      </c>
      <c r="Q48" s="105"/>
    </row>
    <row r="49" spans="2:19" s="33" customFormat="1" ht="56.25" x14ac:dyDescent="0.3">
      <c r="B49" s="106" t="s">
        <v>129</v>
      </c>
      <c r="C49" s="79" t="s">
        <v>28</v>
      </c>
      <c r="D49" s="79" t="s">
        <v>130</v>
      </c>
      <c r="E49" s="80">
        <f>'[1]1.2. АЭС'!E49</f>
        <v>1122110.44723</v>
      </c>
      <c r="F49" s="80">
        <f>F50+F51+F52+F53+F54</f>
        <v>18287.101060847457</v>
      </c>
      <c r="G49" s="81">
        <f>G50+G51+G52+G53+G54</f>
        <v>17384.439234489648</v>
      </c>
      <c r="H49" s="21">
        <f>H50+H51+H52+H53+H54</f>
        <v>69.387137068671294</v>
      </c>
      <c r="I49" s="21">
        <f t="shared" si="0"/>
        <v>17453.82637155832</v>
      </c>
      <c r="J49" s="82">
        <f t="shared" si="1"/>
        <v>833.27468928913731</v>
      </c>
      <c r="K49" s="80">
        <f>'[1]1.2. АЭС'!K49</f>
        <v>108778.350999801</v>
      </c>
      <c r="L49" s="80">
        <v>15898.251128968001</v>
      </c>
      <c r="M49" s="83">
        <v>13581.009801632899</v>
      </c>
      <c r="N49" s="21">
        <v>0</v>
      </c>
      <c r="O49" s="21">
        <v>13581.009801632899</v>
      </c>
      <c r="P49" s="82">
        <v>2317.2413273351399</v>
      </c>
      <c r="Q49" s="107"/>
    </row>
    <row r="50" spans="2:19" x14ac:dyDescent="0.3">
      <c r="B50" s="108" t="s">
        <v>131</v>
      </c>
      <c r="C50" s="86"/>
      <c r="D50" s="86" t="s">
        <v>132</v>
      </c>
      <c r="E50" s="109">
        <f>'[1]1.2. АЭС'!E50</f>
        <v>1000000</v>
      </c>
      <c r="F50" s="109">
        <v>0</v>
      </c>
      <c r="G50" s="109">
        <v>0</v>
      </c>
      <c r="H50" s="109">
        <v>0</v>
      </c>
      <c r="I50" s="110">
        <f t="shared" si="0"/>
        <v>0</v>
      </c>
      <c r="J50" s="111">
        <f t="shared" si="1"/>
        <v>0</v>
      </c>
      <c r="K50" s="109">
        <f>'[1]1.2. АЭС'!K50</f>
        <v>0</v>
      </c>
      <c r="L50" s="109">
        <v>0</v>
      </c>
      <c r="M50" s="109">
        <v>0</v>
      </c>
      <c r="N50" s="109">
        <v>0</v>
      </c>
      <c r="O50" s="110">
        <v>0</v>
      </c>
      <c r="P50" s="111">
        <v>0</v>
      </c>
      <c r="Q50" s="112"/>
    </row>
    <row r="51" spans="2:19" x14ac:dyDescent="0.3">
      <c r="B51" s="108" t="s">
        <v>133</v>
      </c>
      <c r="C51" s="86" t="s">
        <v>28</v>
      </c>
      <c r="D51" s="86" t="s">
        <v>134</v>
      </c>
      <c r="E51" s="87">
        <f>'[1]1.2. АЭС'!E51</f>
        <v>0</v>
      </c>
      <c r="F51" s="87">
        <v>0</v>
      </c>
      <c r="G51" s="87">
        <v>0</v>
      </c>
      <c r="H51" s="87">
        <v>0</v>
      </c>
      <c r="I51" s="22">
        <f t="shared" si="0"/>
        <v>0</v>
      </c>
      <c r="J51" s="89">
        <f t="shared" si="1"/>
        <v>0</v>
      </c>
      <c r="K51" s="87">
        <f>'[1]1.2. АЭС'!K51</f>
        <v>0</v>
      </c>
      <c r="L51" s="87">
        <v>0</v>
      </c>
      <c r="M51" s="87">
        <v>0</v>
      </c>
      <c r="N51" s="87">
        <v>0</v>
      </c>
      <c r="O51" s="22">
        <v>0</v>
      </c>
      <c r="P51" s="89">
        <v>0</v>
      </c>
      <c r="Q51" s="113" t="s">
        <v>35</v>
      </c>
    </row>
    <row r="52" spans="2:19" x14ac:dyDescent="0.3">
      <c r="B52" s="108" t="s">
        <v>135</v>
      </c>
      <c r="C52" s="86" t="s">
        <v>28</v>
      </c>
      <c r="D52" s="86" t="s">
        <v>136</v>
      </c>
      <c r="E52" s="87">
        <f>'[1]1.2. АЭС'!E52</f>
        <v>0</v>
      </c>
      <c r="F52" s="87">
        <v>0</v>
      </c>
      <c r="G52" s="87">
        <v>0</v>
      </c>
      <c r="H52" s="87">
        <v>0</v>
      </c>
      <c r="I52" s="22">
        <f t="shared" si="0"/>
        <v>0</v>
      </c>
      <c r="J52" s="89">
        <f t="shared" si="1"/>
        <v>0</v>
      </c>
      <c r="K52" s="87">
        <f>'[1]1.2. АЭС'!K52</f>
        <v>0</v>
      </c>
      <c r="L52" s="87">
        <v>0</v>
      </c>
      <c r="M52" s="87">
        <v>0</v>
      </c>
      <c r="N52" s="87">
        <v>0</v>
      </c>
      <c r="O52" s="22">
        <v>0</v>
      </c>
      <c r="P52" s="89">
        <v>0</v>
      </c>
      <c r="Q52" s="113" t="s">
        <v>35</v>
      </c>
    </row>
    <row r="53" spans="2:19" ht="65.099999999999994" customHeight="1" x14ac:dyDescent="0.3">
      <c r="B53" s="108" t="s">
        <v>137</v>
      </c>
      <c r="C53" s="86" t="s">
        <v>28</v>
      </c>
      <c r="D53" s="86" t="s">
        <v>138</v>
      </c>
      <c r="E53" s="87">
        <f>'[1]1.2. АЭС'!E53</f>
        <v>81371.675180000006</v>
      </c>
      <c r="F53" s="87">
        <v>16524.640839999996</v>
      </c>
      <c r="G53" s="87">
        <v>16247.787088943944</v>
      </c>
      <c r="H53" s="87">
        <v>66.279177692536521</v>
      </c>
      <c r="I53" s="22">
        <f t="shared" si="0"/>
        <v>16314.066266636481</v>
      </c>
      <c r="J53" s="89">
        <f t="shared" si="1"/>
        <v>210.57457336351581</v>
      </c>
      <c r="K53" s="87">
        <f>'[1]1.2. АЭС'!K53</f>
        <v>63856.137731423798</v>
      </c>
      <c r="L53" s="87">
        <v>11364.791128968</v>
      </c>
      <c r="M53" s="87">
        <v>11118.770520390701</v>
      </c>
      <c r="N53" s="87">
        <v>0</v>
      </c>
      <c r="O53" s="22">
        <v>11118.770520390701</v>
      </c>
      <c r="P53" s="89">
        <v>246.02060857734401</v>
      </c>
      <c r="Q53" s="96" t="s">
        <v>139</v>
      </c>
      <c r="R53" s="114">
        <v>-2.7599665540037677E-2</v>
      </c>
      <c r="S53" s="114">
        <v>2.0349598205939401E-2</v>
      </c>
    </row>
    <row r="54" spans="2:19" ht="65.099999999999994" customHeight="1" x14ac:dyDescent="0.3">
      <c r="B54" s="108" t="s">
        <v>140</v>
      </c>
      <c r="C54" s="86" t="s">
        <v>28</v>
      </c>
      <c r="D54" s="86" t="s">
        <v>141</v>
      </c>
      <c r="E54" s="87">
        <f>'[1]1.2. АЭС'!E54</f>
        <v>40738.772050000145</v>
      </c>
      <c r="F54" s="87">
        <f>('1.1. ХЭС'!F26+'1.1. ХЭС'!F28)-F53-F47</f>
        <v>1762.4602208474607</v>
      </c>
      <c r="G54" s="88">
        <f>('1.1. ХЭС'!G26+'1.1. ХЭС'!G28)-G53-G47</f>
        <v>1136.6521455457041</v>
      </c>
      <c r="H54" s="22">
        <f>('1.1. ХЭС'!H26+'1.1. ХЭС'!H28)-H53-H47</f>
        <v>3.1079593761347724</v>
      </c>
      <c r="I54" s="22">
        <f t="shared" si="0"/>
        <v>1139.7601049218388</v>
      </c>
      <c r="J54" s="89">
        <f t="shared" si="1"/>
        <v>622.70011592562196</v>
      </c>
      <c r="K54" s="87">
        <f>'[1]1.2. АЭС'!K54</f>
        <v>44922.2132683772</v>
      </c>
      <c r="L54" s="87">
        <v>4533.46</v>
      </c>
      <c r="M54" s="87">
        <v>2462.2392812421999</v>
      </c>
      <c r="N54" s="87">
        <v>0</v>
      </c>
      <c r="O54" s="22">
        <v>2462.2392812421999</v>
      </c>
      <c r="P54" s="89">
        <v>2071.2207187578001</v>
      </c>
      <c r="Q54" s="98"/>
    </row>
    <row r="55" spans="2:19" s="33" customFormat="1" ht="37.5" x14ac:dyDescent="0.3">
      <c r="B55" s="106" t="s">
        <v>142</v>
      </c>
      <c r="C55" s="79" t="s">
        <v>28</v>
      </c>
      <c r="D55" s="79" t="s">
        <v>143</v>
      </c>
      <c r="E55" s="80">
        <f>'[1]1.2. АЭС'!E55</f>
        <v>81552.362888885618</v>
      </c>
      <c r="F55" s="80">
        <f>'1.1. ХЭС'!F30</f>
        <v>47277.943078000069</v>
      </c>
      <c r="G55" s="80">
        <f>'1.1. ХЭС'!G30</f>
        <v>16936.236054258199</v>
      </c>
      <c r="H55" s="80">
        <f>'1.1. ХЭС'!H30</f>
        <v>29732.732465921599</v>
      </c>
      <c r="I55" s="80">
        <f>'1.1. ХЭС'!I30</f>
        <v>608.974557820271</v>
      </c>
      <c r="J55" s="80">
        <f>'1.1. ХЭС'!J30</f>
        <v>204730.128576877</v>
      </c>
      <c r="K55" s="80">
        <f>'[1]1.2. АЭС'!K55</f>
        <v>204730.128576877</v>
      </c>
      <c r="L55" s="80">
        <v>58878.326014542399</v>
      </c>
      <c r="M55" s="83">
        <v>55911.509355317103</v>
      </c>
      <c r="N55" s="21">
        <v>619.63317118117698</v>
      </c>
      <c r="O55" s="21">
        <v>56531.142526498203</v>
      </c>
      <c r="P55" s="82">
        <v>2347.1834880441502</v>
      </c>
      <c r="Q55" s="107"/>
      <c r="R55" s="102">
        <v>2.8798885628930293E-2</v>
      </c>
      <c r="S55" s="102">
        <v>3.0780000670347363E-3</v>
      </c>
    </row>
    <row r="56" spans="2:19" ht="26.25" customHeight="1" x14ac:dyDescent="0.3">
      <c r="B56" s="115" t="s">
        <v>144</v>
      </c>
      <c r="C56" s="116"/>
      <c r="D56" s="116"/>
      <c r="E56" s="117">
        <f>'[1]1.2. АЭС'!E56</f>
        <v>0</v>
      </c>
      <c r="F56" s="117"/>
      <c r="G56" s="118"/>
      <c r="H56" s="118"/>
      <c r="I56" s="22"/>
      <c r="J56" s="119"/>
      <c r="K56" s="117">
        <f>'[1]1.2. АЭС'!K56</f>
        <v>0</v>
      </c>
      <c r="L56" s="117"/>
      <c r="M56" s="120"/>
      <c r="N56" s="118"/>
      <c r="O56" s="118"/>
      <c r="P56" s="119"/>
      <c r="Q56" s="121"/>
    </row>
    <row r="57" spans="2:19" ht="60" customHeight="1" x14ac:dyDescent="0.3">
      <c r="B57" s="122" t="s">
        <v>145</v>
      </c>
      <c r="C57" s="86" t="s">
        <v>28</v>
      </c>
      <c r="D57" s="86" t="s">
        <v>146</v>
      </c>
      <c r="E57" s="87">
        <f>'[1]1.2. АЭС'!E57</f>
        <v>5322600.3494999986</v>
      </c>
      <c r="F57" s="87">
        <v>1278942.5328499998</v>
      </c>
      <c r="G57" s="88">
        <v>1271809.9872399999</v>
      </c>
      <c r="H57" s="22">
        <v>5292.1671200000001</v>
      </c>
      <c r="I57" s="22">
        <f t="shared" ref="I57:I65" si="2">G57+H57</f>
        <v>1277102.15436</v>
      </c>
      <c r="J57" s="89">
        <f t="shared" si="1"/>
        <v>1840.3784899997991</v>
      </c>
      <c r="K57" s="87">
        <f>'[1]1.2. АЭС'!K57</f>
        <v>5099431.2805500003</v>
      </c>
      <c r="L57" s="87">
        <v>1192406.6183800001</v>
      </c>
      <c r="M57" s="90">
        <v>1187441.1445800001</v>
      </c>
      <c r="N57" s="22">
        <v>3425.1139699999999</v>
      </c>
      <c r="O57" s="22">
        <v>1190866.2585499999</v>
      </c>
      <c r="P57" s="89">
        <v>1540.3598300002</v>
      </c>
      <c r="Q57" s="123" t="s">
        <v>30</v>
      </c>
    </row>
    <row r="58" spans="2:19" ht="60" customHeight="1" x14ac:dyDescent="0.3">
      <c r="B58" s="122" t="s">
        <v>147</v>
      </c>
      <c r="C58" s="86" t="s">
        <v>28</v>
      </c>
      <c r="D58" s="86" t="s">
        <v>148</v>
      </c>
      <c r="E58" s="87">
        <f>'[1]1.2. АЭС'!E58</f>
        <v>1689693.3865973856</v>
      </c>
      <c r="F58" s="87">
        <f>F19-F57</f>
        <v>266092.29727000021</v>
      </c>
      <c r="G58" s="88">
        <f>G19-G57</f>
        <v>258691.0834799998</v>
      </c>
      <c r="H58" s="22">
        <f>H19-H57</f>
        <v>5291.2807200000007</v>
      </c>
      <c r="I58" s="22">
        <f t="shared" si="2"/>
        <v>263982.36419999978</v>
      </c>
      <c r="J58" s="89">
        <f t="shared" si="1"/>
        <v>2109.9330700004357</v>
      </c>
      <c r="K58" s="87">
        <f>'[1]1.2. АЭС'!K58</f>
        <v>1336937.74346</v>
      </c>
      <c r="L58" s="87">
        <v>216482.80162000001</v>
      </c>
      <c r="M58" s="90">
        <v>212625.39541999999</v>
      </c>
      <c r="N58" s="22">
        <v>2153.8860300000001</v>
      </c>
      <c r="O58" s="22">
        <v>214779.28145000001</v>
      </c>
      <c r="P58" s="89">
        <v>1703.52017000009</v>
      </c>
      <c r="Q58" s="124"/>
    </row>
    <row r="59" spans="2:19" ht="75" x14ac:dyDescent="0.3">
      <c r="B59" s="122" t="s">
        <v>149</v>
      </c>
      <c r="C59" s="86" t="s">
        <v>28</v>
      </c>
      <c r="D59" s="103">
        <v>600</v>
      </c>
      <c r="E59" s="87">
        <f>'[1]1.2. АЭС'!E59</f>
        <v>386592.87</v>
      </c>
      <c r="F59" s="87">
        <v>44981.885000000002</v>
      </c>
      <c r="G59" s="87">
        <v>43281.574000000001</v>
      </c>
      <c r="H59" s="87">
        <v>1700.3109999999999</v>
      </c>
      <c r="I59" s="22">
        <f t="shared" si="2"/>
        <v>44981.885000000002</v>
      </c>
      <c r="J59" s="89">
        <f t="shared" si="1"/>
        <v>0</v>
      </c>
      <c r="K59" s="87">
        <f>'[1]1.2. АЭС'!K59</f>
        <v>310332.50654999999</v>
      </c>
      <c r="L59" s="87">
        <v>78377.29045</v>
      </c>
      <c r="M59" s="87">
        <v>65189.422030000002</v>
      </c>
      <c r="N59" s="87">
        <v>13187.868420000001</v>
      </c>
      <c r="O59" s="22">
        <v>78377.29045</v>
      </c>
      <c r="P59" s="89">
        <v>0</v>
      </c>
      <c r="Q59" s="113"/>
    </row>
    <row r="60" spans="2:19" s="33" customFormat="1" ht="37.5" x14ac:dyDescent="0.3">
      <c r="B60" s="125" t="s">
        <v>150</v>
      </c>
      <c r="C60" s="79" t="s">
        <v>28</v>
      </c>
      <c r="D60" s="126">
        <v>700</v>
      </c>
      <c r="E60" s="80">
        <f>'[1]1.2. АЭС'!E60</f>
        <v>98165.785000000003</v>
      </c>
      <c r="F60" s="80">
        <f>SUM(F61:F64)</f>
        <v>21537.010000000002</v>
      </c>
      <c r="G60" s="81">
        <f>SUM(G61:G64)</f>
        <v>21532.310000000005</v>
      </c>
      <c r="H60" s="21">
        <f>SUM(H61:H64)</f>
        <v>0</v>
      </c>
      <c r="I60" s="21">
        <f t="shared" si="2"/>
        <v>21532.310000000005</v>
      </c>
      <c r="J60" s="82">
        <f t="shared" si="1"/>
        <v>4.6999999999970896</v>
      </c>
      <c r="K60" s="80">
        <f>'[1]1.2. АЭС'!K60</f>
        <v>85986.194950000005</v>
      </c>
      <c r="L60" s="80">
        <v>20840.59</v>
      </c>
      <c r="M60" s="83">
        <v>20840.59</v>
      </c>
      <c r="N60" s="21">
        <v>0</v>
      </c>
      <c r="O60" s="21">
        <v>20840.59</v>
      </c>
      <c r="P60" s="82">
        <v>0</v>
      </c>
      <c r="Q60" s="93" t="s">
        <v>97</v>
      </c>
    </row>
    <row r="61" spans="2:19" x14ac:dyDescent="0.3">
      <c r="B61" s="127" t="s">
        <v>151</v>
      </c>
      <c r="C61" s="86" t="s">
        <v>28</v>
      </c>
      <c r="D61" s="128" t="s">
        <v>96</v>
      </c>
      <c r="E61" s="87">
        <f>'[1]1.2. АЭС'!E61</f>
        <v>13088.941129999999</v>
      </c>
      <c r="F61" s="87">
        <v>1417.18083</v>
      </c>
      <c r="G61" s="87">
        <v>1412.48083</v>
      </c>
      <c r="H61" s="87">
        <v>0</v>
      </c>
      <c r="I61" s="22">
        <f t="shared" si="2"/>
        <v>1412.48083</v>
      </c>
      <c r="J61" s="89">
        <f t="shared" si="1"/>
        <v>4.7000000000000455</v>
      </c>
      <c r="K61" s="87">
        <f>'[1]1.2. АЭС'!K61</f>
        <v>10387.781279999999</v>
      </c>
      <c r="L61" s="87">
        <v>937.66</v>
      </c>
      <c r="M61" s="87">
        <v>937.66</v>
      </c>
      <c r="N61" s="87">
        <v>0</v>
      </c>
      <c r="O61" s="22">
        <v>937.66</v>
      </c>
      <c r="P61" s="89">
        <v>0</v>
      </c>
      <c r="Q61" s="99"/>
      <c r="R61" s="24">
        <v>0</v>
      </c>
      <c r="S61" s="24">
        <v>0</v>
      </c>
    </row>
    <row r="62" spans="2:19" x14ac:dyDescent="0.3">
      <c r="B62" s="129" t="s">
        <v>152</v>
      </c>
      <c r="C62" s="86" t="s">
        <v>28</v>
      </c>
      <c r="D62" s="128" t="s">
        <v>96</v>
      </c>
      <c r="E62" s="87">
        <f>'[1]1.2. АЭС'!E62</f>
        <v>38843.256710000001</v>
      </c>
      <c r="F62" s="87">
        <v>2466.4</v>
      </c>
      <c r="G62" s="87">
        <f>F62</f>
        <v>2466.4</v>
      </c>
      <c r="H62" s="87">
        <v>0</v>
      </c>
      <c r="I62" s="22">
        <f t="shared" si="2"/>
        <v>2466.4</v>
      </c>
      <c r="J62" s="89">
        <f t="shared" si="1"/>
        <v>0</v>
      </c>
      <c r="K62" s="87">
        <f>'[1]1.2. АЭС'!K62</f>
        <v>40907.953670000003</v>
      </c>
      <c r="L62" s="87">
        <v>4047</v>
      </c>
      <c r="M62" s="87">
        <v>4047</v>
      </c>
      <c r="N62" s="87">
        <v>0</v>
      </c>
      <c r="O62" s="22">
        <v>4047</v>
      </c>
      <c r="P62" s="89">
        <v>0</v>
      </c>
      <c r="Q62" s="99"/>
      <c r="R62" s="24">
        <v>0</v>
      </c>
      <c r="S62" s="24">
        <v>0</v>
      </c>
    </row>
    <row r="63" spans="2:19" ht="37.5" x14ac:dyDescent="0.3">
      <c r="B63" s="127" t="s">
        <v>153</v>
      </c>
      <c r="C63" s="86" t="s">
        <v>28</v>
      </c>
      <c r="D63" s="128" t="s">
        <v>96</v>
      </c>
      <c r="E63" s="87">
        <f>'[1]1.2. АЭС'!E63</f>
        <v>45713.291170000004</v>
      </c>
      <c r="F63" s="87">
        <v>17653.426019999999</v>
      </c>
      <c r="G63" s="87">
        <v>17653.426019999999</v>
      </c>
      <c r="H63" s="87">
        <v>0</v>
      </c>
      <c r="I63" s="22">
        <f t="shared" si="2"/>
        <v>17653.426019999999</v>
      </c>
      <c r="J63" s="89">
        <f t="shared" si="1"/>
        <v>0</v>
      </c>
      <c r="K63" s="87">
        <f>'[1]1.2. АЭС'!K63</f>
        <v>34095.26</v>
      </c>
      <c r="L63" s="87">
        <v>15855.93</v>
      </c>
      <c r="M63" s="87">
        <v>15855.93</v>
      </c>
      <c r="N63" s="87">
        <v>0</v>
      </c>
      <c r="O63" s="22">
        <v>15855.93</v>
      </c>
      <c r="P63" s="89">
        <v>0</v>
      </c>
      <c r="Q63" s="99"/>
      <c r="R63" s="24">
        <v>0</v>
      </c>
      <c r="S63" s="24">
        <v>0</v>
      </c>
    </row>
    <row r="64" spans="2:19" x14ac:dyDescent="0.3">
      <c r="B64" s="127" t="s">
        <v>154</v>
      </c>
      <c r="C64" s="86" t="s">
        <v>28</v>
      </c>
      <c r="D64" s="128" t="s">
        <v>96</v>
      </c>
      <c r="E64" s="87">
        <f>'[1]1.2. АЭС'!E64</f>
        <v>520.29598999999143</v>
      </c>
      <c r="F64" s="87">
        <v>3.1500000040978193E-3</v>
      </c>
      <c r="G64" s="87">
        <f>F64</f>
        <v>3.1500000040978193E-3</v>
      </c>
      <c r="H64" s="87">
        <v>0</v>
      </c>
      <c r="I64" s="22">
        <f t="shared" si="2"/>
        <v>3.1500000040978193E-3</v>
      </c>
      <c r="J64" s="89">
        <f t="shared" si="1"/>
        <v>0</v>
      </c>
      <c r="K64" s="87">
        <f>'[1]1.2. АЭС'!K64</f>
        <v>595.20000000000005</v>
      </c>
      <c r="L64" s="87">
        <v>0</v>
      </c>
      <c r="M64" s="87">
        <v>0</v>
      </c>
      <c r="N64" s="87">
        <v>0</v>
      </c>
      <c r="O64" s="22">
        <v>0</v>
      </c>
      <c r="P64" s="89">
        <v>0</v>
      </c>
      <c r="Q64" s="101"/>
      <c r="R64" s="24">
        <v>0</v>
      </c>
      <c r="S64" s="24">
        <v>0</v>
      </c>
    </row>
    <row r="65" spans="2:17" ht="57" thickBot="1" x14ac:dyDescent="0.35">
      <c r="B65" s="130" t="s">
        <v>155</v>
      </c>
      <c r="C65" s="131" t="s">
        <v>28</v>
      </c>
      <c r="D65" s="131" t="s">
        <v>156</v>
      </c>
      <c r="E65" s="132">
        <f>'[1]1.2. АЭС'!E65</f>
        <v>42419.729142714903</v>
      </c>
      <c r="F65" s="132">
        <v>5557.4090131225603</v>
      </c>
      <c r="G65" s="132">
        <v>5557.4090131225603</v>
      </c>
      <c r="H65" s="132">
        <v>0</v>
      </c>
      <c r="I65" s="133">
        <f t="shared" si="2"/>
        <v>5557.4090131225603</v>
      </c>
      <c r="J65" s="134">
        <f t="shared" si="1"/>
        <v>0</v>
      </c>
      <c r="K65" s="132">
        <f>'[1]1.2. АЭС'!K65</f>
        <v>44375.606811958904</v>
      </c>
      <c r="L65" s="132">
        <v>5427.7158291223004</v>
      </c>
      <c r="M65" s="132">
        <v>5427.7158291223004</v>
      </c>
      <c r="N65" s="132">
        <v>0</v>
      </c>
      <c r="O65" s="133">
        <v>5427.7158291223004</v>
      </c>
      <c r="P65" s="134">
        <v>0</v>
      </c>
      <c r="Q65" s="135" t="s">
        <v>97</v>
      </c>
    </row>
    <row r="66" spans="2:17" x14ac:dyDescent="0.3">
      <c r="B66" s="33" t="s">
        <v>65</v>
      </c>
      <c r="F66" s="24"/>
      <c r="G66" s="24"/>
      <c r="H66" s="24"/>
      <c r="I66" s="24"/>
      <c r="J66" s="24"/>
      <c r="K66" s="136"/>
    </row>
    <row r="67" spans="2:17" ht="18.75" customHeight="1" x14ac:dyDescent="0.3">
      <c r="B67" s="7" t="s">
        <v>157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ht="18.75" customHeight="1" x14ac:dyDescent="0.3">
      <c r="B68" s="7" t="s">
        <v>158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ht="18.75" customHeight="1" x14ac:dyDescent="0.3">
      <c r="B69" s="137" t="s">
        <v>159</v>
      </c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</row>
    <row r="70" spans="2:17" ht="18.75" customHeight="1" x14ac:dyDescent="0.3"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" t="s">
        <v>160</v>
      </c>
    </row>
    <row r="71" spans="2:17" ht="18.75" customHeight="1" x14ac:dyDescent="0.3">
      <c r="B71" s="140" t="s">
        <v>161</v>
      </c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</row>
    <row r="72" spans="2:17" x14ac:dyDescent="0.3"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ht="18.75" customHeight="1" x14ac:dyDescent="0.3">
      <c r="B73" s="14" t="s">
        <v>16</v>
      </c>
      <c r="C73" s="14" t="s">
        <v>17</v>
      </c>
      <c r="D73" s="14" t="s">
        <v>18</v>
      </c>
      <c r="E73" s="14" t="s">
        <v>162</v>
      </c>
      <c r="F73" s="14" t="s">
        <v>81</v>
      </c>
      <c r="G73" s="15" t="s">
        <v>82</v>
      </c>
      <c r="H73" s="15"/>
      <c r="I73" s="15"/>
      <c r="J73" s="15"/>
      <c r="K73" s="14" t="s">
        <v>163</v>
      </c>
      <c r="L73" s="14" t="s">
        <v>83</v>
      </c>
      <c r="M73" s="15" t="s">
        <v>84</v>
      </c>
      <c r="N73" s="15"/>
      <c r="O73" s="15"/>
      <c r="P73" s="15"/>
      <c r="Q73" s="14" t="s">
        <v>23</v>
      </c>
    </row>
    <row r="74" spans="2:17" ht="160.5" customHeight="1" x14ac:dyDescent="0.3">
      <c r="B74" s="16"/>
      <c r="C74" s="16"/>
      <c r="D74" s="16"/>
      <c r="E74" s="16"/>
      <c r="F74" s="16"/>
      <c r="G74" s="142" t="s">
        <v>24</v>
      </c>
      <c r="H74" s="142" t="s">
        <v>25</v>
      </c>
      <c r="I74" s="142" t="s">
        <v>85</v>
      </c>
      <c r="J74" s="142" t="s">
        <v>26</v>
      </c>
      <c r="K74" s="16"/>
      <c r="L74" s="16"/>
      <c r="M74" s="142" t="s">
        <v>24</v>
      </c>
      <c r="N74" s="142" t="s">
        <v>25</v>
      </c>
      <c r="O74" s="142" t="s">
        <v>85</v>
      </c>
      <c r="P74" s="142" t="s">
        <v>26</v>
      </c>
      <c r="Q74" s="16"/>
    </row>
    <row r="75" spans="2:17" s="70" customFormat="1" ht="37.5" x14ac:dyDescent="0.3">
      <c r="B75" s="143">
        <v>1</v>
      </c>
      <c r="C75" s="143">
        <v>2</v>
      </c>
      <c r="D75" s="143">
        <v>3</v>
      </c>
      <c r="E75" s="143">
        <v>4</v>
      </c>
      <c r="F75" s="143">
        <v>5</v>
      </c>
      <c r="G75" s="143">
        <v>6</v>
      </c>
      <c r="H75" s="143">
        <v>7</v>
      </c>
      <c r="I75" s="143" t="s">
        <v>86</v>
      </c>
      <c r="J75" s="143">
        <v>9</v>
      </c>
      <c r="K75" s="143">
        <v>10</v>
      </c>
      <c r="L75" s="143">
        <v>11</v>
      </c>
      <c r="M75" s="143">
        <v>12</v>
      </c>
      <c r="N75" s="143">
        <v>13</v>
      </c>
      <c r="O75" s="143" t="s">
        <v>87</v>
      </c>
      <c r="P75" s="143">
        <v>15</v>
      </c>
      <c r="Q75" s="143">
        <v>16</v>
      </c>
    </row>
    <row r="76" spans="2:17" ht="60" customHeight="1" x14ac:dyDescent="0.3">
      <c r="B76" s="144" t="s">
        <v>164</v>
      </c>
      <c r="C76" s="27" t="s">
        <v>28</v>
      </c>
      <c r="D76" s="27" t="s">
        <v>165</v>
      </c>
      <c r="E76" s="22">
        <f>'[1]1.2. АЭС'!E76</f>
        <v>2930614.2343000001</v>
      </c>
      <c r="F76" s="22">
        <v>433796.30287000001</v>
      </c>
      <c r="G76" s="22" t="s">
        <v>35</v>
      </c>
      <c r="H76" s="22" t="s">
        <v>35</v>
      </c>
      <c r="I76" s="22" t="s">
        <v>35</v>
      </c>
      <c r="J76" s="22" t="s">
        <v>35</v>
      </c>
      <c r="K76" s="22">
        <f>'[1]1.2. АЭС'!K76</f>
        <v>3057755.58017</v>
      </c>
      <c r="L76" s="22">
        <v>463306.90742</v>
      </c>
      <c r="M76" s="22" t="s">
        <v>35</v>
      </c>
      <c r="N76" s="22" t="s">
        <v>35</v>
      </c>
      <c r="O76" s="22" t="s">
        <v>35</v>
      </c>
      <c r="P76" s="145">
        <v>0</v>
      </c>
      <c r="Q76" s="146" t="s">
        <v>30</v>
      </c>
    </row>
    <row r="77" spans="2:17" ht="60" customHeight="1" x14ac:dyDescent="0.3">
      <c r="B77" s="147" t="s">
        <v>166</v>
      </c>
      <c r="C77" s="27" t="s">
        <v>28</v>
      </c>
      <c r="D77" s="27" t="s">
        <v>96</v>
      </c>
      <c r="E77" s="22" t="str">
        <f>'[1]1.2. АЭС'!E77</f>
        <v>х</v>
      </c>
      <c r="F77" s="22" t="s">
        <v>35</v>
      </c>
      <c r="G77" s="22">
        <v>413680.92589999997</v>
      </c>
      <c r="H77" s="22">
        <v>8841.6165400000009</v>
      </c>
      <c r="I77" s="22" t="s">
        <v>35</v>
      </c>
      <c r="J77" s="22" t="s">
        <v>35</v>
      </c>
      <c r="K77" s="22" t="str">
        <f>'[1]1.2. АЭС'!K77</f>
        <v>х</v>
      </c>
      <c r="L77" s="22" t="s">
        <v>35</v>
      </c>
      <c r="M77" s="22">
        <v>381945.41678999999</v>
      </c>
      <c r="N77" s="22">
        <v>8124.4734699999999</v>
      </c>
      <c r="O77" s="22" t="s">
        <v>35</v>
      </c>
      <c r="P77" s="145">
        <v>0</v>
      </c>
      <c r="Q77" s="146"/>
    </row>
    <row r="78" spans="2:17" ht="93.75" x14ac:dyDescent="0.3">
      <c r="B78" s="26" t="s">
        <v>167</v>
      </c>
      <c r="C78" s="27" t="s">
        <v>28</v>
      </c>
      <c r="D78" s="27" t="s">
        <v>168</v>
      </c>
      <c r="E78" s="22" t="str">
        <f>'[1]1.2. АЭС'!E78</f>
        <v>х</v>
      </c>
      <c r="F78" s="22" t="s">
        <v>35</v>
      </c>
      <c r="G78" s="22">
        <v>965547</v>
      </c>
      <c r="H78" s="22">
        <v>0</v>
      </c>
      <c r="I78" s="22" t="s">
        <v>35</v>
      </c>
      <c r="J78" s="22" t="s">
        <v>35</v>
      </c>
      <c r="K78" s="22" t="str">
        <f>'[1]1.2. АЭС'!K78</f>
        <v>х</v>
      </c>
      <c r="L78" s="22">
        <v>0</v>
      </c>
      <c r="M78" s="22">
        <v>965547</v>
      </c>
      <c r="N78" s="22">
        <v>0</v>
      </c>
      <c r="O78" s="22">
        <v>0</v>
      </c>
      <c r="P78" s="145">
        <v>0</v>
      </c>
      <c r="Q78" s="148"/>
    </row>
    <row r="79" spans="2:17" ht="93.75" x14ac:dyDescent="0.3">
      <c r="B79" s="26" t="s">
        <v>169</v>
      </c>
      <c r="C79" s="27" t="s">
        <v>28</v>
      </c>
      <c r="D79" s="27" t="s">
        <v>170</v>
      </c>
      <c r="E79" s="22" t="str">
        <f>'[1]1.2. АЭС'!E79</f>
        <v>х</v>
      </c>
      <c r="F79" s="22" t="s">
        <v>35</v>
      </c>
      <c r="G79" s="22">
        <v>121381</v>
      </c>
      <c r="H79" s="22">
        <v>14892</v>
      </c>
      <c r="I79" s="22" t="s">
        <v>35</v>
      </c>
      <c r="J79" s="22" t="s">
        <v>35</v>
      </c>
      <c r="K79" s="22" t="str">
        <f>'[1]1.2. АЭС'!K79</f>
        <v>х</v>
      </c>
      <c r="L79" s="22">
        <v>0</v>
      </c>
      <c r="M79" s="22">
        <v>121381</v>
      </c>
      <c r="N79" s="22">
        <v>14892</v>
      </c>
      <c r="O79" s="22">
        <v>0</v>
      </c>
      <c r="P79" s="145">
        <v>0</v>
      </c>
      <c r="Q79" s="149"/>
    </row>
    <row r="80" spans="2:17" x14ac:dyDescent="0.3">
      <c r="B80" s="144" t="s">
        <v>171</v>
      </c>
      <c r="C80" s="27" t="s">
        <v>28</v>
      </c>
      <c r="D80" s="150">
        <v>1200</v>
      </c>
      <c r="E80" s="22">
        <f>'[1]1.2. АЭС'!E80</f>
        <v>36650291</v>
      </c>
      <c r="F80" s="22">
        <v>8575442</v>
      </c>
      <c r="G80" s="22" t="s">
        <v>35</v>
      </c>
      <c r="H80" s="22" t="s">
        <v>35</v>
      </c>
      <c r="I80" s="22">
        <v>8571092</v>
      </c>
      <c r="J80" s="22">
        <v>4350</v>
      </c>
      <c r="K80" s="22">
        <f>'[1]1.2. АЭС'!K80</f>
        <v>36882107</v>
      </c>
      <c r="L80" s="22">
        <v>8593479</v>
      </c>
      <c r="M80" s="22" t="s">
        <v>35</v>
      </c>
      <c r="N80" s="22" t="s">
        <v>35</v>
      </c>
      <c r="O80" s="22">
        <v>8589129</v>
      </c>
      <c r="P80" s="22">
        <v>4350</v>
      </c>
      <c r="Q80" s="151" t="s">
        <v>172</v>
      </c>
    </row>
    <row r="81" spans="2:17" x14ac:dyDescent="0.3">
      <c r="B81" s="144" t="s">
        <v>173</v>
      </c>
      <c r="C81" s="27" t="s">
        <v>28</v>
      </c>
      <c r="D81" s="150">
        <v>1300</v>
      </c>
      <c r="E81" s="22">
        <f>'[1]1.2. АЭС'!E81</f>
        <v>6650026</v>
      </c>
      <c r="F81" s="22">
        <v>1292047</v>
      </c>
      <c r="G81" s="22" t="s">
        <v>35</v>
      </c>
      <c r="H81" s="22" t="s">
        <v>35</v>
      </c>
      <c r="I81" s="22">
        <v>1292047</v>
      </c>
      <c r="J81" s="22">
        <v>0</v>
      </c>
      <c r="K81" s="22">
        <f>'[1]1.2. АЭС'!K81</f>
        <v>6942565</v>
      </c>
      <c r="L81" s="22">
        <v>1286710</v>
      </c>
      <c r="M81" s="22" t="s">
        <v>35</v>
      </c>
      <c r="N81" s="22" t="s">
        <v>35</v>
      </c>
      <c r="O81" s="22">
        <v>1286710</v>
      </c>
      <c r="P81" s="22">
        <v>0</v>
      </c>
      <c r="Q81" s="152"/>
    </row>
    <row r="82" spans="2:17" x14ac:dyDescent="0.3">
      <c r="B82" s="144" t="s">
        <v>174</v>
      </c>
      <c r="C82" s="27" t="s">
        <v>28</v>
      </c>
      <c r="D82" s="150">
        <v>1400</v>
      </c>
      <c r="E82" s="22">
        <f>'[1]1.2. АЭС'!E82</f>
        <v>2311244.1187479999</v>
      </c>
      <c r="F82" s="22">
        <v>312399.26737000002</v>
      </c>
      <c r="G82" s="153" t="s">
        <v>35</v>
      </c>
      <c r="H82" s="153" t="s">
        <v>35</v>
      </c>
      <c r="I82" s="22">
        <v>312399.26737000002</v>
      </c>
      <c r="J82" s="22">
        <v>0</v>
      </c>
      <c r="K82" s="22">
        <f>'[1]1.2. АЭС'!K82</f>
        <v>2490736.51932</v>
      </c>
      <c r="L82" s="22">
        <v>339885.60525000002</v>
      </c>
      <c r="M82" s="22" t="s">
        <v>35</v>
      </c>
      <c r="N82" s="22" t="s">
        <v>35</v>
      </c>
      <c r="O82" s="22">
        <v>339885.60525000002</v>
      </c>
      <c r="P82" s="22">
        <v>0</v>
      </c>
      <c r="Q82" s="150"/>
    </row>
    <row r="83" spans="2:17" x14ac:dyDescent="0.3">
      <c r="B83" s="33" t="s">
        <v>65</v>
      </c>
    </row>
    <row r="84" spans="2:17" ht="18.75" customHeight="1" x14ac:dyDescent="0.3">
      <c r="B84" s="7" t="s">
        <v>157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ht="18.75" customHeight="1" x14ac:dyDescent="0.3">
      <c r="B85" s="7" t="s">
        <v>158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hidden="1" x14ac:dyDescent="0.3"/>
    <row r="87" spans="2:17" hidden="1" x14ac:dyDescent="0.3"/>
    <row r="91" spans="2:17" ht="26.25" x14ac:dyDescent="0.4">
      <c r="B91" s="36" t="str">
        <f>'[1]1.1. АЭС'!B46</f>
        <v>Генеральный директор</v>
      </c>
      <c r="M91" s="37"/>
      <c r="N91" s="37"/>
      <c r="O91" s="37"/>
      <c r="P91" s="36" t="str">
        <f>'[1]1.1. АЭС'!N46</f>
        <v>Ю.А. Андреенко</v>
      </c>
      <c r="Q91" s="35"/>
    </row>
    <row r="92" spans="2:17" ht="26.25" hidden="1" x14ac:dyDescent="0.4">
      <c r="B92" s="36"/>
      <c r="M92" s="39" t="s">
        <v>73</v>
      </c>
      <c r="N92" s="39"/>
      <c r="O92" s="39"/>
      <c r="P92" s="154" t="s">
        <v>175</v>
      </c>
      <c r="Q92" s="39"/>
    </row>
    <row r="93" spans="2:17" ht="26.25" x14ac:dyDescent="0.4">
      <c r="B93" s="36"/>
      <c r="M93" s="39"/>
      <c r="N93" s="39"/>
      <c r="O93" s="39"/>
      <c r="P93" s="154"/>
      <c r="Q93" s="39"/>
    </row>
    <row r="94" spans="2:17" ht="26.25" x14ac:dyDescent="0.4">
      <c r="B94" s="36"/>
      <c r="M94" s="39"/>
      <c r="N94" s="39"/>
      <c r="O94" s="39"/>
      <c r="P94" s="154"/>
      <c r="Q94" s="39"/>
    </row>
    <row r="95" spans="2:17" ht="37.5" customHeight="1" x14ac:dyDescent="0.4">
      <c r="B95" s="36" t="s">
        <v>74</v>
      </c>
      <c r="M95" s="37"/>
      <c r="N95" s="37"/>
      <c r="O95" s="37"/>
      <c r="P95" s="36" t="s">
        <v>75</v>
      </c>
      <c r="Q95" s="35"/>
    </row>
    <row r="96" spans="2:17" ht="20.25" hidden="1" x14ac:dyDescent="0.3">
      <c r="M96" s="39" t="s">
        <v>73</v>
      </c>
      <c r="N96" s="39"/>
      <c r="O96" s="39"/>
      <c r="P96" s="39" t="s">
        <v>176</v>
      </c>
      <c r="Q96" s="39"/>
    </row>
    <row r="97" spans="4:16" hidden="1" x14ac:dyDescent="0.3"/>
    <row r="98" spans="4:16" hidden="1" x14ac:dyDescent="0.3"/>
    <row r="99" spans="4:16" x14ac:dyDescent="0.3">
      <c r="D99" s="155" t="s">
        <v>177</v>
      </c>
      <c r="E99" s="46">
        <f>'[1]1.1. АЭС'!E20+'[1]1.1. АЭС'!E22-'1.2. ХЭС'!E19+'1.2. ХЭС'!E47</f>
        <v>1.6880221664905548E-9</v>
      </c>
      <c r="F99" s="46">
        <f>'[1]1.1. АЭС'!F20+'[1]1.1. АЭС'!F22-'1.2. ХЭС'!F19+'1.2. ХЭС'!F47</f>
        <v>554983.4372850646</v>
      </c>
      <c r="G99" s="46">
        <f>'[1]1.1. АЭС'!G20+'[1]1.1. АЭС'!G22-'1.2. ХЭС'!G19+'1.2. ХЭС'!G47</f>
        <v>549078.94255758158</v>
      </c>
      <c r="H99" s="46">
        <f>'[1]1.1. АЭС'!H20+'[1]1.1. АЭС'!H22-'1.2. ХЭС'!H19+'1.2. ХЭС'!H47</f>
        <v>-3194.1084525169085</v>
      </c>
      <c r="J99" s="46">
        <f>'[1]1.1. АЭС'!I20+'[1]1.1. АЭС'!I22-'1.2. ХЭС'!J19+'1.2. ХЭС'!J47</f>
        <v>9098.6031799999673</v>
      </c>
      <c r="K99" s="46">
        <f>'[1]1.1. АЭС'!J20+'[1]1.1. АЭС'!J22-'1.2. ХЭС'!K19+'1.2. ХЭС'!K47</f>
        <v>-3.2014213502407074E-10</v>
      </c>
      <c r="L99" s="46">
        <f>'[1]1.1. АЭС'!K20+'[1]1.1. АЭС'!K22-'1.2. ХЭС'!L19+'1.2. ХЭС'!L47</f>
        <v>543875.16173000017</v>
      </c>
      <c r="M99" s="46">
        <f>'[1]1.1. АЭС'!L20+'[1]1.1. АЭС'!L22-'1.2. ХЭС'!M19+'1.2. ХЭС'!M47</f>
        <v>534160.91</v>
      </c>
      <c r="N99" s="46">
        <f>'[1]1.1. АЭС'!M20+'[1]1.1. АЭС'!M22-'1.2. ХЭС'!N19+'1.2. ХЭС'!N47</f>
        <v>1077.8500000000004</v>
      </c>
      <c r="P99" s="46">
        <f>'[1]1.1. АЭС'!N20+'[1]1.1. АЭС'!N22-P19+P47</f>
        <v>8636.4017299998504</v>
      </c>
    </row>
    <row r="100" spans="4:16" x14ac:dyDescent="0.3">
      <c r="E100" s="24"/>
      <c r="F100" s="24"/>
    </row>
    <row r="101" spans="4:16" x14ac:dyDescent="0.3">
      <c r="D101" s="155" t="s">
        <v>178</v>
      </c>
      <c r="E101" s="46" t="e">
        <f>E78-F78-#REF!-#REF!-#REF!-#REF!</f>
        <v>#VALUE!</v>
      </c>
      <c r="F101" s="46"/>
      <c r="G101" s="41"/>
      <c r="H101" s="41"/>
      <c r="I101" s="41"/>
      <c r="J101" s="41"/>
      <c r="K101" s="46" t="e">
        <f>K78-L78-#REF!-#REF!-#REF!-#REF!</f>
        <v>#VALUE!</v>
      </c>
    </row>
    <row r="102" spans="4:16" x14ac:dyDescent="0.3">
      <c r="D102" s="155" t="s">
        <v>179</v>
      </c>
      <c r="E102" s="46" t="e">
        <f>E79-F79-#REF!-#REF!-#REF!-#REF!</f>
        <v>#VALUE!</v>
      </c>
      <c r="F102" s="41"/>
      <c r="G102" s="41"/>
      <c r="H102" s="41"/>
      <c r="I102" s="41"/>
      <c r="J102" s="41"/>
      <c r="K102" s="46" t="e">
        <f>K79-L79-#REF!-#REF!-#REF!-#REF!</f>
        <v>#VALUE!</v>
      </c>
    </row>
    <row r="104" spans="4:16" x14ac:dyDescent="0.3">
      <c r="D104" s="155" t="s">
        <v>180</v>
      </c>
      <c r="E104" s="46">
        <f>E53+E54-'[1]1.1. АЭС'!E28</f>
        <v>0</v>
      </c>
      <c r="F104" s="46">
        <f>F53+F54-'[1]1.1. АЭС'!F28</f>
        <v>-13281.431099152538</v>
      </c>
      <c r="G104" s="46">
        <f>G53+G54-'[1]1.1. АЭС'!G28</f>
        <v>-8638.4157449152808</v>
      </c>
      <c r="H104" s="46">
        <f>H53+H54-'[1]1.1. АЭС'!H28</f>
        <v>-115.26534203565897</v>
      </c>
      <c r="J104" s="46">
        <f>J53+J54-'[1]1.1. АЭС'!I28</f>
        <v>-4527.750012201599</v>
      </c>
      <c r="K104" s="46">
        <f>K53+K54-'[1]1.1. АЭС'!J28</f>
        <v>0</v>
      </c>
      <c r="L104" s="46">
        <f>L53+L54-'[1]1.1. АЭС'!K28</f>
        <v>-21364.191182462102</v>
      </c>
      <c r="M104" s="46">
        <f>M53+M54-'[1]1.1. АЭС'!L28</f>
        <v>-8465.1445338684989</v>
      </c>
      <c r="N104" s="46">
        <f>N53+N54-'[1]1.1. АЭС'!M28</f>
        <v>-120.443677389141</v>
      </c>
      <c r="P104" s="46">
        <f>P53+P54-'[1]1.1. АЭС'!N28</f>
        <v>-12778.602971204455</v>
      </c>
    </row>
    <row r="106" spans="4:16" x14ac:dyDescent="0.3">
      <c r="D106" s="155" t="s">
        <v>181</v>
      </c>
      <c r="E106" s="24">
        <f>E32-E63</f>
        <v>0</v>
      </c>
      <c r="F106" s="24">
        <f t="shared" ref="F106:P106" si="3">F32-F63</f>
        <v>0</v>
      </c>
      <c r="G106" s="24">
        <f t="shared" si="3"/>
        <v>0</v>
      </c>
      <c r="H106" s="24">
        <f t="shared" si="3"/>
        <v>0</v>
      </c>
      <c r="I106" s="24">
        <f t="shared" si="3"/>
        <v>0</v>
      </c>
      <c r="J106" s="24">
        <f t="shared" si="3"/>
        <v>0</v>
      </c>
      <c r="K106" s="24">
        <f t="shared" si="3"/>
        <v>-2.0000000004074536E-2</v>
      </c>
      <c r="L106" s="24">
        <f t="shared" si="3"/>
        <v>0</v>
      </c>
      <c r="M106" s="24">
        <f t="shared" si="3"/>
        <v>0</v>
      </c>
      <c r="N106" s="24">
        <f t="shared" si="3"/>
        <v>0</v>
      </c>
      <c r="O106" s="24">
        <f t="shared" si="3"/>
        <v>0</v>
      </c>
      <c r="P106" s="24">
        <f t="shared" si="3"/>
        <v>0</v>
      </c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27:Q33"/>
    <mergeCell ref="Q34:Q40"/>
    <mergeCell ref="Q41:Q48"/>
    <mergeCell ref="Q53:Q54"/>
    <mergeCell ref="Q57:Q58"/>
    <mergeCell ref="Q60:Q64"/>
    <mergeCell ref="K16:K17"/>
    <mergeCell ref="L16:L17"/>
    <mergeCell ref="M16:P16"/>
    <mergeCell ref="Q16:Q17"/>
    <mergeCell ref="Q19:Q22"/>
    <mergeCell ref="Q23:Q26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0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ХЭС</vt:lpstr>
      <vt:lpstr>1.2. ХЭС</vt:lpstr>
      <vt:lpstr>'1.1. ХЭС'!Заголовки_для_печати</vt:lpstr>
      <vt:lpstr>'1.2. ХЭС'!Заголовки_для_печати</vt:lpstr>
      <vt:lpstr>'1.1. ХЭС'!Область_печати</vt:lpstr>
      <vt:lpstr>'1.2. ХЭС'!Область_печати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2015-05-08T02:05:23Z</dcterms:created>
  <dcterms:modified xsi:type="dcterms:W3CDTF">2015-05-08T02:05:33Z</dcterms:modified>
</cp:coreProperties>
</file>