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7795" windowHeight="11565"/>
  </bookViews>
  <sheets>
    <sheet name="1.1. ХЭС" sheetId="1" r:id="rId1"/>
    <sheet name="1.2. ХЭС" sheetId="2" r:id="rId2"/>
  </sheets>
  <externalReferences>
    <externalReference r:id="rId3"/>
  </externalReferences>
  <definedNames>
    <definedName name="_xlnm.Print_Titles" localSheetId="0">'1.1. ХЭС'!$B:$D</definedName>
    <definedName name="_xlnm.Print_Titles" localSheetId="1">'1.2. ХЭС'!$B:$D</definedName>
    <definedName name="_xlnm.Print_Area" localSheetId="0">'1.1. ХЭС'!$B$2:$O$53</definedName>
    <definedName name="_xlnm.Print_Area" localSheetId="1">'1.2. ХЭС'!$B$2:$Q$98</definedName>
  </definedNames>
  <calcPr calcId="145621" fullCalcOnLoad="1"/>
</workbook>
</file>

<file path=xl/calcChain.xml><?xml version="1.0" encoding="utf-8"?>
<calcChain xmlns="http://schemas.openxmlformats.org/spreadsheetml/2006/main">
  <c r="P91" i="2" l="1"/>
  <c r="B91" i="2"/>
  <c r="K82" i="2"/>
  <c r="E82" i="2"/>
  <c r="K81" i="2"/>
  <c r="E81" i="2"/>
  <c r="K80" i="2"/>
  <c r="E80" i="2"/>
  <c r="K79" i="2"/>
  <c r="E79" i="2"/>
  <c r="K78" i="2"/>
  <c r="E78" i="2"/>
  <c r="K77" i="2"/>
  <c r="E77" i="2"/>
  <c r="K76" i="2"/>
  <c r="E76" i="2"/>
  <c r="O65" i="2"/>
  <c r="P65" i="2" s="1"/>
  <c r="K65" i="2"/>
  <c r="J65" i="2"/>
  <c r="I65" i="2"/>
  <c r="E65" i="2"/>
  <c r="O64" i="2"/>
  <c r="P64" i="2" s="1"/>
  <c r="K64" i="2"/>
  <c r="J64" i="2"/>
  <c r="G64" i="2"/>
  <c r="I64" i="2" s="1"/>
  <c r="E64" i="2"/>
  <c r="P63" i="2"/>
  <c r="O63" i="2"/>
  <c r="K63" i="2"/>
  <c r="I63" i="2"/>
  <c r="J63" i="2" s="1"/>
  <c r="E63" i="2"/>
  <c r="P62" i="2"/>
  <c r="O62" i="2"/>
  <c r="K62" i="2"/>
  <c r="K60" i="2" s="1"/>
  <c r="I62" i="2"/>
  <c r="J62" i="2" s="1"/>
  <c r="G62" i="2"/>
  <c r="E62" i="2"/>
  <c r="O61" i="2"/>
  <c r="P61" i="2" s="1"/>
  <c r="K61" i="2"/>
  <c r="J61" i="2"/>
  <c r="I61" i="2"/>
  <c r="E61" i="2"/>
  <c r="N60" i="2"/>
  <c r="M60" i="2"/>
  <c r="O60" i="2" s="1"/>
  <c r="L60" i="2"/>
  <c r="H60" i="2"/>
  <c r="G60" i="2"/>
  <c r="I60" i="2" s="1"/>
  <c r="F60" i="2"/>
  <c r="E60" i="2"/>
  <c r="O59" i="2"/>
  <c r="P59" i="2" s="1"/>
  <c r="K59" i="2"/>
  <c r="J59" i="2"/>
  <c r="I59" i="2"/>
  <c r="E59" i="2"/>
  <c r="E58" i="2"/>
  <c r="O57" i="2"/>
  <c r="P57" i="2" s="1"/>
  <c r="K57" i="2"/>
  <c r="J57" i="2"/>
  <c r="I57" i="2"/>
  <c r="E57" i="2"/>
  <c r="K56" i="2"/>
  <c r="E56" i="2"/>
  <c r="N55" i="2"/>
  <c r="M55" i="2"/>
  <c r="O55" i="2" s="1"/>
  <c r="L55" i="2"/>
  <c r="K55" i="2"/>
  <c r="H55" i="2"/>
  <c r="G55" i="2"/>
  <c r="I55" i="2" s="1"/>
  <c r="F55" i="2"/>
  <c r="E55" i="2"/>
  <c r="M54" i="2"/>
  <c r="O54" i="2" s="1"/>
  <c r="E54" i="2"/>
  <c r="O53" i="2"/>
  <c r="P53" i="2" s="1"/>
  <c r="K53" i="2"/>
  <c r="J53" i="2"/>
  <c r="I53" i="2"/>
  <c r="E53" i="2"/>
  <c r="O52" i="2"/>
  <c r="P52" i="2" s="1"/>
  <c r="K52" i="2"/>
  <c r="J52" i="2"/>
  <c r="I52" i="2"/>
  <c r="E52" i="2"/>
  <c r="O51" i="2"/>
  <c r="P51" i="2" s="1"/>
  <c r="K51" i="2"/>
  <c r="J51" i="2"/>
  <c r="I51" i="2"/>
  <c r="E51" i="2"/>
  <c r="O50" i="2"/>
  <c r="P50" i="2" s="1"/>
  <c r="K50" i="2"/>
  <c r="J50" i="2"/>
  <c r="I50" i="2"/>
  <c r="E50" i="2"/>
  <c r="M49" i="2"/>
  <c r="O49" i="2" s="1"/>
  <c r="E49" i="2"/>
  <c r="E48" i="2"/>
  <c r="N47" i="2"/>
  <c r="N54" i="2" s="1"/>
  <c r="N49" i="2" s="1"/>
  <c r="M47" i="2"/>
  <c r="O47" i="2" s="1"/>
  <c r="L47" i="2"/>
  <c r="L54" i="2" s="1"/>
  <c r="K47" i="2"/>
  <c r="K54" i="2" s="1"/>
  <c r="K49" i="2" s="1"/>
  <c r="H47" i="2"/>
  <c r="H54" i="2" s="1"/>
  <c r="H49" i="2" s="1"/>
  <c r="G47" i="2"/>
  <c r="G54" i="2" s="1"/>
  <c r="F47" i="2"/>
  <c r="F54" i="2" s="1"/>
  <c r="E47" i="2"/>
  <c r="O46" i="2"/>
  <c r="P46" i="2" s="1"/>
  <c r="K46" i="2"/>
  <c r="J46" i="2"/>
  <c r="I46" i="2"/>
  <c r="E46" i="2"/>
  <c r="O45" i="2"/>
  <c r="P45" i="2" s="1"/>
  <c r="K45" i="2"/>
  <c r="J45" i="2"/>
  <c r="I45" i="2"/>
  <c r="E45" i="2"/>
  <c r="O44" i="2"/>
  <c r="P44" i="2" s="1"/>
  <c r="K44" i="2"/>
  <c r="J44" i="2"/>
  <c r="I44" i="2"/>
  <c r="E44" i="2"/>
  <c r="N43" i="2"/>
  <c r="M43" i="2"/>
  <c r="O43" i="2" s="1"/>
  <c r="L43" i="2"/>
  <c r="K43" i="2"/>
  <c r="H43" i="2"/>
  <c r="G43" i="2"/>
  <c r="I43" i="2" s="1"/>
  <c r="F43" i="2"/>
  <c r="E43" i="2"/>
  <c r="O42" i="2"/>
  <c r="P42" i="2" s="1"/>
  <c r="K42" i="2"/>
  <c r="J42" i="2"/>
  <c r="I42" i="2"/>
  <c r="E42" i="2"/>
  <c r="O41" i="2"/>
  <c r="P41" i="2" s="1"/>
  <c r="K41" i="2"/>
  <c r="J41" i="2"/>
  <c r="I41" i="2"/>
  <c r="E41" i="2"/>
  <c r="O40" i="2"/>
  <c r="P40" i="2" s="1"/>
  <c r="K40" i="2"/>
  <c r="J40" i="2"/>
  <c r="I40" i="2"/>
  <c r="E40" i="2"/>
  <c r="O39" i="2"/>
  <c r="P39" i="2" s="1"/>
  <c r="K39" i="2"/>
  <c r="J39" i="2"/>
  <c r="I39" i="2"/>
  <c r="E39" i="2"/>
  <c r="O38" i="2"/>
  <c r="P38" i="2" s="1"/>
  <c r="K38" i="2"/>
  <c r="J38" i="2"/>
  <c r="I38" i="2"/>
  <c r="E38" i="2"/>
  <c r="N37" i="2"/>
  <c r="M37" i="2"/>
  <c r="O37" i="2" s="1"/>
  <c r="L37" i="2"/>
  <c r="K37" i="2"/>
  <c r="H37" i="2"/>
  <c r="G37" i="2"/>
  <c r="I37" i="2" s="1"/>
  <c r="F37" i="2"/>
  <c r="E37" i="2"/>
  <c r="O36" i="2"/>
  <c r="P36" i="2" s="1"/>
  <c r="K36" i="2"/>
  <c r="J36" i="2"/>
  <c r="I36" i="2"/>
  <c r="E36" i="2"/>
  <c r="O35" i="2"/>
  <c r="P35" i="2" s="1"/>
  <c r="K35" i="2"/>
  <c r="J35" i="2"/>
  <c r="I35" i="2"/>
  <c r="E35" i="2"/>
  <c r="O34" i="2"/>
  <c r="P34" i="2" s="1"/>
  <c r="K34" i="2"/>
  <c r="J34" i="2"/>
  <c r="I34" i="2"/>
  <c r="E34" i="2"/>
  <c r="N33" i="2"/>
  <c r="M33" i="2"/>
  <c r="O33" i="2" s="1"/>
  <c r="L33" i="2"/>
  <c r="K33" i="2"/>
  <c r="H33" i="2"/>
  <c r="G33" i="2"/>
  <c r="I33" i="2" s="1"/>
  <c r="F33" i="2"/>
  <c r="E33" i="2"/>
  <c r="O32" i="2"/>
  <c r="P32" i="2" s="1"/>
  <c r="K32" i="2"/>
  <c r="J32" i="2"/>
  <c r="I32" i="2"/>
  <c r="E32" i="2"/>
  <c r="O31" i="2"/>
  <c r="P31" i="2" s="1"/>
  <c r="K31" i="2"/>
  <c r="J31" i="2"/>
  <c r="I31" i="2"/>
  <c r="E31" i="2"/>
  <c r="O30" i="2"/>
  <c r="P30" i="2" s="1"/>
  <c r="K30" i="2"/>
  <c r="J30" i="2"/>
  <c r="I30" i="2"/>
  <c r="E30" i="2"/>
  <c r="O29" i="2"/>
  <c r="P29" i="2" s="1"/>
  <c r="K29" i="2"/>
  <c r="J29" i="2"/>
  <c r="I29" i="2"/>
  <c r="E29" i="2"/>
  <c r="N28" i="2"/>
  <c r="M28" i="2"/>
  <c r="O28" i="2" s="1"/>
  <c r="L28" i="2"/>
  <c r="K28" i="2"/>
  <c r="H28" i="2"/>
  <c r="G28" i="2"/>
  <c r="I28" i="2" s="1"/>
  <c r="F28" i="2"/>
  <c r="E28" i="2"/>
  <c r="O27" i="2"/>
  <c r="P27" i="2" s="1"/>
  <c r="K27" i="2"/>
  <c r="J27" i="2"/>
  <c r="I27" i="2"/>
  <c r="E27" i="2"/>
  <c r="O26" i="2"/>
  <c r="P26" i="2" s="1"/>
  <c r="K26" i="2"/>
  <c r="J26" i="2"/>
  <c r="I26" i="2"/>
  <c r="E26" i="2"/>
  <c r="O25" i="2"/>
  <c r="P25" i="2" s="1"/>
  <c r="K25" i="2"/>
  <c r="J25" i="2"/>
  <c r="I25" i="2"/>
  <c r="E25" i="2"/>
  <c r="O24" i="2"/>
  <c r="P24" i="2" s="1"/>
  <c r="K24" i="2"/>
  <c r="J24" i="2"/>
  <c r="I24" i="2"/>
  <c r="E24" i="2"/>
  <c r="O23" i="2"/>
  <c r="P23" i="2" s="1"/>
  <c r="K23" i="2"/>
  <c r="J23" i="2"/>
  <c r="I23" i="2"/>
  <c r="E23" i="2"/>
  <c r="N22" i="2"/>
  <c r="M22" i="2"/>
  <c r="O22" i="2" s="1"/>
  <c r="L22" i="2"/>
  <c r="K22" i="2"/>
  <c r="H22" i="2"/>
  <c r="G22" i="2"/>
  <c r="G20" i="2" s="1"/>
  <c r="F22" i="2"/>
  <c r="E22" i="2"/>
  <c r="F14" i="2" s="1"/>
  <c r="O21" i="2"/>
  <c r="P21" i="2" s="1"/>
  <c r="K21" i="2"/>
  <c r="J21" i="2"/>
  <c r="I21" i="2"/>
  <c r="E21" i="2"/>
  <c r="N20" i="2"/>
  <c r="N48" i="2" s="1"/>
  <c r="N19" i="2" s="1"/>
  <c r="N58" i="2" s="1"/>
  <c r="M20" i="2"/>
  <c r="L20" i="2"/>
  <c r="L48" i="2" s="1"/>
  <c r="K20" i="2"/>
  <c r="K48" i="2" s="1"/>
  <c r="K19" i="2" s="1"/>
  <c r="K58" i="2" s="1"/>
  <c r="H20" i="2"/>
  <c r="H48" i="2" s="1"/>
  <c r="H19" i="2" s="1"/>
  <c r="H58" i="2" s="1"/>
  <c r="F20" i="2"/>
  <c r="F48" i="2" s="1"/>
  <c r="E20" i="2"/>
  <c r="E19" i="2"/>
  <c r="K16" i="2"/>
  <c r="E16" i="2"/>
  <c r="M14" i="2"/>
  <c r="J34" i="1"/>
  <c r="E34" i="1"/>
  <c r="N33" i="1"/>
  <c r="J33" i="1"/>
  <c r="I33" i="1"/>
  <c r="E33" i="1"/>
  <c r="E32" i="1"/>
  <c r="E31" i="1"/>
  <c r="N30" i="1"/>
  <c r="J30" i="1"/>
  <c r="I30" i="1"/>
  <c r="E30" i="1"/>
  <c r="E29" i="1"/>
  <c r="N28" i="1"/>
  <c r="J28" i="1"/>
  <c r="I28" i="1"/>
  <c r="E28" i="1"/>
  <c r="N27" i="1"/>
  <c r="J27" i="1"/>
  <c r="I27" i="1"/>
  <c r="E27" i="1"/>
  <c r="N26" i="1"/>
  <c r="J26" i="1"/>
  <c r="I26" i="1"/>
  <c r="E26" i="1"/>
  <c r="N25" i="1"/>
  <c r="J25" i="1"/>
  <c r="I25" i="1"/>
  <c r="E25" i="1"/>
  <c r="M24" i="1"/>
  <c r="M29" i="1" s="1"/>
  <c r="M31" i="1" s="1"/>
  <c r="K24" i="1"/>
  <c r="K29" i="1" s="1"/>
  <c r="K31" i="1" s="1"/>
  <c r="G24" i="1"/>
  <c r="G29" i="1" s="1"/>
  <c r="G31" i="1" s="1"/>
  <c r="E24" i="1"/>
  <c r="E23" i="1"/>
  <c r="N22" i="1"/>
  <c r="J22" i="1"/>
  <c r="I22" i="1"/>
  <c r="E22" i="1"/>
  <c r="M21" i="1"/>
  <c r="L21" i="1"/>
  <c r="L24" i="1" s="1"/>
  <c r="L29" i="1" s="1"/>
  <c r="L31" i="1" s="1"/>
  <c r="K21" i="1"/>
  <c r="J21" i="1"/>
  <c r="J24" i="1" s="1"/>
  <c r="J29" i="1" s="1"/>
  <c r="J31" i="1" s="1"/>
  <c r="H21" i="1"/>
  <c r="H24" i="1" s="1"/>
  <c r="H29" i="1" s="1"/>
  <c r="H31" i="1" s="1"/>
  <c r="G21" i="1"/>
  <c r="F21" i="1"/>
  <c r="F24" i="1" s="1"/>
  <c r="F29" i="1" s="1"/>
  <c r="F31" i="1" s="1"/>
  <c r="E21" i="1"/>
  <c r="N20" i="1"/>
  <c r="J20" i="1"/>
  <c r="I20" i="1"/>
  <c r="E20" i="1"/>
  <c r="N19" i="1"/>
  <c r="N21" i="1" s="1"/>
  <c r="N24" i="1" s="1"/>
  <c r="N29" i="1" s="1"/>
  <c r="N31" i="1" s="1"/>
  <c r="J19" i="1"/>
  <c r="I19" i="1"/>
  <c r="I21" i="1" s="1"/>
  <c r="I24" i="1" s="1"/>
  <c r="I29" i="1" s="1"/>
  <c r="I31" i="1" s="1"/>
  <c r="E19" i="1"/>
  <c r="J16" i="1"/>
  <c r="E16" i="1"/>
  <c r="J14" i="1"/>
  <c r="G48" i="2" l="1"/>
  <c r="I48" i="2" s="1"/>
  <c r="J48" i="2" s="1"/>
  <c r="I20" i="2"/>
  <c r="G19" i="2"/>
  <c r="G49" i="2"/>
  <c r="I49" i="2" s="1"/>
  <c r="I54" i="2"/>
  <c r="J54" i="2" s="1"/>
  <c r="F19" i="2"/>
  <c r="O20" i="2"/>
  <c r="I22" i="2"/>
  <c r="P22" i="2"/>
  <c r="J28" i="2"/>
  <c r="J33" i="2"/>
  <c r="P37" i="2"/>
  <c r="J43" i="2"/>
  <c r="I47" i="2"/>
  <c r="J47" i="2" s="1"/>
  <c r="P54" i="2"/>
  <c r="L49" i="2"/>
  <c r="P49" i="2" s="1"/>
  <c r="M48" i="2"/>
  <c r="O48" i="2" s="1"/>
  <c r="P55" i="2"/>
  <c r="P60" i="2"/>
  <c r="P48" i="2"/>
  <c r="L19" i="2"/>
  <c r="J22" i="2"/>
  <c r="P28" i="2"/>
  <c r="P33" i="2"/>
  <c r="J37" i="2"/>
  <c r="P43" i="2"/>
  <c r="F49" i="2"/>
  <c r="J49" i="2" s="1"/>
  <c r="J55" i="2"/>
  <c r="J60" i="2"/>
  <c r="J20" i="2"/>
  <c r="P20" i="2"/>
  <c r="P47" i="2"/>
  <c r="F58" i="2" l="1"/>
  <c r="J19" i="2"/>
  <c r="I19" i="2"/>
  <c r="G58" i="2"/>
  <c r="I58" i="2" s="1"/>
  <c r="L58" i="2"/>
  <c r="M19" i="2"/>
  <c r="M58" i="2" l="1"/>
  <c r="O58" i="2" s="1"/>
  <c r="O19" i="2"/>
  <c r="P19" i="2" s="1"/>
  <c r="P58" i="2"/>
  <c r="J58" i="2"/>
</calcChain>
</file>

<file path=xl/sharedStrings.xml><?xml version="1.0" encoding="utf-8"?>
<sst xmlns="http://schemas.openxmlformats.org/spreadsheetml/2006/main" count="388" uniqueCount="176">
  <si>
    <t>Таблица 1.1.</t>
  </si>
  <si>
    <t>Показатели раздельного учета доходов и расходов АО "ДРСК", оказывающего услуги по передаче электроэнергии (мощности) по электрическим сетям, принадлежащим на праве собственности или ином законном основании, согласно форме "Отчет о прибылях и убытках"</t>
  </si>
  <si>
    <t>Заполняется:</t>
  </si>
  <si>
    <t>Субъектами естественных монополий, оказывающими услуги по передаче электроэнергии (мощности) по электрическим сетям, принадлежащим на праве собственности или ином законном основании территориальным сетевым организациям</t>
  </si>
  <si>
    <t>Период заполнения:</t>
  </si>
  <si>
    <t>Годовая, Квартальная</t>
  </si>
  <si>
    <t>Требования к заполнению:</t>
  </si>
  <si>
    <t>Заполняется отдельно по каждому субъекту РФ</t>
  </si>
  <si>
    <t>Организация:</t>
  </si>
  <si>
    <t>АО "ДРСК"</t>
  </si>
  <si>
    <t>Идентификационный номер налогоплательщика (ИНН):</t>
  </si>
  <si>
    <t>Местонахождение (адрес):</t>
  </si>
  <si>
    <t>675000 Амурская обл., г. Благовещенск, ул. Шевченко 28</t>
  </si>
  <si>
    <t>Субъект РФ:</t>
  </si>
  <si>
    <t>филиал АО "ДРСК" "Хабаровские ЭС"</t>
  </si>
  <si>
    <t>Отчетный период:</t>
  </si>
  <si>
    <t>Показатель</t>
  </si>
  <si>
    <t>Единица измерения</t>
  </si>
  <si>
    <t>Код показателя</t>
  </si>
  <si>
    <t>из графы 4: по Субъекту РФ,  указанному в заголовке формы **</t>
  </si>
  <si>
    <t>из графы 5 по видам деятельности*</t>
  </si>
  <si>
    <t>из графы 9: по Субъекту РФ,  указанному в заголовке формы **</t>
  </si>
  <si>
    <t>из графы 10 по видам деятельности*</t>
  </si>
  <si>
    <t>Примечания: принцип разделения показателей по субъектам РФ и по видам деятельности согласно ОРД предприятия</t>
  </si>
  <si>
    <t>Передача по распределительным сетям</t>
  </si>
  <si>
    <t>Технологическое присоединение</t>
  </si>
  <si>
    <t>Прочие виды деятельности</t>
  </si>
  <si>
    <t>Выручка (нетто) от продажи товаров, продукции, работ, услуг (за минусом налога на добавленную стоимость, акцизов и аналогичных обязательных платежей)</t>
  </si>
  <si>
    <t>тыс.руб.</t>
  </si>
  <si>
    <t>010</t>
  </si>
  <si>
    <t>В соответствии с Учетной политикой по бухгалтерскому учету АО "ДРСК" на соответствующий год.</t>
  </si>
  <si>
    <t>Себестоимость проданных товаров, продукции, работ, услуг</t>
  </si>
  <si>
    <t>020</t>
  </si>
  <si>
    <t>Валовая прибыль</t>
  </si>
  <si>
    <t>030</t>
  </si>
  <si>
    <t>х</t>
  </si>
  <si>
    <t>Коммерческие расходы</t>
  </si>
  <si>
    <t>040</t>
  </si>
  <si>
    <t>Прочие виды деятельности.</t>
  </si>
  <si>
    <t>Управленческие расходы</t>
  </si>
  <si>
    <t>050</t>
  </si>
  <si>
    <t>Прибыль (убыток) от продаж</t>
  </si>
  <si>
    <t>060</t>
  </si>
  <si>
    <t>Проценты к получению</t>
  </si>
  <si>
    <t>070</t>
  </si>
  <si>
    <t>Проценты к уплате</t>
  </si>
  <si>
    <t>080</t>
  </si>
  <si>
    <t>В соответствии с распределением заемных средств.</t>
  </si>
  <si>
    <t>Прочие доходы</t>
  </si>
  <si>
    <t>090</t>
  </si>
  <si>
    <t>Отдельно по каждой статье справочника в соответствии с порядком отнесения внереализационных доходов и расходов по видам деятельности.</t>
  </si>
  <si>
    <t>Прочие расходы</t>
  </si>
  <si>
    <t>100</t>
  </si>
  <si>
    <t>Прибыль до налогообложения</t>
  </si>
  <si>
    <t>110</t>
  </si>
  <si>
    <t>Налог на прибыль и иные аналогичные обязательные платжи</t>
  </si>
  <si>
    <t>120</t>
  </si>
  <si>
    <t>Чистая прибыль</t>
  </si>
  <si>
    <t>130</t>
  </si>
  <si>
    <t>Справочно:</t>
  </si>
  <si>
    <t>Списание дебиторских и кредиторских задолженностей, по которым истек срок исковой давности</t>
  </si>
  <si>
    <t>140</t>
  </si>
  <si>
    <t>Прибыль (убыток) прошлых лет, выявленная в отчетном году</t>
  </si>
  <si>
    <t>150</t>
  </si>
  <si>
    <t>Передача по распределительным сетям.</t>
  </si>
  <si>
    <t>* Полное наименование видов деятельности:</t>
  </si>
  <si>
    <t>гр.6, 11 - оказание услуг по передаче электрической энергии по электрическим сетям, принадлежащим на праве собственности или ином законном основании территориальным сетевым организациям</t>
  </si>
  <si>
    <t>гр. 7, 12 - оказание услуг по технологическому присоединению к электрическим сетям</t>
  </si>
  <si>
    <t xml:space="preserve">** Заполняется субъектами естественных монополий, оказывающими услуги по передаче электрической энергии по электрическим сетям, </t>
  </si>
  <si>
    <t>принадлежащим на праве собственности или ином законном основании территориальным сетевым организациям, в нескольких субъектах РФ</t>
  </si>
  <si>
    <t>Для остальных субъектов естественных монополий графы 5-8, 10-13 заполняются в целом по предприятию</t>
  </si>
  <si>
    <t>Генеральный директор</t>
  </si>
  <si>
    <t>Ю.А. Андреенко</t>
  </si>
  <si>
    <t>подпись</t>
  </si>
  <si>
    <t>Главный бухгалтер</t>
  </si>
  <si>
    <t>Е.А. Игнатова</t>
  </si>
  <si>
    <t>проверка стр. 140</t>
  </si>
  <si>
    <t>проверка стр. 120</t>
  </si>
  <si>
    <t>ИА</t>
  </si>
  <si>
    <t>Таблица 1.2.</t>
  </si>
  <si>
    <t>Расшифровка расходов АО "ДРСК", оказывающего услуги по передаче электроэнергии (мощности) по электрическим сетям, принадлежащим на праве собственности или ином законном основании</t>
  </si>
  <si>
    <t>из графы 4: по Субъекту РФ,  указанному в заголовке формы</t>
  </si>
  <si>
    <t>из графы 5 по видам деятельности *</t>
  </si>
  <si>
    <t>из графы 10: по Субъекту РФ, указанному в заголовке формы</t>
  </si>
  <si>
    <t>из графы 10 по видам деятельности *</t>
  </si>
  <si>
    <t>Передача и технологическое присоединение</t>
  </si>
  <si>
    <t>8 (сумма гр.6 и 7)</t>
  </si>
  <si>
    <t>14 (сумма гр. 12 и 13)</t>
  </si>
  <si>
    <t>Расходы, учитываемые в целях налогообложения прибыли, всего, в том числе
(сумма строк 110,120,130,140,150,160,170,180,190)</t>
  </si>
  <si>
    <t>Материальные расходы
(сумма строк 111,112,113)</t>
  </si>
  <si>
    <t>Расходы на приобретение сырья и материалов</t>
  </si>
  <si>
    <t>111</t>
  </si>
  <si>
    <t>Расходы на приобретение электрической энергии на компенсацию технологического расхода (потерь) электрической энергии в сетях, в том числе по уровням напряжения:</t>
  </si>
  <si>
    <t>112</t>
  </si>
  <si>
    <t>ВН</t>
  </si>
  <si>
    <t>-</t>
  </si>
  <si>
    <t>Прямым счетом.</t>
  </si>
  <si>
    <t>СН1</t>
  </si>
  <si>
    <t>СН2</t>
  </si>
  <si>
    <t>НН</t>
  </si>
  <si>
    <t>Расходы на приобретение электрической энергии на хозяйственные нужды</t>
  </si>
  <si>
    <t>113</t>
  </si>
  <si>
    <t>Расходы на оплату услуг сторонних организаций
(сумма строк 121,122,123,124)</t>
  </si>
  <si>
    <t>Расходы на страхование</t>
  </si>
  <si>
    <t>121</t>
  </si>
  <si>
    <t>Оплата услуг АО "ФСК ЕЭС"</t>
  </si>
  <si>
    <t>122</t>
  </si>
  <si>
    <t>Оплата услуг по передаче электрической энергии, оказываемых другими сетевыми организациями</t>
  </si>
  <si>
    <t>123</t>
  </si>
  <si>
    <t>Расходы на ремонт основных средств, выполняемые подрядным способом</t>
  </si>
  <si>
    <t>124</t>
  </si>
  <si>
    <t>Расходы на оплату труда</t>
  </si>
  <si>
    <t>Управленческий персонал</t>
  </si>
  <si>
    <t>Специалисты и технические исполнители</t>
  </si>
  <si>
    <t>Основные производственные рабочие</t>
  </si>
  <si>
    <t>Справочно: среднесписочная численность промышленно-производственного персонала организации **</t>
  </si>
  <si>
    <t>чел</t>
  </si>
  <si>
    <t>Расходы на выплату страховых взносов в Пенсионный фонд Российской Федерации, Фонд социального страхования Российской Федерации, Федеральный фонд обязательного медицинского страхования и территориальные фонды обязательного медицинского страхования</t>
  </si>
  <si>
    <t>Амортизация основных средств</t>
  </si>
  <si>
    <t>Аренда и лизинговые платежи
(сумма строк 161,162)</t>
  </si>
  <si>
    <t>160</t>
  </si>
  <si>
    <t>Плата за аренду имущества</t>
  </si>
  <si>
    <t>Лизинговые платежи</t>
  </si>
  <si>
    <t>Налоги, уменьшающие налогооблагаемую базу по налогу на прибыль</t>
  </si>
  <si>
    <t>170</t>
  </si>
  <si>
    <t>Расходы на выплату процентов по кредитам, уменьшающие налогооблагаемую базу по налогу на прибыль</t>
  </si>
  <si>
    <t>180</t>
  </si>
  <si>
    <t>190</t>
  </si>
  <si>
    <t>Расходы, не учитываемые в целях налогообложения прибыли, всего, в том числе
(сумма строк 210,220,230,240,250)</t>
  </si>
  <si>
    <t>200</t>
  </si>
  <si>
    <t xml:space="preserve">Возврат заемных средств на цели инвестпрограммы </t>
  </si>
  <si>
    <t>210</t>
  </si>
  <si>
    <t>Прибыль, направленная на инвестиции</t>
  </si>
  <si>
    <t>220</t>
  </si>
  <si>
    <t>Прибыль, направленная на выплату дивидендов</t>
  </si>
  <si>
    <t>230</t>
  </si>
  <si>
    <t>Расходы социального характера из прибыли</t>
  </si>
  <si>
    <t>240</t>
  </si>
  <si>
    <t>Отдельно по каждой статье справочника в соответствии с порядком отнесения внереализационных расходов по видам деятельности.</t>
  </si>
  <si>
    <t>Прочие расходы из прибыли в отчетном периоде</t>
  </si>
  <si>
    <t>250</t>
  </si>
  <si>
    <t>Расходы на уплату налога на прибыль и иных аналогичных обязательных платежей</t>
  </si>
  <si>
    <t>300</t>
  </si>
  <si>
    <t>Справочные показатели:</t>
  </si>
  <si>
    <t>Из строки 100 прямые расходы</t>
  </si>
  <si>
    <t>400</t>
  </si>
  <si>
    <t>Из строки 100 косвенные расходы</t>
  </si>
  <si>
    <t>500</t>
  </si>
  <si>
    <t>Расходы на приобретение, сооружение и изготовление основных средств, а также на достройку, дооборудование, реконструкцию, модернизацию и техническое перевооружением основных средств</t>
  </si>
  <si>
    <t>Расходы на ремонт основных средств (включая арендованные) всего, в том числе:</t>
  </si>
  <si>
    <t>материальные расходы</t>
  </si>
  <si>
    <t>расходы на оплату труда и выплату страховых взносов</t>
  </si>
  <si>
    <t>расходы на ремонт основных средств, выполняемый подрядным способом</t>
  </si>
  <si>
    <t>прочие расходы</t>
  </si>
  <si>
    <t>Расходы на приобретение электрической энергии в целях компенсации коммерческого расхода (потерь) электрической энергии в сетях</t>
  </si>
  <si>
    <t>800</t>
  </si>
  <si>
    <t>гр.6, 12 - оказание услуг по передаче электрической энергии (мощности) по единой национальной (общероссийской) электрической сети</t>
  </si>
  <si>
    <t>гр.7, 13 - оказание услуг по технологическому присоединению к электрическим сетям</t>
  </si>
  <si>
    <t>** В целях настоящей таблицы под промышленно-производственным персоналом понимается персонал, расходы на оплату труда которого учитываются по счету 20 "Основное производство"</t>
  </si>
  <si>
    <t>Приложение к таблице 1.2</t>
  </si>
  <si>
    <t>Расшифровка дебиторской задолженности, заемных средств и стоимости активов</t>
  </si>
  <si>
    <t>По состоянию на начало отчетного периода, всего по предприятию</t>
  </si>
  <si>
    <t>По состоянию на конец отчетного периода, всего по предприятию</t>
  </si>
  <si>
    <t>Дебиторская задолженность</t>
  </si>
  <si>
    <t>900</t>
  </si>
  <si>
    <t>в том числе по расчетам с покупателями и заказчиками</t>
  </si>
  <si>
    <t>Заемные средства, учитываемые в долгосрочных обязательствах, которые могут быть прямо отнесены на услуги по передаче электроэнергии по распределительным сетям и технологическое присоединение</t>
  </si>
  <si>
    <t>1000</t>
  </si>
  <si>
    <t>Заемные средства, учитываемые в краткосрочных обязательствах, которые могут быть прямо отнесены на услуги по передаче электроэнергии по распределительным сетям и технологическое присоединение</t>
  </si>
  <si>
    <t>1100</t>
  </si>
  <si>
    <t>Основные средства</t>
  </si>
  <si>
    <t>Прямым счетом</t>
  </si>
  <si>
    <t xml:space="preserve">Арендованные основные средства </t>
  </si>
  <si>
    <t>Незавершенное строительство</t>
  </si>
  <si>
    <t>Андреенко Ю.А.</t>
  </si>
  <si>
    <t>Кротова А.В.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</si>
</sst>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3" x14ac:knownFonts="1">
    <font>
      <sz val="10"/>
      <name val="Arial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20"/>
      <name val="Times New Roman"/>
      <family val="1"/>
      <charset val="204"/>
    </font>
    <font>
      <sz val="20"/>
      <name val="Times New Roman"/>
      <family val="1"/>
      <charset val="204"/>
    </font>
    <font>
      <b/>
      <sz val="14"/>
      <name val="Times New Roman"/>
      <family val="1"/>
      <charset val="204"/>
    </font>
    <font>
      <sz val="16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4"/>
      <color theme="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b/>
      <sz val="9"/>
      <name val="Tahoma"/>
      <family val="2"/>
      <charset val="204"/>
    </font>
    <font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11" fillId="0" borderId="43" applyBorder="0">
      <alignment horizontal="center" vertical="center" wrapText="1"/>
    </xf>
    <xf numFmtId="0" fontId="12" fillId="0" borderId="0"/>
  </cellStyleXfs>
  <cellXfs count="158">
    <xf numFmtId="0" fontId="0" fillId="0" borderId="0" xfId="0"/>
    <xf numFmtId="0" fontId="1" fillId="0" borderId="0" xfId="0" applyFont="1" applyFill="1"/>
    <xf numFmtId="0" fontId="2" fillId="0" borderId="0" xfId="0" applyFont="1" applyFill="1" applyAlignment="1">
      <alignment horizontal="right"/>
    </xf>
    <xf numFmtId="0" fontId="3" fillId="0" borderId="0" xfId="0" applyNumberFormat="1" applyFont="1" applyFill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1" fillId="0" borderId="0" xfId="0" applyFont="1" applyFill="1" applyAlignment="1">
      <alignment horizontal="centerContinuous" vertical="center" wrapText="1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Border="1"/>
    <xf numFmtId="0" fontId="4" fillId="0" borderId="1" xfId="0" applyFont="1" applyFill="1" applyBorder="1"/>
    <xf numFmtId="0" fontId="1" fillId="0" borderId="1" xfId="0" applyFont="1" applyFill="1" applyBorder="1"/>
    <xf numFmtId="0" fontId="4" fillId="0" borderId="2" xfId="0" applyNumberFormat="1" applyFont="1" applyFill="1" applyBorder="1" applyAlignment="1">
      <alignment horizontal="left"/>
    </xf>
    <xf numFmtId="0" fontId="0" fillId="0" borderId="2" xfId="0" applyNumberFormat="1" applyFill="1" applyBorder="1" applyAlignment="1">
      <alignment horizontal="left"/>
    </xf>
    <xf numFmtId="0" fontId="5" fillId="0" borderId="0" xfId="0" applyFont="1" applyFill="1" applyAlignment="1">
      <alignment horizontal="right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3" fontId="1" fillId="0" borderId="5" xfId="0" applyNumberFormat="1" applyFont="1" applyFill="1" applyBorder="1" applyAlignment="1">
      <alignment horizontal="center" vertical="center"/>
    </xf>
    <xf numFmtId="49" fontId="5" fillId="0" borderId="4" xfId="0" applyNumberFormat="1" applyFont="1" applyFill="1" applyBorder="1" applyAlignment="1">
      <alignment horizontal="left" vertical="center" wrapText="1"/>
    </xf>
    <xf numFmtId="49" fontId="5" fillId="0" borderId="4" xfId="0" applyNumberFormat="1" applyFont="1" applyFill="1" applyBorder="1" applyAlignment="1">
      <alignment horizontal="center" vertical="center" wrapText="1"/>
    </xf>
    <xf numFmtId="3" fontId="5" fillId="0" borderId="4" xfId="0" applyNumberFormat="1" applyFont="1" applyFill="1" applyBorder="1" applyAlignment="1">
      <alignment horizontal="right" vertical="center"/>
    </xf>
    <xf numFmtId="3" fontId="1" fillId="0" borderId="4" xfId="0" applyNumberFormat="1" applyFont="1" applyFill="1" applyBorder="1" applyAlignment="1">
      <alignment horizontal="right" vertical="center"/>
    </xf>
    <xf numFmtId="0" fontId="1" fillId="0" borderId="3" xfId="0" applyFont="1" applyFill="1" applyBorder="1" applyAlignment="1">
      <alignment horizontal="center" vertical="center" wrapText="1"/>
    </xf>
    <xf numFmtId="3" fontId="1" fillId="0" borderId="0" xfId="0" applyNumberFormat="1" applyFont="1" applyFill="1"/>
    <xf numFmtId="0" fontId="0" fillId="0" borderId="5" xfId="0" applyFill="1" applyBorder="1" applyAlignment="1">
      <alignment horizontal="center" vertical="center" wrapText="1"/>
    </xf>
    <xf numFmtId="49" fontId="1" fillId="0" borderId="4" xfId="0" applyNumberFormat="1" applyFont="1" applyFill="1" applyBorder="1" applyAlignment="1">
      <alignment horizontal="left" vertical="center" wrapText="1"/>
    </xf>
    <xf numFmtId="49" fontId="1" fillId="0" borderId="4" xfId="0" applyNumberFormat="1" applyFont="1" applyFill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right" vertical="center" wrapText="1"/>
    </xf>
    <xf numFmtId="49" fontId="1" fillId="0" borderId="4" xfId="0" applyNumberFormat="1" applyFont="1" applyFill="1" applyBorder="1" applyAlignment="1">
      <alignment horizontal="right" vertical="center" wrapText="1"/>
    </xf>
    <xf numFmtId="3" fontId="5" fillId="0" borderId="4" xfId="0" applyNumberFormat="1" applyFont="1" applyFill="1" applyBorder="1" applyAlignment="1">
      <alignment horizontal="right" vertical="center" wrapText="1"/>
    </xf>
    <xf numFmtId="0" fontId="1" fillId="0" borderId="4" xfId="0" applyFont="1" applyFill="1" applyBorder="1" applyAlignment="1">
      <alignment horizontal="right" vertical="center"/>
    </xf>
    <xf numFmtId="0" fontId="1" fillId="0" borderId="0" xfId="0" applyFont="1" applyFill="1" applyAlignment="1">
      <alignment horizontal="left"/>
    </xf>
    <xf numFmtId="0" fontId="5" fillId="0" borderId="0" xfId="0" applyFont="1" applyFill="1"/>
    <xf numFmtId="0" fontId="5" fillId="0" borderId="0" xfId="0" applyFont="1" applyFill="1" applyAlignment="1">
      <alignment horizontal="left" indent="2"/>
    </xf>
    <xf numFmtId="0" fontId="6" fillId="0" borderId="0" xfId="0" applyFont="1" applyFill="1"/>
    <xf numFmtId="0" fontId="4" fillId="0" borderId="0" xfId="0" applyFont="1" applyFill="1"/>
    <xf numFmtId="0" fontId="6" fillId="0" borderId="1" xfId="0" applyFont="1" applyFill="1" applyBorder="1"/>
    <xf numFmtId="0" fontId="4" fillId="0" borderId="0" xfId="0" applyFont="1" applyFill="1" applyAlignment="1">
      <alignment horizontal="left" vertical="top"/>
    </xf>
    <xf numFmtId="0" fontId="6" fillId="0" borderId="0" xfId="0" applyFont="1" applyFill="1" applyAlignment="1">
      <alignment horizontal="centerContinuous" vertical="top"/>
    </xf>
    <xf numFmtId="0" fontId="4" fillId="0" borderId="0" xfId="0" applyFont="1" applyFill="1" applyAlignment="1">
      <alignment horizontal="left"/>
    </xf>
    <xf numFmtId="0" fontId="7" fillId="0" borderId="0" xfId="0" applyFont="1" applyFill="1"/>
    <xf numFmtId="0" fontId="8" fillId="0" borderId="0" xfId="0" applyFont="1" applyFill="1"/>
    <xf numFmtId="0" fontId="8" fillId="0" borderId="0" xfId="0" applyFont="1" applyFill="1" applyAlignment="1">
      <alignment horizontal="right"/>
    </xf>
    <xf numFmtId="3" fontId="8" fillId="0" borderId="0" xfId="0" applyNumberFormat="1" applyFont="1" applyFill="1"/>
    <xf numFmtId="0" fontId="7" fillId="0" borderId="0" xfId="0" applyFont="1" applyFill="1" applyAlignment="1">
      <alignment horizontal="right"/>
    </xf>
    <xf numFmtId="3" fontId="7" fillId="0" borderId="0" xfId="0" applyNumberFormat="1" applyFont="1" applyFill="1"/>
    <xf numFmtId="0" fontId="9" fillId="0" borderId="0" xfId="0" applyFont="1" applyFill="1" applyAlignment="1">
      <alignment horizontal="left" indent="2"/>
    </xf>
    <xf numFmtId="0" fontId="3" fillId="0" borderId="0" xfId="0" applyNumberFormat="1" applyFont="1" applyFill="1" applyAlignment="1">
      <alignment horizontal="centerContinuous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 wrapText="1"/>
    </xf>
    <xf numFmtId="3" fontId="1" fillId="0" borderId="20" xfId="0" applyNumberFormat="1" applyFont="1" applyFill="1" applyBorder="1" applyAlignment="1">
      <alignment horizontal="center" vertical="center" wrapText="1"/>
    </xf>
    <xf numFmtId="3" fontId="1" fillId="0" borderId="21" xfId="0" applyNumberFormat="1" applyFont="1" applyFill="1" applyBorder="1" applyAlignment="1">
      <alignment horizontal="center" vertical="center" wrapText="1"/>
    </xf>
    <xf numFmtId="3" fontId="1" fillId="0" borderId="22" xfId="0" applyNumberFormat="1" applyFont="1" applyFill="1" applyBorder="1" applyAlignment="1">
      <alignment horizontal="center" vertical="center" wrapText="1"/>
    </xf>
    <xf numFmtId="3" fontId="1" fillId="0" borderId="23" xfId="0" applyNumberFormat="1" applyFont="1" applyFill="1" applyBorder="1" applyAlignment="1">
      <alignment horizontal="center" vertical="center" wrapText="1"/>
    </xf>
    <xf numFmtId="3" fontId="1" fillId="0" borderId="24" xfId="0" applyNumberFormat="1" applyFont="1" applyFill="1" applyBorder="1" applyAlignment="1">
      <alignment horizontal="center" vertical="center" wrapText="1"/>
    </xf>
    <xf numFmtId="3" fontId="1" fillId="0" borderId="25" xfId="0" applyNumberFormat="1" applyFont="1" applyFill="1" applyBorder="1" applyAlignment="1">
      <alignment horizontal="center" vertical="center" wrapText="1"/>
    </xf>
    <xf numFmtId="3" fontId="1" fillId="0" borderId="26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wrapText="1"/>
    </xf>
    <xf numFmtId="49" fontId="5" fillId="0" borderId="27" xfId="0" applyNumberFormat="1" applyFont="1" applyFill="1" applyBorder="1" applyAlignment="1">
      <alignment horizontal="left" vertical="center" wrapText="1"/>
    </xf>
    <xf numFmtId="49" fontId="5" fillId="0" borderId="28" xfId="0" applyNumberFormat="1" applyFont="1" applyFill="1" applyBorder="1" applyAlignment="1">
      <alignment horizontal="center" vertical="center" wrapText="1"/>
    </xf>
    <xf numFmtId="3" fontId="5" fillId="0" borderId="28" xfId="0" applyNumberFormat="1" applyFont="1" applyFill="1" applyBorder="1" applyAlignment="1">
      <alignment horizontal="right" vertical="center"/>
    </xf>
    <xf numFmtId="3" fontId="5" fillId="0" borderId="29" xfId="0" applyNumberFormat="1" applyFont="1" applyFill="1" applyBorder="1" applyAlignment="1">
      <alignment horizontal="right" vertical="center"/>
    </xf>
    <xf numFmtId="3" fontId="5" fillId="0" borderId="5" xfId="0" applyNumberFormat="1" applyFont="1" applyFill="1" applyBorder="1" applyAlignment="1">
      <alignment horizontal="right" vertical="center"/>
    </xf>
    <xf numFmtId="3" fontId="5" fillId="0" borderId="30" xfId="0" applyNumberFormat="1" applyFont="1" applyFill="1" applyBorder="1" applyAlignment="1">
      <alignment horizontal="right" vertical="center"/>
    </xf>
    <xf numFmtId="3" fontId="1" fillId="0" borderId="7" xfId="0" applyNumberFormat="1" applyFont="1" applyFill="1" applyBorder="1" applyAlignment="1">
      <alignment horizontal="center" vertical="center" wrapText="1"/>
    </xf>
    <xf numFmtId="49" fontId="5" fillId="0" borderId="31" xfId="0" applyNumberFormat="1" applyFont="1" applyFill="1" applyBorder="1" applyAlignment="1">
      <alignment horizontal="left" vertical="center" wrapText="1" indent="2"/>
    </xf>
    <xf numFmtId="49" fontId="5" fillId="0" borderId="32" xfId="0" applyNumberFormat="1" applyFont="1" applyFill="1" applyBorder="1" applyAlignment="1">
      <alignment horizontal="center" vertical="center" wrapText="1"/>
    </xf>
    <xf numFmtId="3" fontId="5" fillId="0" borderId="32" xfId="0" applyNumberFormat="1" applyFont="1" applyFill="1" applyBorder="1" applyAlignment="1">
      <alignment horizontal="right" vertical="center"/>
    </xf>
    <xf numFmtId="3" fontId="5" fillId="0" borderId="33" xfId="0" applyNumberFormat="1" applyFont="1" applyFill="1" applyBorder="1" applyAlignment="1">
      <alignment horizontal="right" vertical="center"/>
    </xf>
    <xf numFmtId="3" fontId="5" fillId="0" borderId="34" xfId="0" applyNumberFormat="1" applyFont="1" applyFill="1" applyBorder="1" applyAlignment="1">
      <alignment horizontal="right" vertical="center"/>
    </xf>
    <xf numFmtId="3" fontId="5" fillId="0" borderId="35" xfId="0" applyNumberFormat="1" applyFont="1" applyFill="1" applyBorder="1" applyAlignment="1">
      <alignment horizontal="right" vertical="center"/>
    </xf>
    <xf numFmtId="0" fontId="10" fillId="0" borderId="36" xfId="0" applyFont="1" applyFill="1" applyBorder="1" applyAlignment="1">
      <alignment horizontal="center" vertical="center" wrapText="1"/>
    </xf>
    <xf numFmtId="2" fontId="5" fillId="0" borderId="0" xfId="0" applyNumberFormat="1" applyFont="1" applyFill="1"/>
    <xf numFmtId="4" fontId="5" fillId="0" borderId="0" xfId="0" applyNumberFormat="1" applyFont="1" applyFill="1"/>
    <xf numFmtId="49" fontId="1" fillId="0" borderId="31" xfId="0" applyNumberFormat="1" applyFont="1" applyFill="1" applyBorder="1" applyAlignment="1">
      <alignment horizontal="left" vertical="center" wrapText="1" indent="3"/>
    </xf>
    <xf numFmtId="49" fontId="1" fillId="0" borderId="32" xfId="0" applyNumberFormat="1" applyFont="1" applyFill="1" applyBorder="1" applyAlignment="1">
      <alignment horizontal="center" vertical="center" wrapText="1"/>
    </xf>
    <xf numFmtId="3" fontId="1" fillId="0" borderId="32" xfId="0" applyNumberFormat="1" applyFont="1" applyFill="1" applyBorder="1" applyAlignment="1">
      <alignment horizontal="right" vertical="center"/>
    </xf>
    <xf numFmtId="3" fontId="1" fillId="0" borderId="33" xfId="0" applyNumberFormat="1" applyFont="1" applyFill="1" applyBorder="1" applyAlignment="1">
      <alignment horizontal="right" vertical="center"/>
    </xf>
    <xf numFmtId="3" fontId="1" fillId="0" borderId="34" xfId="0" applyNumberFormat="1" applyFont="1" applyFill="1" applyBorder="1" applyAlignment="1">
      <alignment horizontal="right" vertical="center"/>
    </xf>
    <xf numFmtId="3" fontId="1" fillId="0" borderId="35" xfId="0" applyNumberFormat="1" applyFont="1" applyFill="1" applyBorder="1" applyAlignment="1">
      <alignment horizontal="right" vertical="center"/>
    </xf>
    <xf numFmtId="0" fontId="10" fillId="0" borderId="28" xfId="0" applyFont="1" applyFill="1" applyBorder="1" applyAlignment="1">
      <alignment horizontal="center" vertical="center" wrapText="1"/>
    </xf>
    <xf numFmtId="49" fontId="1" fillId="0" borderId="31" xfId="0" applyNumberFormat="1" applyFont="1" applyFill="1" applyBorder="1" applyAlignment="1">
      <alignment horizontal="left" vertical="center" wrapText="1" indent="5"/>
    </xf>
    <xf numFmtId="3" fontId="1" fillId="0" borderId="37" xfId="0" applyNumberFormat="1" applyFont="1" applyFill="1" applyBorder="1" applyAlignment="1">
      <alignment horizontal="center" vertical="center"/>
    </xf>
    <xf numFmtId="0" fontId="0" fillId="0" borderId="36" xfId="0" applyFill="1" applyBorder="1" applyAlignment="1">
      <alignment horizontal="center" vertical="center"/>
    </xf>
    <xf numFmtId="0" fontId="0" fillId="0" borderId="28" xfId="0" applyFill="1" applyBorder="1" applyAlignment="1">
      <alignment horizontal="center" vertical="center"/>
    </xf>
    <xf numFmtId="3" fontId="1" fillId="0" borderId="37" xfId="0" applyNumberFormat="1" applyFont="1" applyFill="1" applyBorder="1" applyAlignment="1">
      <alignment horizontal="center" vertical="center" wrapText="1"/>
    </xf>
    <xf numFmtId="0" fontId="0" fillId="0" borderId="36" xfId="0" applyFill="1" applyBorder="1" applyAlignment="1">
      <alignment horizontal="center" vertical="center" wrapText="1"/>
    </xf>
    <xf numFmtId="0" fontId="0" fillId="0" borderId="28" xfId="0" applyFill="1" applyBorder="1" applyAlignment="1">
      <alignment horizontal="center" vertical="center" wrapText="1"/>
    </xf>
    <xf numFmtId="0" fontId="10" fillId="0" borderId="36" xfId="0" applyFont="1" applyFill="1" applyBorder="1" applyAlignment="1">
      <alignment horizontal="center" vertical="center"/>
    </xf>
    <xf numFmtId="49" fontId="1" fillId="0" borderId="31" xfId="0" applyNumberFormat="1" applyFont="1" applyFill="1" applyBorder="1" applyAlignment="1">
      <alignment horizontal="left" vertical="center" wrapText="1" indent="4"/>
    </xf>
    <xf numFmtId="0" fontId="10" fillId="0" borderId="28" xfId="0" applyFont="1" applyFill="1" applyBorder="1" applyAlignment="1">
      <alignment horizontal="center" vertical="center"/>
    </xf>
    <xf numFmtId="3" fontId="5" fillId="0" borderId="0" xfId="0" applyNumberFormat="1" applyFont="1" applyFill="1"/>
    <xf numFmtId="0" fontId="1" fillId="0" borderId="32" xfId="0" applyFont="1" applyFill="1" applyBorder="1" applyAlignment="1">
      <alignment horizontal="center" vertical="center"/>
    </xf>
    <xf numFmtId="0" fontId="0" fillId="0" borderId="36" xfId="0" applyFill="1" applyBorder="1" applyAlignment="1">
      <alignment vertical="center"/>
    </xf>
    <xf numFmtId="0" fontId="0" fillId="0" borderId="28" xfId="0" applyFill="1" applyBorder="1" applyAlignment="1">
      <alignment vertical="center"/>
    </xf>
    <xf numFmtId="49" fontId="5" fillId="0" borderId="31" xfId="0" applyNumberFormat="1" applyFont="1" applyFill="1" applyBorder="1" applyAlignment="1">
      <alignment horizontal="left" vertical="center" wrapText="1"/>
    </xf>
    <xf numFmtId="3" fontId="5" fillId="0" borderId="38" xfId="0" applyNumberFormat="1" applyFont="1" applyFill="1" applyBorder="1" applyAlignment="1">
      <alignment vertical="center"/>
    </xf>
    <xf numFmtId="49" fontId="1" fillId="0" borderId="31" xfId="0" applyNumberFormat="1" applyFont="1" applyFill="1" applyBorder="1" applyAlignment="1">
      <alignment horizontal="left" vertical="center" wrapText="1" indent="2"/>
    </xf>
    <xf numFmtId="3" fontId="1" fillId="0" borderId="32" xfId="0" applyNumberFormat="1" applyFont="1" applyFill="1" applyBorder="1" applyAlignment="1">
      <alignment vertical="center"/>
    </xf>
    <xf numFmtId="3" fontId="1" fillId="0" borderId="4" xfId="0" applyNumberFormat="1" applyFont="1" applyFill="1" applyBorder="1" applyAlignment="1">
      <alignment vertical="center"/>
    </xf>
    <xf numFmtId="3" fontId="1" fillId="0" borderId="34" xfId="0" applyNumberFormat="1" applyFont="1" applyFill="1" applyBorder="1" applyAlignment="1">
      <alignment vertical="center"/>
    </xf>
    <xf numFmtId="3" fontId="1" fillId="0" borderId="38" xfId="0" applyNumberFormat="1" applyFont="1" applyFill="1" applyBorder="1" applyAlignment="1">
      <alignment vertical="center"/>
    </xf>
    <xf numFmtId="3" fontId="1" fillId="0" borderId="38" xfId="0" applyNumberFormat="1" applyFont="1" applyFill="1" applyBorder="1" applyAlignment="1">
      <alignment horizontal="center" vertical="center"/>
    </xf>
    <xf numFmtId="4" fontId="1" fillId="0" borderId="0" xfId="0" applyNumberFormat="1" applyFont="1" applyFill="1"/>
    <xf numFmtId="49" fontId="5" fillId="0" borderId="31" xfId="0" applyNumberFormat="1" applyFont="1" applyFill="1" applyBorder="1" applyAlignment="1">
      <alignment vertical="center"/>
    </xf>
    <xf numFmtId="49" fontId="1" fillId="0" borderId="32" xfId="0" applyNumberFormat="1" applyFont="1" applyFill="1" applyBorder="1" applyAlignment="1">
      <alignment vertical="center" wrapText="1"/>
    </xf>
    <xf numFmtId="3" fontId="1" fillId="0" borderId="32" xfId="0" applyNumberFormat="1" applyFont="1" applyFill="1" applyBorder="1" applyAlignment="1">
      <alignment horizontal="right" vertical="center" wrapText="1"/>
    </xf>
    <xf numFmtId="3" fontId="1" fillId="0" borderId="2" xfId="0" applyNumberFormat="1" applyFont="1" applyFill="1" applyBorder="1" applyAlignment="1">
      <alignment horizontal="right" vertical="center" wrapText="1"/>
    </xf>
    <xf numFmtId="3" fontId="1" fillId="0" borderId="38" xfId="0" applyNumberFormat="1" applyFont="1" applyFill="1" applyBorder="1" applyAlignment="1">
      <alignment horizontal="right" vertical="center" wrapText="1"/>
    </xf>
    <xf numFmtId="3" fontId="1" fillId="0" borderId="31" xfId="0" applyNumberFormat="1" applyFont="1" applyFill="1" applyBorder="1" applyAlignment="1">
      <alignment horizontal="right" vertical="center" wrapText="1"/>
    </xf>
    <xf numFmtId="3" fontId="1" fillId="0" borderId="32" xfId="0" applyNumberFormat="1" applyFont="1" applyFill="1" applyBorder="1" applyAlignment="1">
      <alignment horizontal="center" vertical="center" wrapText="1"/>
    </xf>
    <xf numFmtId="0" fontId="1" fillId="0" borderId="31" xfId="0" applyFont="1" applyFill="1" applyBorder="1" applyAlignment="1">
      <alignment wrapText="1"/>
    </xf>
    <xf numFmtId="0" fontId="1" fillId="0" borderId="36" xfId="0" applyFont="1" applyFill="1" applyBorder="1" applyAlignment="1">
      <alignment horizontal="center" vertical="center" wrapText="1"/>
    </xf>
    <xf numFmtId="0" fontId="1" fillId="0" borderId="28" xfId="0" applyFont="1" applyFill="1" applyBorder="1" applyAlignment="1">
      <alignment horizontal="center" vertical="center" wrapText="1"/>
    </xf>
    <xf numFmtId="0" fontId="5" fillId="0" borderId="31" xfId="0" applyFont="1" applyFill="1" applyBorder="1" applyAlignment="1">
      <alignment vertical="center" wrapText="1"/>
    </xf>
    <xf numFmtId="0" fontId="5" fillId="0" borderId="32" xfId="0" applyFont="1" applyFill="1" applyBorder="1" applyAlignment="1">
      <alignment horizontal="center" vertical="center"/>
    </xf>
    <xf numFmtId="0" fontId="1" fillId="0" borderId="31" xfId="0" applyFont="1" applyFill="1" applyBorder="1" applyAlignment="1">
      <alignment horizontal="left" wrapText="1" indent="3"/>
    </xf>
    <xf numFmtId="0" fontId="1" fillId="0" borderId="32" xfId="0" applyFont="1" applyFill="1" applyBorder="1" applyAlignment="1">
      <alignment horizontal="center"/>
    </xf>
    <xf numFmtId="0" fontId="1" fillId="0" borderId="31" xfId="0" applyFont="1" applyFill="1" applyBorder="1" applyAlignment="1">
      <alignment horizontal="left" vertical="center" wrapText="1" indent="3"/>
    </xf>
    <xf numFmtId="49" fontId="1" fillId="0" borderId="39" xfId="0" applyNumberFormat="1" applyFont="1" applyFill="1" applyBorder="1" applyAlignment="1">
      <alignment horizontal="left" vertical="center" wrapText="1"/>
    </xf>
    <xf numFmtId="49" fontId="1" fillId="0" borderId="40" xfId="0" applyNumberFormat="1" applyFont="1" applyFill="1" applyBorder="1" applyAlignment="1">
      <alignment horizontal="center" vertical="center" wrapText="1"/>
    </xf>
    <xf numFmtId="3" fontId="1" fillId="0" borderId="40" xfId="0" applyNumberFormat="1" applyFont="1" applyFill="1" applyBorder="1" applyAlignment="1">
      <alignment horizontal="right" vertical="center"/>
    </xf>
    <xf numFmtId="3" fontId="1" fillId="0" borderId="16" xfId="0" applyNumberFormat="1" applyFont="1" applyFill="1" applyBorder="1" applyAlignment="1">
      <alignment horizontal="right" vertical="center"/>
    </xf>
    <xf numFmtId="3" fontId="1" fillId="0" borderId="17" xfId="0" applyNumberFormat="1" applyFont="1" applyFill="1" applyBorder="1" applyAlignment="1">
      <alignment horizontal="right" vertical="center"/>
    </xf>
    <xf numFmtId="3" fontId="1" fillId="0" borderId="41" xfId="0" applyNumberFormat="1" applyFont="1" applyFill="1" applyBorder="1" applyAlignment="1">
      <alignment horizontal="center" vertical="center"/>
    </xf>
    <xf numFmtId="164" fontId="1" fillId="0" borderId="0" xfId="0" applyNumberFormat="1" applyFont="1" applyFill="1"/>
    <xf numFmtId="0" fontId="5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vertical="center" wrapText="1"/>
    </xf>
    <xf numFmtId="0" fontId="5" fillId="0" borderId="0" xfId="0" applyFont="1" applyFill="1" applyAlignment="1">
      <alignment horizontal="centerContinuous"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4" xfId="0" applyFont="1" applyFill="1" applyBorder="1" applyAlignment="1">
      <alignment horizontal="center" vertical="center" wrapText="1"/>
    </xf>
    <xf numFmtId="3" fontId="1" fillId="0" borderId="5" xfId="0" applyNumberFormat="1" applyFont="1" applyFill="1" applyBorder="1" applyAlignment="1">
      <alignment horizontal="center" vertical="center" wrapText="1"/>
    </xf>
    <xf numFmtId="3" fontId="1" fillId="0" borderId="4" xfId="0" applyNumberFormat="1" applyFont="1" applyFill="1" applyBorder="1" applyAlignment="1">
      <alignment horizontal="left" vertical="center"/>
    </xf>
    <xf numFmtId="1" fontId="1" fillId="0" borderId="42" xfId="0" applyNumberFormat="1" applyFont="1" applyFill="1" applyBorder="1" applyAlignment="1">
      <alignment horizontal="right" vertical="center"/>
    </xf>
    <xf numFmtId="0" fontId="1" fillId="0" borderId="4" xfId="0" applyFont="1" applyFill="1" applyBorder="1" applyAlignment="1">
      <alignment horizontal="center" vertical="center" wrapText="1"/>
    </xf>
    <xf numFmtId="3" fontId="1" fillId="0" borderId="4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/>
    <xf numFmtId="0" fontId="0" fillId="0" borderId="5" xfId="0" applyFill="1" applyBorder="1" applyAlignment="1"/>
    <xf numFmtId="0" fontId="1" fillId="0" borderId="4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1" fontId="1" fillId="0" borderId="4" xfId="0" applyNumberFormat="1" applyFont="1" applyFill="1" applyBorder="1" applyAlignment="1">
      <alignment horizontal="right" vertical="center"/>
    </xf>
    <xf numFmtId="0" fontId="4" fillId="0" borderId="0" xfId="0" applyFont="1" applyFill="1" applyAlignment="1">
      <alignment horizontal="centerContinuous" vertical="top"/>
    </xf>
    <xf numFmtId="0" fontId="1" fillId="0" borderId="0" xfId="0" applyFont="1" applyFill="1" applyAlignment="1">
      <alignment horizontal="right"/>
    </xf>
  </cellXfs>
  <cellStyles count="3">
    <cellStyle name="ЗаголовокСтолбца" xfId="1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ologdina-tl/Desktop/&#1044;&#1086;&#1082;&#1091;&#1084;&#1077;&#1085;&#1090;&#1099;/&#1055;&#1056;&#1048;&#1050;&#1040;&#1047;%20585/2015/9%20&#1084;&#1077;&#1089;&#1103;&#1094;&#1077;&#1074;%202015/&#1058;&#1072;&#1073;&#1083;&#1080;&#1094;&#1099;%201.1%20&#1080;%201.2_9%20&#1084;&#1077;&#1089;.%202014%20-9%20&#1084;&#1077;&#1089;.%202015%20&#1075;&#1075;.%20&#1085;&#1072;%20&#1086;&#1090;&#1087;&#1088;&#1072;&#1074;&#1082;&#109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1. АЭС"/>
      <sheetName val="1.2. АЭС"/>
      <sheetName val="1.1. ПЭС"/>
      <sheetName val="1.2. ПЭС"/>
      <sheetName val="1.1. ХЭС"/>
      <sheetName val="1.2. ХЭС"/>
      <sheetName val="1.1. ЭС ЕАО"/>
      <sheetName val="1.2. ЭС ЕАО"/>
      <sheetName val="1.1. ЮЯЭС"/>
      <sheetName val="1.2. ЮЯЭС"/>
      <sheetName val="1.1.ИА"/>
      <sheetName val="1.2. ИА"/>
      <sheetName val="1.1. ДРСК"/>
      <sheetName val="1.2. ДРСК"/>
      <sheetName val="Лист1"/>
    </sheetNames>
    <sheetDataSet>
      <sheetData sheetId="0">
        <row r="14">
          <cell r="J14" t="str">
            <v>9 месяцев 2015 года</v>
          </cell>
        </row>
        <row r="16">
          <cell r="E16" t="str">
            <v>За отчетный период, всего по предприятию (9 месяцев 2015 г. факт)</v>
          </cell>
          <cell r="J16" t="str">
            <v>За аналогичный период предыдущего года, всего по предприятию (9 месяцев 2014 г.факт)</v>
          </cell>
        </row>
        <row r="19">
          <cell r="E19">
            <v>18825245.548169997</v>
          </cell>
          <cell r="J19">
            <v>17776179.081782602</v>
          </cell>
        </row>
        <row r="20">
          <cell r="E20">
            <v>17724472.975269999</v>
          </cell>
          <cell r="J20">
            <v>16304467.2774419</v>
          </cell>
        </row>
        <row r="21">
          <cell r="E21">
            <v>1100772.5728999972</v>
          </cell>
        </row>
        <row r="22">
          <cell r="E22">
            <v>41227.841619999992</v>
          </cell>
          <cell r="J22">
            <v>646.05361000000005</v>
          </cell>
        </row>
        <row r="23">
          <cell r="E23" t="str">
            <v>х</v>
          </cell>
        </row>
        <row r="24">
          <cell r="E24">
            <v>1059544.7312799972</v>
          </cell>
        </row>
        <row r="25">
          <cell r="E25">
            <v>30776.467000000001</v>
          </cell>
          <cell r="J25">
            <v>61505.676939999998</v>
          </cell>
        </row>
        <row r="26">
          <cell r="E26">
            <v>899276.90242000006</v>
          </cell>
          <cell r="J26">
            <v>601562.59985</v>
          </cell>
        </row>
        <row r="27">
          <cell r="E27">
            <v>216069.47291999994</v>
          </cell>
          <cell r="J27">
            <v>279626.67862999998</v>
          </cell>
        </row>
        <row r="28">
          <cell r="E28">
            <v>636689.4159599999</v>
          </cell>
          <cell r="J28">
            <v>361783.93739710603</v>
          </cell>
        </row>
        <row r="29">
          <cell r="E29">
            <v>-229575.647180003</v>
          </cell>
        </row>
        <row r="30">
          <cell r="E30">
            <v>91799.380172601508</v>
          </cell>
          <cell r="J30">
            <v>338946.81947350298</v>
          </cell>
        </row>
        <row r="31">
          <cell r="E31">
            <v>-321375.02735260449</v>
          </cell>
        </row>
        <row r="33">
          <cell r="E33">
            <v>7188.63</v>
          </cell>
          <cell r="J33">
            <v>4007.37</v>
          </cell>
        </row>
        <row r="34">
          <cell r="E34">
            <v>49130.331860000006</v>
          </cell>
          <cell r="J34">
            <v>5735.5842599999996</v>
          </cell>
        </row>
        <row r="46">
          <cell r="B46" t="str">
            <v>Генеральный директор</v>
          </cell>
          <cell r="N46" t="str">
            <v>Ю.А. Андреенко</v>
          </cell>
        </row>
      </sheetData>
      <sheetData sheetId="1">
        <row r="14">
          <cell r="M14" t="str">
            <v>9 месяцев 2015 года</v>
          </cell>
        </row>
        <row r="16">
          <cell r="E16" t="str">
            <v>За отчетный период, всего по предприятию (9 месяцев 2015 г. факт)</v>
          </cell>
          <cell r="K16" t="str">
            <v>За аналогичный период предыдущего года, всего по предприятию (9 месяцев 2014 г.факт)</v>
          </cell>
        </row>
        <row r="19">
          <cell r="E19">
            <v>18664977.719309997</v>
          </cell>
        </row>
        <row r="20">
          <cell r="E20">
            <v>2911692.5734523921</v>
          </cell>
        </row>
        <row r="21">
          <cell r="E21">
            <v>527112.09055999992</v>
          </cell>
          <cell r="K21">
            <v>358321.29952</v>
          </cell>
        </row>
        <row r="22">
          <cell r="E22">
            <v>2219549.224002392</v>
          </cell>
        </row>
        <row r="23">
          <cell r="E23">
            <v>693672.42900583346</v>
          </cell>
          <cell r="K23">
            <v>580459.09265916306</v>
          </cell>
        </row>
        <row r="24">
          <cell r="E24">
            <v>462779.71309754404</v>
          </cell>
          <cell r="K24">
            <v>400809.46349528799</v>
          </cell>
        </row>
        <row r="25">
          <cell r="E25">
            <v>468551.52592944668</v>
          </cell>
          <cell r="K25">
            <v>395539.235152309</v>
          </cell>
        </row>
        <row r="26">
          <cell r="E26">
            <v>594545.55596956797</v>
          </cell>
          <cell r="K26">
            <v>498303.75078323903</v>
          </cell>
        </row>
        <row r="27">
          <cell r="E27">
            <v>165031.25889</v>
          </cell>
          <cell r="K27">
            <v>154957.36168</v>
          </cell>
        </row>
        <row r="28">
          <cell r="E28">
            <v>7506965.5707799997</v>
          </cell>
        </row>
        <row r="29">
          <cell r="E29">
            <v>26595.746619999994</v>
          </cell>
          <cell r="K29">
            <v>21512.171350000001</v>
          </cell>
        </row>
        <row r="30">
          <cell r="E30">
            <v>3616816.9550299998</v>
          </cell>
          <cell r="K30">
            <v>3533068.69576</v>
          </cell>
        </row>
        <row r="31">
          <cell r="E31">
            <v>3622762.6968900003</v>
          </cell>
          <cell r="K31">
            <v>3701503.4772299998</v>
          </cell>
        </row>
        <row r="32">
          <cell r="E32">
            <v>240790.17224000001</v>
          </cell>
          <cell r="K32">
            <v>159988.86603999999</v>
          </cell>
        </row>
        <row r="33">
          <cell r="E33">
            <v>3837473.6298399898</v>
          </cell>
        </row>
        <row r="34">
          <cell r="E34">
            <v>1069171.78848333</v>
          </cell>
          <cell r="K34">
            <v>925624.57326603599</v>
          </cell>
        </row>
        <row r="35">
          <cell r="E35">
            <v>1108107.3448971401</v>
          </cell>
          <cell r="K35">
            <v>927008.32679600106</v>
          </cell>
        </row>
        <row r="36">
          <cell r="E36">
            <v>1660194.49645952</v>
          </cell>
          <cell r="K36">
            <v>1377207.40069351</v>
          </cell>
        </row>
        <row r="37">
          <cell r="E37">
            <v>7312.3123333333306</v>
          </cell>
        </row>
        <row r="38">
          <cell r="E38">
            <v>1199.9736666666699</v>
          </cell>
          <cell r="K38">
            <v>1177.046</v>
          </cell>
        </row>
        <row r="39">
          <cell r="E39">
            <v>1906.0723333333301</v>
          </cell>
          <cell r="K39">
            <v>1854.2246666666699</v>
          </cell>
        </row>
        <row r="40">
          <cell r="E40">
            <v>4206.2663333333303</v>
          </cell>
          <cell r="K40">
            <v>4099.9746666666697</v>
          </cell>
        </row>
        <row r="41">
          <cell r="E41">
            <v>1100693.35317</v>
          </cell>
          <cell r="K41">
            <v>906436.55257000006</v>
          </cell>
        </row>
        <row r="42">
          <cell r="E42">
            <v>1532970.5042599998</v>
          </cell>
          <cell r="K42">
            <v>1645333.6905400001</v>
          </cell>
        </row>
        <row r="43">
          <cell r="E43">
            <v>210882.37063000002</v>
          </cell>
        </row>
        <row r="44">
          <cell r="E44">
            <v>210882.37063000002</v>
          </cell>
          <cell r="K44">
            <v>171600.41302000001</v>
          </cell>
        </row>
        <row r="46">
          <cell r="E46">
            <v>191073.10569</v>
          </cell>
          <cell r="K46">
            <v>146832.65757000001</v>
          </cell>
        </row>
        <row r="47">
          <cell r="E47">
            <v>899276.90242000006</v>
          </cell>
        </row>
        <row r="48">
          <cell r="E48">
            <v>473949.70906761556</v>
          </cell>
        </row>
        <row r="49">
          <cell r="E49">
            <v>1636689.4159599999</v>
          </cell>
        </row>
        <row r="50">
          <cell r="E50">
            <v>1000000</v>
          </cell>
          <cell r="K50">
            <v>0</v>
          </cell>
        </row>
        <row r="51">
          <cell r="E51">
            <v>0</v>
          </cell>
          <cell r="K51">
            <v>0</v>
          </cell>
        </row>
        <row r="52">
          <cell r="E52">
            <v>0</v>
          </cell>
          <cell r="K52">
            <v>0</v>
          </cell>
        </row>
        <row r="53">
          <cell r="E53">
            <v>224162.87794999997</v>
          </cell>
          <cell r="K53">
            <v>169981.233857107</v>
          </cell>
        </row>
        <row r="54">
          <cell r="E54">
            <v>412526.53801000013</v>
          </cell>
        </row>
        <row r="55">
          <cell r="E55">
            <v>91799.380172601508</v>
          </cell>
        </row>
        <row r="57">
          <cell r="E57">
            <v>13886790.802209999</v>
          </cell>
          <cell r="K57">
            <v>13048820.80278</v>
          </cell>
        </row>
        <row r="58">
          <cell r="E58">
            <v>4778186.9170999974</v>
          </cell>
        </row>
        <row r="59">
          <cell r="E59">
            <v>1790945.38103</v>
          </cell>
          <cell r="K59">
            <v>1837991.829134</v>
          </cell>
        </row>
        <row r="60">
          <cell r="E60">
            <v>581887.32976999995</v>
          </cell>
        </row>
        <row r="61">
          <cell r="E61">
            <v>154618.33515</v>
          </cell>
          <cell r="K61">
            <v>139525.47051000001</v>
          </cell>
        </row>
        <row r="62">
          <cell r="E62">
            <v>184412.36620300007</v>
          </cell>
          <cell r="K62">
            <v>183793.47500000001</v>
          </cell>
        </row>
        <row r="63">
          <cell r="E63">
            <v>240790.17224000001</v>
          </cell>
          <cell r="K63">
            <v>159988.86603999999</v>
          </cell>
        </row>
        <row r="64">
          <cell r="E64">
            <v>2066.4561769998618</v>
          </cell>
          <cell r="K64">
            <v>3612.8159799999798</v>
          </cell>
        </row>
        <row r="65">
          <cell r="E65">
            <v>97700.367425999793</v>
          </cell>
          <cell r="K65">
            <v>75447.873294924299</v>
          </cell>
        </row>
        <row r="76">
          <cell r="E76">
            <v>2930614.2343000001</v>
          </cell>
          <cell r="K76">
            <v>2310333.5090399999</v>
          </cell>
        </row>
        <row r="77">
          <cell r="E77" t="str">
            <v>х</v>
          </cell>
          <cell r="K77" t="str">
            <v>х</v>
          </cell>
        </row>
        <row r="78">
          <cell r="E78" t="str">
            <v>х</v>
          </cell>
          <cell r="K78" t="str">
            <v>х</v>
          </cell>
        </row>
        <row r="79">
          <cell r="E79" t="str">
            <v>х</v>
          </cell>
          <cell r="K79" t="str">
            <v>х</v>
          </cell>
        </row>
        <row r="80">
          <cell r="E80">
            <v>36650291</v>
          </cell>
          <cell r="K80">
            <v>37560458</v>
          </cell>
        </row>
        <row r="81">
          <cell r="E81">
            <v>6650026</v>
          </cell>
          <cell r="K81">
            <v>8200567</v>
          </cell>
        </row>
        <row r="82">
          <cell r="E82">
            <v>2311244.1187479999</v>
          </cell>
          <cell r="K82">
            <v>3286371.2179899998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Q72"/>
  <sheetViews>
    <sheetView showGridLines="0" tabSelected="1" view="pageBreakPreview" topLeftCell="A13" zoomScale="60" zoomScaleNormal="40" workbookViewId="0">
      <pane xSplit="4" ySplit="6" topLeftCell="E19" activePane="bottomRight" state="frozen"/>
      <selection activeCell="C46" sqref="C46"/>
      <selection pane="topRight" activeCell="C46" sqref="C46"/>
      <selection pane="bottomLeft" activeCell="C46" sqref="C46"/>
      <selection pane="bottomRight" activeCell="C33" sqref="C33"/>
    </sheetView>
  </sheetViews>
  <sheetFormatPr defaultRowHeight="18.75" x14ac:dyDescent="0.3"/>
  <cols>
    <col min="1" max="1" width="1.42578125" style="1" customWidth="1"/>
    <col min="2" max="2" width="58.42578125" style="1" customWidth="1"/>
    <col min="3" max="3" width="14.85546875" style="1" customWidth="1"/>
    <col min="4" max="4" width="9.140625" style="1"/>
    <col min="5" max="6" width="18.28515625" style="1" customWidth="1"/>
    <col min="7" max="7" width="16.85546875" style="1" customWidth="1"/>
    <col min="8" max="8" width="16.28515625" style="1" customWidth="1"/>
    <col min="9" max="9" width="15.7109375" style="1" customWidth="1"/>
    <col min="10" max="10" width="18.5703125" style="1" customWidth="1"/>
    <col min="11" max="11" width="17.42578125" style="1" customWidth="1"/>
    <col min="12" max="12" width="16.85546875" style="1" customWidth="1"/>
    <col min="13" max="13" width="15" style="1" customWidth="1"/>
    <col min="14" max="14" width="16.140625" style="1" customWidth="1"/>
    <col min="15" max="15" width="33.5703125" style="1" customWidth="1"/>
    <col min="16" max="16" width="27.7109375" style="1" customWidth="1"/>
    <col min="17" max="17" width="27.28515625" style="1" customWidth="1"/>
    <col min="18" max="16384" width="9.140625" style="1"/>
  </cols>
  <sheetData>
    <row r="1" spans="2:15" s="1" customFormat="1" ht="7.5" customHeight="1" x14ac:dyDescent="0.3"/>
    <row r="2" spans="2:15" s="1" customFormat="1" ht="20.25" x14ac:dyDescent="0.3">
      <c r="O2" s="2" t="s">
        <v>0</v>
      </c>
    </row>
    <row r="4" spans="2:15" s="1" customFormat="1" ht="92.25" customHeight="1" x14ac:dyDescent="0.3">
      <c r="B4" s="3" t="s">
        <v>1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5"/>
    </row>
    <row r="6" spans="2:15" s="1" customFormat="1" ht="51" customHeight="1" x14ac:dyDescent="0.3">
      <c r="B6" s="6" t="s">
        <v>2</v>
      </c>
      <c r="C6" s="7" t="s">
        <v>3</v>
      </c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2:15" s="1" customFormat="1" x14ac:dyDescent="0.3">
      <c r="B7" s="6" t="s">
        <v>4</v>
      </c>
      <c r="C7" s="7" t="s">
        <v>5</v>
      </c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</row>
    <row r="8" spans="2:15" s="1" customFormat="1" x14ac:dyDescent="0.3">
      <c r="B8" s="6" t="s">
        <v>6</v>
      </c>
      <c r="C8" s="7" t="s">
        <v>7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</row>
    <row r="9" spans="2:15" s="1" customFormat="1" x14ac:dyDescent="0.3">
      <c r="B9" s="6"/>
    </row>
    <row r="10" spans="2:15" s="1" customFormat="1" ht="26.25" x14ac:dyDescent="0.4">
      <c r="B10" s="6" t="s">
        <v>8</v>
      </c>
      <c r="H10" s="8"/>
      <c r="I10" s="8"/>
      <c r="J10" s="9" t="s">
        <v>9</v>
      </c>
      <c r="K10" s="10"/>
      <c r="L10" s="10"/>
    </row>
    <row r="11" spans="2:15" s="1" customFormat="1" ht="26.25" x14ac:dyDescent="0.4">
      <c r="B11" s="6" t="s">
        <v>10</v>
      </c>
      <c r="H11" s="8"/>
      <c r="I11" s="8"/>
      <c r="J11" s="11">
        <v>2801108200</v>
      </c>
      <c r="K11" s="12"/>
      <c r="L11" s="12"/>
    </row>
    <row r="12" spans="2:15" s="1" customFormat="1" ht="26.25" x14ac:dyDescent="0.4">
      <c r="B12" s="6" t="s">
        <v>11</v>
      </c>
      <c r="H12" s="8"/>
      <c r="I12" s="8"/>
      <c r="J12" s="9" t="s">
        <v>12</v>
      </c>
      <c r="K12" s="10"/>
      <c r="L12" s="10"/>
    </row>
    <row r="13" spans="2:15" s="1" customFormat="1" ht="26.25" x14ac:dyDescent="0.4">
      <c r="B13" s="6" t="s">
        <v>13</v>
      </c>
      <c r="H13" s="8"/>
      <c r="I13" s="8"/>
      <c r="J13" s="9" t="s">
        <v>14</v>
      </c>
      <c r="K13" s="10"/>
      <c r="L13" s="10"/>
    </row>
    <row r="14" spans="2:15" s="1" customFormat="1" ht="26.25" x14ac:dyDescent="0.4">
      <c r="B14" s="6" t="s">
        <v>15</v>
      </c>
      <c r="H14" s="8"/>
      <c r="I14" s="8"/>
      <c r="J14" s="9" t="str">
        <f>'[1]1.1. АЭС'!J14</f>
        <v>9 месяцев 2015 года</v>
      </c>
      <c r="K14" s="10"/>
      <c r="L14" s="10"/>
    </row>
    <row r="15" spans="2:15" s="1" customFormat="1" ht="11.25" customHeight="1" x14ac:dyDescent="0.3">
      <c r="H15" s="8"/>
      <c r="I15" s="8"/>
      <c r="J15" s="8"/>
      <c r="K15" s="8"/>
      <c r="L15" s="8"/>
      <c r="M15" s="8"/>
      <c r="O15" s="13"/>
    </row>
    <row r="16" spans="2:15" s="1" customFormat="1" ht="32.25" customHeight="1" x14ac:dyDescent="0.3">
      <c r="B16" s="14" t="s">
        <v>16</v>
      </c>
      <c r="C16" s="14" t="s">
        <v>17</v>
      </c>
      <c r="D16" s="14" t="s">
        <v>18</v>
      </c>
      <c r="E16" s="14" t="str">
        <f>'[1]1.1. АЭС'!E16:E17</f>
        <v>За отчетный период, всего по предприятию (9 месяцев 2015 г. факт)</v>
      </c>
      <c r="F16" s="14" t="s">
        <v>19</v>
      </c>
      <c r="G16" s="15" t="s">
        <v>20</v>
      </c>
      <c r="H16" s="15"/>
      <c r="I16" s="15"/>
      <c r="J16" s="14" t="str">
        <f>'[1]1.1. АЭС'!J16:J17</f>
        <v>За аналогичный период предыдущего года, всего по предприятию (9 месяцев 2014 г.факт)</v>
      </c>
      <c r="K16" s="14" t="s">
        <v>21</v>
      </c>
      <c r="L16" s="15" t="s">
        <v>22</v>
      </c>
      <c r="M16" s="15"/>
      <c r="N16" s="15"/>
      <c r="O16" s="14" t="s">
        <v>23</v>
      </c>
    </row>
    <row r="17" spans="2:17" s="1" customFormat="1" ht="162" customHeight="1" x14ac:dyDescent="0.3">
      <c r="B17" s="16"/>
      <c r="C17" s="16"/>
      <c r="D17" s="16"/>
      <c r="E17" s="16"/>
      <c r="F17" s="16"/>
      <c r="G17" s="17" t="s">
        <v>24</v>
      </c>
      <c r="H17" s="17" t="s">
        <v>25</v>
      </c>
      <c r="I17" s="17" t="s">
        <v>26</v>
      </c>
      <c r="J17" s="16"/>
      <c r="K17" s="16"/>
      <c r="L17" s="17" t="s">
        <v>24</v>
      </c>
      <c r="M17" s="17" t="s">
        <v>25</v>
      </c>
      <c r="N17" s="17" t="s">
        <v>26</v>
      </c>
      <c r="O17" s="16"/>
    </row>
    <row r="18" spans="2:17" s="1" customFormat="1" ht="14.25" customHeight="1" x14ac:dyDescent="0.3">
      <c r="B18" s="18">
        <v>1</v>
      </c>
      <c r="C18" s="18">
        <v>2</v>
      </c>
      <c r="D18" s="18">
        <v>3</v>
      </c>
      <c r="E18" s="18">
        <v>4</v>
      </c>
      <c r="F18" s="18">
        <v>5</v>
      </c>
      <c r="G18" s="18">
        <v>6</v>
      </c>
      <c r="H18" s="18">
        <v>7</v>
      </c>
      <c r="I18" s="18">
        <v>8</v>
      </c>
      <c r="J18" s="18">
        <v>9</v>
      </c>
      <c r="K18" s="18">
        <v>10</v>
      </c>
      <c r="L18" s="18">
        <v>11</v>
      </c>
      <c r="M18" s="18">
        <v>12</v>
      </c>
      <c r="N18" s="18">
        <v>13</v>
      </c>
      <c r="O18" s="18">
        <v>14</v>
      </c>
    </row>
    <row r="19" spans="2:17" s="1" customFormat="1" ht="75" customHeight="1" x14ac:dyDescent="0.3">
      <c r="B19" s="19" t="s">
        <v>27</v>
      </c>
      <c r="C19" s="20" t="s">
        <v>28</v>
      </c>
      <c r="D19" s="20" t="s">
        <v>29</v>
      </c>
      <c r="E19" s="21">
        <f>'[1]1.1. АЭС'!E19</f>
        <v>18825245.548169997</v>
      </c>
      <c r="F19" s="21">
        <v>4361012.4518000009</v>
      </c>
      <c r="G19" s="22">
        <v>4170530.5133700008</v>
      </c>
      <c r="H19" s="22">
        <v>177010.82441</v>
      </c>
      <c r="I19" s="22">
        <f>F19-G19-H19</f>
        <v>13471.114020000095</v>
      </c>
      <c r="J19" s="21">
        <f>'[1]1.1. АЭС'!J19</f>
        <v>17776179.081782602</v>
      </c>
      <c r="K19" s="21">
        <v>4065215.5789000001</v>
      </c>
      <c r="L19" s="22">
        <v>4026294.9813999999</v>
      </c>
      <c r="M19" s="22">
        <v>23469.2425</v>
      </c>
      <c r="N19" s="22">
        <f>K19-L19-M19</f>
        <v>15451.355000000149</v>
      </c>
      <c r="O19" s="23" t="s">
        <v>30</v>
      </c>
      <c r="P19" s="24"/>
      <c r="Q19" s="24"/>
    </row>
    <row r="20" spans="2:17" s="1" customFormat="1" ht="92.25" customHeight="1" x14ac:dyDescent="0.3">
      <c r="B20" s="19" t="s">
        <v>31</v>
      </c>
      <c r="C20" s="20" t="s">
        <v>28</v>
      </c>
      <c r="D20" s="20" t="s">
        <v>32</v>
      </c>
      <c r="E20" s="21">
        <f>'[1]1.1. АЭС'!E20</f>
        <v>17724472.975269999</v>
      </c>
      <c r="F20" s="21">
        <v>4128667.2718800008</v>
      </c>
      <c r="G20" s="22">
        <v>4087786.0514099998</v>
      </c>
      <c r="H20" s="22">
        <v>30169.687080000003</v>
      </c>
      <c r="I20" s="22">
        <f>F20-G20-H20</f>
        <v>10711.533390000986</v>
      </c>
      <c r="J20" s="21">
        <f>'[1]1.1. АЭС'!J20</f>
        <v>16304467.2774419</v>
      </c>
      <c r="K20" s="21">
        <v>3791529.92</v>
      </c>
      <c r="L20" s="21">
        <v>3761239.82</v>
      </c>
      <c r="M20" s="21">
        <v>20139.05</v>
      </c>
      <c r="N20" s="22">
        <f>K20-L20-M20</f>
        <v>10151.050000000094</v>
      </c>
      <c r="O20" s="25"/>
      <c r="P20" s="24"/>
      <c r="Q20" s="24"/>
    </row>
    <row r="21" spans="2:17" s="1" customFormat="1" x14ac:dyDescent="0.3">
      <c r="B21" s="19" t="s">
        <v>33</v>
      </c>
      <c r="C21" s="20" t="s">
        <v>28</v>
      </c>
      <c r="D21" s="20" t="s">
        <v>34</v>
      </c>
      <c r="E21" s="21">
        <f>'[1]1.1. АЭС'!E21</f>
        <v>1100772.5728999972</v>
      </c>
      <c r="F21" s="21">
        <f t="shared" ref="F21:N21" si="0">F19-F20</f>
        <v>232345.17992000002</v>
      </c>
      <c r="G21" s="22">
        <f t="shared" si="0"/>
        <v>82744.461960000917</v>
      </c>
      <c r="H21" s="22">
        <f t="shared" si="0"/>
        <v>146841.13733</v>
      </c>
      <c r="I21" s="22">
        <f t="shared" si="0"/>
        <v>2759.5806299991091</v>
      </c>
      <c r="J21" s="21">
        <f t="shared" si="0"/>
        <v>1471711.8043407016</v>
      </c>
      <c r="K21" s="21">
        <f t="shared" si="0"/>
        <v>273685.65890000015</v>
      </c>
      <c r="L21" s="22">
        <f t="shared" si="0"/>
        <v>265055.1614000001</v>
      </c>
      <c r="M21" s="22">
        <f t="shared" si="0"/>
        <v>3330.192500000001</v>
      </c>
      <c r="N21" s="22">
        <f t="shared" si="0"/>
        <v>5300.3050000000549</v>
      </c>
      <c r="O21" s="17" t="s">
        <v>35</v>
      </c>
      <c r="P21" s="24"/>
      <c r="Q21" s="24"/>
    </row>
    <row r="22" spans="2:17" s="1" customFormat="1" ht="37.5" x14ac:dyDescent="0.3">
      <c r="B22" s="26" t="s">
        <v>36</v>
      </c>
      <c r="C22" s="27" t="s">
        <v>28</v>
      </c>
      <c r="D22" s="27" t="s">
        <v>37</v>
      </c>
      <c r="E22" s="21">
        <f>'[1]1.1. АЭС'!E22</f>
        <v>41227.841619999992</v>
      </c>
      <c r="F22" s="21">
        <v>0</v>
      </c>
      <c r="G22" s="21"/>
      <c r="H22" s="21"/>
      <c r="I22" s="22">
        <f>F22-G22-H22</f>
        <v>0</v>
      </c>
      <c r="J22" s="21">
        <f>'[1]1.1. АЭС'!J22</f>
        <v>646.05361000000005</v>
      </c>
      <c r="K22" s="21">
        <v>0</v>
      </c>
      <c r="L22" s="21">
        <v>0</v>
      </c>
      <c r="M22" s="21">
        <v>0</v>
      </c>
      <c r="N22" s="22">
        <f>K22-L22-M22</f>
        <v>0</v>
      </c>
      <c r="O22" s="17" t="s">
        <v>38</v>
      </c>
      <c r="P22" s="24"/>
      <c r="Q22" s="24"/>
    </row>
    <row r="23" spans="2:17" s="1" customFormat="1" x14ac:dyDescent="0.3">
      <c r="B23" s="26" t="s">
        <v>39</v>
      </c>
      <c r="C23" s="27" t="s">
        <v>28</v>
      </c>
      <c r="D23" s="27" t="s">
        <v>40</v>
      </c>
      <c r="E23" s="21" t="str">
        <f>'[1]1.1. АЭС'!E23</f>
        <v>х</v>
      </c>
      <c r="F23" s="21" t="s">
        <v>35</v>
      </c>
      <c r="G23" s="22" t="s">
        <v>35</v>
      </c>
      <c r="H23" s="22" t="s">
        <v>35</v>
      </c>
      <c r="I23" s="22" t="s">
        <v>35</v>
      </c>
      <c r="J23" s="21" t="s">
        <v>35</v>
      </c>
      <c r="K23" s="21" t="s">
        <v>35</v>
      </c>
      <c r="L23" s="22" t="s">
        <v>35</v>
      </c>
      <c r="M23" s="22" t="s">
        <v>35</v>
      </c>
      <c r="N23" s="22" t="s">
        <v>35</v>
      </c>
      <c r="O23" s="17" t="s">
        <v>35</v>
      </c>
    </row>
    <row r="24" spans="2:17" s="1" customFormat="1" x14ac:dyDescent="0.3">
      <c r="B24" s="19" t="s">
        <v>41</v>
      </c>
      <c r="C24" s="20" t="s">
        <v>28</v>
      </c>
      <c r="D24" s="20" t="s">
        <v>42</v>
      </c>
      <c r="E24" s="21">
        <f>'[1]1.1. АЭС'!E24</f>
        <v>1059544.7312799972</v>
      </c>
      <c r="F24" s="21">
        <f t="shared" ref="F24:N24" si="1">F21-F22</f>
        <v>232345.17992000002</v>
      </c>
      <c r="G24" s="22">
        <f t="shared" si="1"/>
        <v>82744.461960000917</v>
      </c>
      <c r="H24" s="22">
        <f t="shared" si="1"/>
        <v>146841.13733</v>
      </c>
      <c r="I24" s="22">
        <f t="shared" si="1"/>
        <v>2759.5806299991091</v>
      </c>
      <c r="J24" s="21">
        <f t="shared" si="1"/>
        <v>1471065.7507307015</v>
      </c>
      <c r="K24" s="21">
        <f t="shared" si="1"/>
        <v>273685.65890000015</v>
      </c>
      <c r="L24" s="22">
        <f t="shared" si="1"/>
        <v>265055.1614000001</v>
      </c>
      <c r="M24" s="22">
        <f t="shared" si="1"/>
        <v>3330.192500000001</v>
      </c>
      <c r="N24" s="22">
        <f t="shared" si="1"/>
        <v>5300.3050000000549</v>
      </c>
      <c r="O24" s="17" t="s">
        <v>35</v>
      </c>
      <c r="P24" s="24"/>
      <c r="Q24" s="24"/>
    </row>
    <row r="25" spans="2:17" s="1" customFormat="1" ht="37.5" x14ac:dyDescent="0.3">
      <c r="B25" s="26" t="s">
        <v>43</v>
      </c>
      <c r="C25" s="27" t="s">
        <v>28</v>
      </c>
      <c r="D25" s="27" t="s">
        <v>44</v>
      </c>
      <c r="E25" s="21">
        <f>'[1]1.1. АЭС'!E25</f>
        <v>30776.467000000001</v>
      </c>
      <c r="F25" s="21">
        <v>0</v>
      </c>
      <c r="G25" s="21">
        <v>0</v>
      </c>
      <c r="H25" s="21">
        <v>0</v>
      </c>
      <c r="I25" s="22">
        <f>F25-G25-H25</f>
        <v>0</v>
      </c>
      <c r="J25" s="21">
        <f>'[1]1.1. АЭС'!J25</f>
        <v>61505.676939999998</v>
      </c>
      <c r="K25" s="21">
        <v>0</v>
      </c>
      <c r="L25" s="21">
        <v>0</v>
      </c>
      <c r="M25" s="21">
        <v>0</v>
      </c>
      <c r="N25" s="22">
        <f>K25-L25-M25</f>
        <v>0</v>
      </c>
      <c r="O25" s="17" t="s">
        <v>38</v>
      </c>
      <c r="P25" s="24"/>
      <c r="Q25" s="24"/>
    </row>
    <row r="26" spans="2:17" s="1" customFormat="1" ht="56.25" x14ac:dyDescent="0.3">
      <c r="B26" s="26" t="s">
        <v>45</v>
      </c>
      <c r="C26" s="27" t="s">
        <v>28</v>
      </c>
      <c r="D26" s="27" t="s">
        <v>46</v>
      </c>
      <c r="E26" s="21">
        <f>'[1]1.1. АЭС'!E26</f>
        <v>899276.90242000006</v>
      </c>
      <c r="F26" s="21">
        <v>113194.51</v>
      </c>
      <c r="G26" s="21">
        <v>112193.16800999999</v>
      </c>
      <c r="H26" s="21">
        <v>1001.34199</v>
      </c>
      <c r="I26" s="22">
        <f>F26-G26-H26</f>
        <v>0</v>
      </c>
      <c r="J26" s="21">
        <f>'[1]1.1. АЭС'!J26</f>
        <v>601562.59985</v>
      </c>
      <c r="K26" s="21">
        <v>75840.47</v>
      </c>
      <c r="L26" s="22">
        <v>74839.128041720804</v>
      </c>
      <c r="M26" s="22">
        <v>1001.3419582791799</v>
      </c>
      <c r="N26" s="22">
        <f>K26-L26-M26</f>
        <v>1.7621459846850485E-11</v>
      </c>
      <c r="O26" s="17" t="s">
        <v>47</v>
      </c>
      <c r="P26" s="24"/>
      <c r="Q26" s="24"/>
    </row>
    <row r="27" spans="2:17" s="1" customFormat="1" ht="65.099999999999994" customHeight="1" x14ac:dyDescent="0.3">
      <c r="B27" s="26" t="s">
        <v>48</v>
      </c>
      <c r="C27" s="27" t="s">
        <v>28</v>
      </c>
      <c r="D27" s="27" t="s">
        <v>49</v>
      </c>
      <c r="E27" s="21">
        <f>'[1]1.1. АЭС'!E27</f>
        <v>216069.47291999994</v>
      </c>
      <c r="F27" s="21">
        <v>12962.372234745762</v>
      </c>
      <c r="G27" s="21">
        <v>1641.8656647457628</v>
      </c>
      <c r="H27" s="21">
        <v>2.3599999999999999E-2</v>
      </c>
      <c r="I27" s="22">
        <f>F27-G27-H27</f>
        <v>11320.482969999999</v>
      </c>
      <c r="J27" s="21">
        <f>'[1]1.1. АЭС'!J27</f>
        <v>279626.67862999998</v>
      </c>
      <c r="K27" s="21">
        <v>27180.22</v>
      </c>
      <c r="L27" s="21">
        <v>16225.75</v>
      </c>
      <c r="M27" s="21">
        <v>0</v>
      </c>
      <c r="N27" s="22">
        <f>K27-L27-M27</f>
        <v>10954.470000000001</v>
      </c>
      <c r="O27" s="23" t="s">
        <v>50</v>
      </c>
      <c r="P27" s="24"/>
      <c r="Q27" s="24"/>
    </row>
    <row r="28" spans="2:17" s="1" customFormat="1" ht="65.099999999999994" customHeight="1" x14ac:dyDescent="0.3">
      <c r="B28" s="26" t="s">
        <v>51</v>
      </c>
      <c r="C28" s="27" t="s">
        <v>28</v>
      </c>
      <c r="D28" s="27" t="s">
        <v>52</v>
      </c>
      <c r="E28" s="21">
        <f>'[1]1.1. АЭС'!E28</f>
        <v>636689.4159599999</v>
      </c>
      <c r="F28" s="21">
        <v>47828.059410847491</v>
      </c>
      <c r="G28" s="21">
        <v>45628.600434931024</v>
      </c>
      <c r="H28" s="21">
        <v>146.236367831557</v>
      </c>
      <c r="I28" s="22">
        <f>F28-G28-H28</f>
        <v>2053.2226080849096</v>
      </c>
      <c r="J28" s="21">
        <f>'[1]1.1. АЭС'!J28</f>
        <v>361783.93739710603</v>
      </c>
      <c r="K28" s="21">
        <v>45092.471099294002</v>
      </c>
      <c r="L28" s="21">
        <v>33201.040394261603</v>
      </c>
      <c r="M28" s="21">
        <v>0</v>
      </c>
      <c r="N28" s="22">
        <f>K28-L28-M28</f>
        <v>11891.430705032399</v>
      </c>
      <c r="O28" s="25"/>
      <c r="P28" s="24"/>
      <c r="Q28" s="24"/>
    </row>
    <row r="29" spans="2:17" s="1" customFormat="1" x14ac:dyDescent="0.3">
      <c r="B29" s="19" t="s">
        <v>53</v>
      </c>
      <c r="C29" s="20" t="s">
        <v>28</v>
      </c>
      <c r="D29" s="20" t="s">
        <v>54</v>
      </c>
      <c r="E29" s="21">
        <f>'[1]1.1. АЭС'!E29</f>
        <v>-229575.647180003</v>
      </c>
      <c r="F29" s="21">
        <f t="shared" ref="F29:N29" si="2">F24+F25+F27-F26-F28</f>
        <v>84284.98274389829</v>
      </c>
      <c r="G29" s="22">
        <f t="shared" si="2"/>
        <v>-73435.440820184333</v>
      </c>
      <c r="H29" s="22">
        <f t="shared" si="2"/>
        <v>145693.58257216844</v>
      </c>
      <c r="I29" s="22">
        <f t="shared" si="2"/>
        <v>12026.8409919142</v>
      </c>
      <c r="J29" s="21">
        <f t="shared" si="2"/>
        <v>848851.56905359542</v>
      </c>
      <c r="K29" s="21">
        <f t="shared" si="2"/>
        <v>179932.93780070613</v>
      </c>
      <c r="L29" s="22">
        <f t="shared" si="2"/>
        <v>173240.7429640177</v>
      </c>
      <c r="M29" s="22">
        <f t="shared" si="2"/>
        <v>2328.8505417208212</v>
      </c>
      <c r="N29" s="22">
        <f t="shared" si="2"/>
        <v>4363.3442949676391</v>
      </c>
      <c r="O29" s="17" t="s">
        <v>35</v>
      </c>
      <c r="P29" s="24"/>
      <c r="Q29" s="24"/>
    </row>
    <row r="30" spans="2:17" s="1" customFormat="1" ht="37.5" x14ac:dyDescent="0.3">
      <c r="B30" s="19" t="s">
        <v>55</v>
      </c>
      <c r="C30" s="20" t="s">
        <v>28</v>
      </c>
      <c r="D30" s="20" t="s">
        <v>56</v>
      </c>
      <c r="E30" s="21">
        <f>'[1]1.1. АЭС'!E30</f>
        <v>91799.380172601508</v>
      </c>
      <c r="F30" s="21">
        <v>48604.102149076025</v>
      </c>
      <c r="G30" s="22">
        <v>15103.906096401801</v>
      </c>
      <c r="H30" s="22">
        <v>30350.341922029202</v>
      </c>
      <c r="I30" s="22">
        <f>F30-G30-H30</f>
        <v>3149.8541306450243</v>
      </c>
      <c r="J30" s="21">
        <f>'[1]1.1. АЭС'!J30</f>
        <v>338946.81947350298</v>
      </c>
      <c r="K30" s="21">
        <v>77391.776148579695</v>
      </c>
      <c r="L30" s="22">
        <v>70102.035883063902</v>
      </c>
      <c r="M30" s="22">
        <v>1134.7283461283</v>
      </c>
      <c r="N30" s="22">
        <f>K30-L30-M30</f>
        <v>6155.0119193874925</v>
      </c>
      <c r="O30" s="17"/>
      <c r="P30" s="24"/>
      <c r="Q30" s="24"/>
    </row>
    <row r="31" spans="2:17" s="1" customFormat="1" x14ac:dyDescent="0.3">
      <c r="B31" s="19" t="s">
        <v>57</v>
      </c>
      <c r="C31" s="20" t="s">
        <v>28</v>
      </c>
      <c r="D31" s="20" t="s">
        <v>58</v>
      </c>
      <c r="E31" s="21">
        <f>'[1]1.1. АЭС'!E31</f>
        <v>-321375.02735260449</v>
      </c>
      <c r="F31" s="21">
        <f t="shared" ref="F31:N31" si="3">F29-F30</f>
        <v>35680.880594822265</v>
      </c>
      <c r="G31" s="22">
        <f t="shared" si="3"/>
        <v>-88539.346916586132</v>
      </c>
      <c r="H31" s="22">
        <f t="shared" si="3"/>
        <v>115343.24065013924</v>
      </c>
      <c r="I31" s="22">
        <f t="shared" si="3"/>
        <v>8876.9868612691753</v>
      </c>
      <c r="J31" s="21">
        <f t="shared" si="3"/>
        <v>509904.74958009244</v>
      </c>
      <c r="K31" s="21">
        <f t="shared" si="3"/>
        <v>102541.16165212644</v>
      </c>
      <c r="L31" s="22">
        <f t="shared" si="3"/>
        <v>103138.7070809538</v>
      </c>
      <c r="M31" s="22">
        <f t="shared" si="3"/>
        <v>1194.1221955925212</v>
      </c>
      <c r="N31" s="22">
        <f t="shared" si="3"/>
        <v>-1791.6676244198534</v>
      </c>
      <c r="O31" s="17" t="s">
        <v>35</v>
      </c>
      <c r="P31" s="24"/>
      <c r="Q31" s="24"/>
    </row>
    <row r="32" spans="2:17" s="1" customFormat="1" x14ac:dyDescent="0.3">
      <c r="B32" s="19" t="s">
        <v>59</v>
      </c>
      <c r="C32" s="27"/>
      <c r="D32" s="27"/>
      <c r="E32" s="28">
        <f>'[1]1.1. АЭС'!E32</f>
        <v>0</v>
      </c>
      <c r="F32" s="28"/>
      <c r="G32" s="29"/>
      <c r="H32" s="29"/>
      <c r="I32" s="29"/>
      <c r="J32" s="30"/>
      <c r="K32" s="28"/>
      <c r="L32" s="29"/>
      <c r="M32" s="29"/>
      <c r="N32" s="29"/>
      <c r="O32" s="27"/>
    </row>
    <row r="33" spans="2:17" s="1" customFormat="1" ht="55.5" customHeight="1" x14ac:dyDescent="0.3">
      <c r="B33" s="26" t="s">
        <v>60</v>
      </c>
      <c r="C33" s="27" t="s">
        <v>28</v>
      </c>
      <c r="D33" s="27" t="s">
        <v>61</v>
      </c>
      <c r="E33" s="21">
        <f>'[1]1.1. АЭС'!E33</f>
        <v>7188.63</v>
      </c>
      <c r="F33" s="21">
        <v>4097</v>
      </c>
      <c r="G33" s="21">
        <v>0</v>
      </c>
      <c r="H33" s="21">
        <v>919.65</v>
      </c>
      <c r="I33" s="22">
        <f>F33-G33-H33</f>
        <v>3177.35</v>
      </c>
      <c r="J33" s="21">
        <f>'[1]1.1. АЭС'!J33</f>
        <v>4007.37</v>
      </c>
      <c r="K33" s="21">
        <v>1820.07</v>
      </c>
      <c r="L33" s="21">
        <v>0</v>
      </c>
      <c r="M33" s="21">
        <v>0</v>
      </c>
      <c r="N33" s="22">
        <f>K33-L33-M33</f>
        <v>1820.07</v>
      </c>
      <c r="O33" s="17"/>
    </row>
    <row r="34" spans="2:17" s="1" customFormat="1" ht="48.75" customHeight="1" x14ac:dyDescent="0.3">
      <c r="B34" s="26" t="s">
        <v>62</v>
      </c>
      <c r="C34" s="27" t="s">
        <v>28</v>
      </c>
      <c r="D34" s="27" t="s">
        <v>63</v>
      </c>
      <c r="E34" s="21">
        <f>'[1]1.1. АЭС'!E34</f>
        <v>49130.331860000006</v>
      </c>
      <c r="F34" s="21">
        <v>54.381983898305407</v>
      </c>
      <c r="G34" s="21">
        <v>54.381983898305407</v>
      </c>
      <c r="H34" s="31" t="s">
        <v>35</v>
      </c>
      <c r="I34" s="31" t="s">
        <v>35</v>
      </c>
      <c r="J34" s="21">
        <f>'[1]1.1. АЭС'!J34</f>
        <v>5735.5842599999996</v>
      </c>
      <c r="K34" s="21">
        <v>-952.4</v>
      </c>
      <c r="L34" s="21">
        <v>-952.4</v>
      </c>
      <c r="M34" s="31" t="s">
        <v>35</v>
      </c>
      <c r="N34" s="31" t="s">
        <v>35</v>
      </c>
      <c r="O34" s="17" t="s">
        <v>64</v>
      </c>
      <c r="P34" s="24"/>
      <c r="Q34" s="24"/>
    </row>
    <row r="35" spans="2:17" s="1" customFormat="1" x14ac:dyDescent="0.3">
      <c r="E35" s="32"/>
    </row>
    <row r="36" spans="2:17" s="1" customFormat="1" x14ac:dyDescent="0.3">
      <c r="B36" s="33" t="s">
        <v>65</v>
      </c>
      <c r="K36" s="24"/>
      <c r="L36" s="24"/>
    </row>
    <row r="37" spans="2:17" s="1" customFormat="1" ht="60.75" customHeight="1" x14ac:dyDescent="0.3">
      <c r="B37" s="7" t="s">
        <v>66</v>
      </c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</row>
    <row r="38" spans="2:17" s="1" customFormat="1" ht="21.75" customHeight="1" x14ac:dyDescent="0.3">
      <c r="B38" s="7" t="s">
        <v>67</v>
      </c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</row>
    <row r="40" spans="2:17" s="1" customFormat="1" x14ac:dyDescent="0.3">
      <c r="B40" s="33" t="s">
        <v>68</v>
      </c>
    </row>
    <row r="41" spans="2:17" s="1" customFormat="1" x14ac:dyDescent="0.3">
      <c r="B41" s="34" t="s">
        <v>69</v>
      </c>
    </row>
    <row r="42" spans="2:17" s="1" customFormat="1" x14ac:dyDescent="0.3">
      <c r="B42" s="34" t="s">
        <v>70</v>
      </c>
    </row>
    <row r="43" spans="2:17" s="1" customFormat="1" ht="20.25" x14ac:dyDescent="0.3">
      <c r="J43" s="35"/>
      <c r="K43" s="35"/>
      <c r="L43" s="35"/>
      <c r="M43" s="35"/>
      <c r="N43" s="35"/>
      <c r="O43" s="35"/>
    </row>
    <row r="44" spans="2:17" s="1" customFormat="1" ht="20.25" x14ac:dyDescent="0.3">
      <c r="J44" s="35"/>
      <c r="K44" s="35"/>
      <c r="L44" s="35"/>
      <c r="M44" s="35"/>
      <c r="N44" s="35"/>
      <c r="O44" s="35"/>
    </row>
    <row r="45" spans="2:17" s="1" customFormat="1" ht="20.25" x14ac:dyDescent="0.3">
      <c r="J45" s="35"/>
      <c r="K45" s="35"/>
      <c r="L45" s="35"/>
      <c r="M45" s="35"/>
      <c r="N45" s="35"/>
      <c r="O45" s="35"/>
    </row>
    <row r="46" spans="2:17" s="1" customFormat="1" ht="26.25" x14ac:dyDescent="0.4">
      <c r="B46" s="36" t="s">
        <v>71</v>
      </c>
      <c r="J46" s="35"/>
      <c r="K46" s="35"/>
      <c r="L46" s="37"/>
      <c r="M46" s="37"/>
      <c r="N46" s="38" t="s">
        <v>72</v>
      </c>
      <c r="O46" s="35"/>
    </row>
    <row r="47" spans="2:17" s="1" customFormat="1" ht="26.25" x14ac:dyDescent="0.4">
      <c r="B47" s="36"/>
      <c r="J47" s="35"/>
      <c r="K47" s="35"/>
      <c r="L47" s="39" t="s">
        <v>73</v>
      </c>
      <c r="M47" s="39"/>
      <c r="N47" s="40"/>
      <c r="O47" s="39"/>
    </row>
    <row r="48" spans="2:17" s="1" customFormat="1" ht="26.25" x14ac:dyDescent="0.4">
      <c r="B48" s="36"/>
      <c r="J48" s="35"/>
      <c r="K48" s="35"/>
      <c r="L48" s="39"/>
      <c r="M48" s="39"/>
      <c r="N48" s="40"/>
      <c r="O48" s="39"/>
    </row>
    <row r="49" spans="2:15" s="1" customFormat="1" ht="26.25" x14ac:dyDescent="0.4">
      <c r="B49" s="36"/>
      <c r="J49" s="35"/>
      <c r="K49" s="35"/>
      <c r="L49" s="39"/>
      <c r="M49" s="39"/>
      <c r="N49" s="40"/>
      <c r="O49" s="39"/>
    </row>
    <row r="50" spans="2:15" s="1" customFormat="1" ht="26.25" x14ac:dyDescent="0.4">
      <c r="B50" s="36" t="s">
        <v>74</v>
      </c>
      <c r="J50" s="35"/>
      <c r="K50" s="35"/>
      <c r="L50" s="37"/>
      <c r="M50" s="37"/>
      <c r="N50" s="38" t="s">
        <v>75</v>
      </c>
      <c r="O50" s="35"/>
    </row>
    <row r="51" spans="2:15" s="1" customFormat="1" ht="20.25" x14ac:dyDescent="0.3">
      <c r="J51" s="35"/>
      <c r="K51" s="35"/>
      <c r="L51" s="39" t="s">
        <v>73</v>
      </c>
      <c r="M51" s="39"/>
      <c r="O51" s="39"/>
    </row>
    <row r="52" spans="2:15" s="41" customFormat="1" x14ac:dyDescent="0.3">
      <c r="C52" s="42"/>
      <c r="D52" s="43" t="s">
        <v>76</v>
      </c>
      <c r="E52" s="44"/>
      <c r="F52" s="42"/>
      <c r="G52" s="42"/>
      <c r="H52" s="42"/>
      <c r="I52" s="42"/>
      <c r="J52" s="44"/>
      <c r="K52" s="42"/>
      <c r="L52" s="42"/>
    </row>
    <row r="53" spans="2:15" s="1" customFormat="1" x14ac:dyDescent="0.3">
      <c r="C53" s="42"/>
      <c r="D53" s="43" t="s">
        <v>77</v>
      </c>
      <c r="E53" s="44"/>
      <c r="F53" s="42" t="s">
        <v>78</v>
      </c>
      <c r="G53" s="42"/>
      <c r="H53" s="42"/>
      <c r="I53" s="42"/>
      <c r="J53" s="44"/>
      <c r="K53" s="42" t="s">
        <v>78</v>
      </c>
      <c r="L53" s="42"/>
    </row>
    <row r="54" spans="2:15" s="41" customFormat="1" x14ac:dyDescent="0.3">
      <c r="D54" s="45"/>
      <c r="E54" s="46"/>
      <c r="J54" s="46"/>
    </row>
    <row r="55" spans="2:15" s="1" customFormat="1" x14ac:dyDescent="0.3">
      <c r="D55" s="45"/>
      <c r="E55" s="46"/>
      <c r="F55" s="41"/>
      <c r="G55" s="41"/>
      <c r="H55" s="41"/>
      <c r="I55" s="41"/>
      <c r="J55" s="46"/>
      <c r="K55" s="41"/>
    </row>
    <row r="57" spans="2:15" s="1" customFormat="1" x14ac:dyDescent="0.3">
      <c r="B57" s="47"/>
    </row>
    <row r="58" spans="2:15" s="1" customFormat="1" x14ac:dyDescent="0.3">
      <c r="B58" s="47"/>
    </row>
    <row r="59" spans="2:15" s="1" customFormat="1" x14ac:dyDescent="0.3">
      <c r="B59" s="47"/>
    </row>
    <row r="60" spans="2:15" s="1" customFormat="1" x14ac:dyDescent="0.3">
      <c r="B60" s="47"/>
    </row>
    <row r="61" spans="2:15" s="1" customFormat="1" x14ac:dyDescent="0.3">
      <c r="B61" s="47"/>
    </row>
    <row r="62" spans="2:15" s="1" customFormat="1" x14ac:dyDescent="0.3">
      <c r="B62" s="47"/>
    </row>
    <row r="63" spans="2:15" s="1" customFormat="1" x14ac:dyDescent="0.3">
      <c r="B63" s="47"/>
    </row>
    <row r="64" spans="2:15" s="1" customFormat="1" x14ac:dyDescent="0.3">
      <c r="B64" s="47"/>
    </row>
    <row r="65" spans="2:2" s="1" customFormat="1" x14ac:dyDescent="0.3">
      <c r="B65" s="47"/>
    </row>
    <row r="66" spans="2:2" s="1" customFormat="1" x14ac:dyDescent="0.3">
      <c r="B66" s="47"/>
    </row>
    <row r="67" spans="2:2" s="1" customFormat="1" x14ac:dyDescent="0.3">
      <c r="B67" s="47"/>
    </row>
    <row r="68" spans="2:2" s="1" customFormat="1" x14ac:dyDescent="0.3">
      <c r="B68" s="47"/>
    </row>
    <row r="69" spans="2:2" s="1" customFormat="1" x14ac:dyDescent="0.3">
      <c r="B69" s="47"/>
    </row>
    <row r="70" spans="2:2" s="1" customFormat="1" x14ac:dyDescent="0.3">
      <c r="B70" s="47"/>
    </row>
    <row r="71" spans="2:2" s="1" customFormat="1" x14ac:dyDescent="0.3">
      <c r="B71" s="47"/>
    </row>
    <row r="72" spans="2:2" s="1" customFormat="1" x14ac:dyDescent="0.3">
      <c r="B72" s="47"/>
    </row>
  </sheetData>
  <mergeCells count="19">
    <mergeCell ref="O27:O28"/>
    <mergeCell ref="B37:O37"/>
    <mergeCell ref="B38:O38"/>
    <mergeCell ref="G16:I16"/>
    <mergeCell ref="J16:J17"/>
    <mergeCell ref="K16:K17"/>
    <mergeCell ref="L16:N16"/>
    <mergeCell ref="O16:O17"/>
    <mergeCell ref="O19:O20"/>
    <mergeCell ref="B4:N4"/>
    <mergeCell ref="C6:O6"/>
    <mergeCell ref="C7:O7"/>
    <mergeCell ref="C8:O8"/>
    <mergeCell ref="J11:L11"/>
    <mergeCell ref="B16:B17"/>
    <mergeCell ref="C16:C17"/>
    <mergeCell ref="D16:D17"/>
    <mergeCell ref="E16:E17"/>
    <mergeCell ref="F16:F17"/>
  </mergeCells>
  <printOptions horizontalCentered="1"/>
  <pageMargins left="0.23622047244094491" right="0.23622047244094491" top="0.15748031496062992" bottom="0.15748031496062992" header="0.31496062992125984" footer="0.31496062992125984"/>
  <pageSetup paperSize="9" scale="33" orientation="landscape" r:id="rId1"/>
  <headerFooter alignWithMargins="0"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106"/>
  <sheetViews>
    <sheetView showGridLines="0" view="pageBreakPreview" topLeftCell="A13" zoomScale="60" zoomScaleNormal="55" workbookViewId="0">
      <pane xSplit="4" ySplit="6" topLeftCell="E91" activePane="bottomRight" state="frozen"/>
      <selection activeCell="C33" sqref="C33"/>
      <selection pane="topRight" activeCell="C33" sqref="C33"/>
      <selection pane="bottomLeft" activeCell="C33" sqref="C33"/>
      <selection pane="bottomRight" activeCell="C33" sqref="C33"/>
    </sheetView>
  </sheetViews>
  <sheetFormatPr defaultRowHeight="18.75" x14ac:dyDescent="0.3"/>
  <cols>
    <col min="1" max="1" width="1.5703125" style="1" customWidth="1"/>
    <col min="2" max="2" width="72.28515625" style="1" customWidth="1"/>
    <col min="3" max="3" width="14.85546875" style="1" customWidth="1"/>
    <col min="4" max="4" width="10.7109375" style="1" customWidth="1"/>
    <col min="5" max="10" width="16.7109375" style="1" customWidth="1"/>
    <col min="11" max="11" width="18.42578125" style="1" customWidth="1"/>
    <col min="12" max="16" width="16.7109375" style="1" customWidth="1"/>
    <col min="17" max="17" width="26.85546875" style="1" customWidth="1"/>
    <col min="18" max="19" width="19.42578125" style="1" customWidth="1"/>
    <col min="20" max="16384" width="9.140625" style="1"/>
  </cols>
  <sheetData>
    <row r="1" spans="2:17" s="1" customFormat="1" ht="12.75" customHeight="1" x14ac:dyDescent="0.3"/>
    <row r="2" spans="2:17" s="1" customFormat="1" ht="20.25" x14ac:dyDescent="0.3">
      <c r="Q2" s="2" t="s">
        <v>79</v>
      </c>
    </row>
    <row r="4" spans="2:17" s="1" customFormat="1" ht="51" x14ac:dyDescent="0.3">
      <c r="B4" s="48" t="s">
        <v>80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</row>
    <row r="6" spans="2:17" s="1" customFormat="1" ht="67.5" customHeight="1" x14ac:dyDescent="0.3">
      <c r="B6" s="6" t="s">
        <v>2</v>
      </c>
      <c r="C6" s="7" t="s">
        <v>3</v>
      </c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2:17" s="1" customFormat="1" x14ac:dyDescent="0.3">
      <c r="B7" s="6" t="s">
        <v>4</v>
      </c>
      <c r="C7" s="7" t="s">
        <v>5</v>
      </c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</row>
    <row r="8" spans="2:17" s="1" customFormat="1" x14ac:dyDescent="0.3">
      <c r="B8" s="6" t="s">
        <v>6</v>
      </c>
      <c r="C8" s="7" t="s">
        <v>7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</row>
    <row r="9" spans="2:17" s="1" customFormat="1" x14ac:dyDescent="0.3">
      <c r="B9" s="6"/>
    </row>
    <row r="10" spans="2:17" s="1" customFormat="1" ht="26.25" x14ac:dyDescent="0.4">
      <c r="B10" s="6" t="s">
        <v>8</v>
      </c>
      <c r="H10" s="8"/>
      <c r="I10" s="8"/>
      <c r="J10" s="8"/>
      <c r="K10" s="8"/>
      <c r="L10" s="8"/>
      <c r="M10" s="9" t="s">
        <v>9</v>
      </c>
      <c r="N10" s="10"/>
      <c r="O10" s="10"/>
      <c r="P10" s="10"/>
      <c r="Q10" s="10"/>
    </row>
    <row r="11" spans="2:17" s="1" customFormat="1" ht="26.25" x14ac:dyDescent="0.4">
      <c r="B11" s="6" t="s">
        <v>10</v>
      </c>
      <c r="H11" s="8"/>
      <c r="I11" s="8"/>
      <c r="J11" s="8"/>
      <c r="K11" s="8"/>
      <c r="L11" s="8"/>
      <c r="M11" s="11">
        <v>2801108200</v>
      </c>
      <c r="N11" s="12"/>
      <c r="O11" s="12"/>
      <c r="P11" s="10"/>
      <c r="Q11" s="10"/>
    </row>
    <row r="12" spans="2:17" s="1" customFormat="1" ht="26.25" x14ac:dyDescent="0.4">
      <c r="B12" s="6" t="s">
        <v>11</v>
      </c>
      <c r="H12" s="8"/>
      <c r="I12" s="8"/>
      <c r="J12" s="8"/>
      <c r="K12" s="8"/>
      <c r="L12" s="8"/>
      <c r="M12" s="9" t="s">
        <v>12</v>
      </c>
      <c r="N12" s="10"/>
      <c r="O12" s="10"/>
      <c r="P12" s="10"/>
      <c r="Q12" s="10"/>
    </row>
    <row r="13" spans="2:17" s="1" customFormat="1" ht="26.25" x14ac:dyDescent="0.4">
      <c r="B13" s="6" t="s">
        <v>13</v>
      </c>
      <c r="C13" s="6"/>
      <c r="D13" s="6"/>
      <c r="E13" s="6"/>
      <c r="F13" s="6"/>
      <c r="G13" s="6"/>
      <c r="H13" s="6"/>
      <c r="I13" s="6"/>
      <c r="J13" s="6"/>
      <c r="K13" s="6"/>
      <c r="L13" s="6"/>
      <c r="M13" s="9" t="s">
        <v>14</v>
      </c>
      <c r="N13" s="10"/>
      <c r="O13" s="10"/>
      <c r="P13" s="10"/>
      <c r="Q13" s="10"/>
    </row>
    <row r="14" spans="2:17" s="1" customFormat="1" ht="26.25" x14ac:dyDescent="0.4">
      <c r="B14" s="6" t="s">
        <v>15</v>
      </c>
      <c r="F14" s="24">
        <f>E22-E23-E24-E25-E26</f>
        <v>0</v>
      </c>
      <c r="H14" s="8"/>
      <c r="I14" s="8"/>
      <c r="J14" s="8"/>
      <c r="K14" s="8"/>
      <c r="L14" s="8"/>
      <c r="M14" s="9" t="str">
        <f>'[1]1.2. АЭС'!M14</f>
        <v>9 месяцев 2015 года</v>
      </c>
      <c r="N14" s="10"/>
      <c r="O14" s="10"/>
      <c r="P14" s="10"/>
      <c r="Q14" s="10"/>
    </row>
    <row r="15" spans="2:17" s="1" customFormat="1" ht="13.5" customHeight="1" thickBot="1" x14ac:dyDescent="0.35">
      <c r="H15" s="8"/>
      <c r="I15" s="8"/>
      <c r="J15" s="8"/>
      <c r="K15" s="8"/>
      <c r="L15" s="8"/>
      <c r="M15" s="8"/>
      <c r="N15" s="8"/>
      <c r="O15" s="8"/>
      <c r="Q15" s="13"/>
    </row>
    <row r="16" spans="2:17" s="1" customFormat="1" ht="33" customHeight="1" x14ac:dyDescent="0.3">
      <c r="B16" s="49" t="s">
        <v>16</v>
      </c>
      <c r="C16" s="50" t="s">
        <v>17</v>
      </c>
      <c r="D16" s="50" t="s">
        <v>18</v>
      </c>
      <c r="E16" s="50" t="str">
        <f>'[1]1.2. АЭС'!E16:E17</f>
        <v>За отчетный период, всего по предприятию (9 месяцев 2015 г. факт)</v>
      </c>
      <c r="F16" s="50" t="s">
        <v>81</v>
      </c>
      <c r="G16" s="51" t="s">
        <v>82</v>
      </c>
      <c r="H16" s="52"/>
      <c r="I16" s="52"/>
      <c r="J16" s="53"/>
      <c r="K16" s="50" t="str">
        <f>'[1]1.2. АЭС'!K16:K17</f>
        <v>За аналогичный период предыдущего года, всего по предприятию (9 месяцев 2014 г.факт)</v>
      </c>
      <c r="L16" s="50" t="s">
        <v>83</v>
      </c>
      <c r="M16" s="54" t="s">
        <v>84</v>
      </c>
      <c r="N16" s="52"/>
      <c r="O16" s="52"/>
      <c r="P16" s="53"/>
      <c r="Q16" s="55" t="s">
        <v>23</v>
      </c>
    </row>
    <row r="17" spans="2:19" s="1" customFormat="1" ht="149.25" customHeight="1" thickBot="1" x14ac:dyDescent="0.35">
      <c r="B17" s="56"/>
      <c r="C17" s="57"/>
      <c r="D17" s="57"/>
      <c r="E17" s="57"/>
      <c r="F17" s="57"/>
      <c r="G17" s="58" t="s">
        <v>24</v>
      </c>
      <c r="H17" s="59" t="s">
        <v>25</v>
      </c>
      <c r="I17" s="59" t="s">
        <v>85</v>
      </c>
      <c r="J17" s="60" t="s">
        <v>26</v>
      </c>
      <c r="K17" s="57"/>
      <c r="L17" s="57"/>
      <c r="M17" s="61" t="s">
        <v>24</v>
      </c>
      <c r="N17" s="59" t="s">
        <v>25</v>
      </c>
      <c r="O17" s="59" t="s">
        <v>85</v>
      </c>
      <c r="P17" s="60" t="s">
        <v>26</v>
      </c>
      <c r="Q17" s="62"/>
    </row>
    <row r="18" spans="2:19" s="70" customFormat="1" ht="38.25" thickBot="1" x14ac:dyDescent="0.35">
      <c r="B18" s="63">
        <v>1</v>
      </c>
      <c r="C18" s="64">
        <v>2</v>
      </c>
      <c r="D18" s="64">
        <v>3</v>
      </c>
      <c r="E18" s="64">
        <v>4</v>
      </c>
      <c r="F18" s="64">
        <v>5</v>
      </c>
      <c r="G18" s="65">
        <v>6</v>
      </c>
      <c r="H18" s="66">
        <v>7</v>
      </c>
      <c r="I18" s="66" t="s">
        <v>86</v>
      </c>
      <c r="J18" s="67">
        <v>9</v>
      </c>
      <c r="K18" s="64">
        <v>10</v>
      </c>
      <c r="L18" s="64">
        <v>11</v>
      </c>
      <c r="M18" s="68">
        <v>12</v>
      </c>
      <c r="N18" s="66">
        <v>13</v>
      </c>
      <c r="O18" s="66" t="s">
        <v>87</v>
      </c>
      <c r="P18" s="67">
        <v>15</v>
      </c>
      <c r="Q18" s="69">
        <v>16</v>
      </c>
    </row>
    <row r="19" spans="2:19" s="33" customFormat="1" ht="56.25" x14ac:dyDescent="0.3">
      <c r="B19" s="71" t="s">
        <v>88</v>
      </c>
      <c r="C19" s="72" t="s">
        <v>28</v>
      </c>
      <c r="D19" s="72" t="s">
        <v>52</v>
      </c>
      <c r="E19" s="73">
        <f>'[1]1.2. АЭС'!E19</f>
        <v>18664977.719309997</v>
      </c>
      <c r="F19" s="73">
        <f>F20+F28+F33+F41+F42+F43+F46+F47+F48</f>
        <v>4241861.7818800006</v>
      </c>
      <c r="G19" s="74">
        <f>G20+G28+G33+G41+G42+G43+G46+G47+G48</f>
        <v>4199979.219419999</v>
      </c>
      <c r="H19" s="75">
        <f>H20+H28+H33+H41+H42+H43+H46+H47+H48</f>
        <v>31171.029070000001</v>
      </c>
      <c r="I19" s="75">
        <f>G19+H19</f>
        <v>4231150.2484899992</v>
      </c>
      <c r="J19" s="76">
        <f>F19-I19</f>
        <v>10711.533390001394</v>
      </c>
      <c r="K19" s="73">
        <f>K20+K28+K33+K41+K42+K43+K46+K47+K48</f>
        <v>16906675.930901904</v>
      </c>
      <c r="L19" s="73">
        <f>L20+L28+L33+L41+L42+L43+L46+L47+L48</f>
        <v>3867370.3899999997</v>
      </c>
      <c r="M19" s="74">
        <f>M20+M28+M33+M41+M42+M43+M46+M47+M48</f>
        <v>3836078.9480417208</v>
      </c>
      <c r="N19" s="75">
        <f>N20+N28+N33+N41+N42+N43+N46+N47+N48</f>
        <v>21140.391958279179</v>
      </c>
      <c r="O19" s="75">
        <f>M19+N19</f>
        <v>3857219.34</v>
      </c>
      <c r="P19" s="76">
        <f>L19-O19</f>
        <v>10151.049999999814</v>
      </c>
      <c r="Q19" s="77" t="s">
        <v>30</v>
      </c>
    </row>
    <row r="20" spans="2:19" s="33" customFormat="1" ht="37.5" x14ac:dyDescent="0.3">
      <c r="B20" s="78" t="s">
        <v>89</v>
      </c>
      <c r="C20" s="79" t="s">
        <v>28</v>
      </c>
      <c r="D20" s="79" t="s">
        <v>54</v>
      </c>
      <c r="E20" s="80">
        <f>'[1]1.2. АЭС'!E20</f>
        <v>2911692.5734523921</v>
      </c>
      <c r="F20" s="80">
        <f>F21+F22+F27</f>
        <v>631449.68094864395</v>
      </c>
      <c r="G20" s="81">
        <f>G21+G22+G27</f>
        <v>630549.99078864395</v>
      </c>
      <c r="H20" s="21">
        <f>H21+H22+H27</f>
        <v>315.71839</v>
      </c>
      <c r="I20" s="21">
        <f t="shared" ref="I20:I54" si="0">G20+H20</f>
        <v>630865.709178644</v>
      </c>
      <c r="J20" s="82">
        <f t="shared" ref="J20:J65" si="1">F20-I20</f>
        <v>583.97176999994554</v>
      </c>
      <c r="K20" s="80">
        <f>K21+K22+K27</f>
        <v>2388390.2032899992</v>
      </c>
      <c r="L20" s="80">
        <f>L21+L22+L27</f>
        <v>529593.36488999997</v>
      </c>
      <c r="M20" s="83">
        <f>M21+M22+M27</f>
        <v>528883.32489000005</v>
      </c>
      <c r="N20" s="21">
        <f>N21+N22+N27</f>
        <v>183.07</v>
      </c>
      <c r="O20" s="21">
        <f t="shared" ref="O20:O54" si="2">M20+N20</f>
        <v>529066.39489</v>
      </c>
      <c r="P20" s="82">
        <f t="shared" ref="P20:P54" si="3">L20-O20</f>
        <v>526.96999999997206</v>
      </c>
      <c r="Q20" s="84"/>
      <c r="R20" s="85"/>
      <c r="S20" s="86"/>
    </row>
    <row r="21" spans="2:19" s="1" customFormat="1" x14ac:dyDescent="0.3">
      <c r="B21" s="87" t="s">
        <v>90</v>
      </c>
      <c r="C21" s="88" t="s">
        <v>28</v>
      </c>
      <c r="D21" s="88" t="s">
        <v>91</v>
      </c>
      <c r="E21" s="89">
        <f>'[1]1.2. АЭС'!E21</f>
        <v>527112.09055999992</v>
      </c>
      <c r="F21" s="89">
        <v>65397.035579999996</v>
      </c>
      <c r="G21" s="90">
        <v>64875.496299999999</v>
      </c>
      <c r="H21" s="22">
        <v>181.04515000000001</v>
      </c>
      <c r="I21" s="22">
        <f t="shared" si="0"/>
        <v>65056.541449999997</v>
      </c>
      <c r="J21" s="91">
        <f t="shared" si="1"/>
        <v>340.49412999999913</v>
      </c>
      <c r="K21" s="89">
        <f>'[1]1.2. АЭС'!K21</f>
        <v>358321.29952</v>
      </c>
      <c r="L21" s="89">
        <v>68643.929999999993</v>
      </c>
      <c r="M21" s="92">
        <v>68203.199999999997</v>
      </c>
      <c r="N21" s="22">
        <v>123.51</v>
      </c>
      <c r="O21" s="22">
        <f t="shared" si="2"/>
        <v>68326.709999999992</v>
      </c>
      <c r="P21" s="91">
        <f t="shared" si="3"/>
        <v>317.22000000000116</v>
      </c>
      <c r="Q21" s="84"/>
      <c r="R21" s="24"/>
      <c r="S21" s="24"/>
    </row>
    <row r="22" spans="2:19" s="1" customFormat="1" ht="75" x14ac:dyDescent="0.3">
      <c r="B22" s="87" t="s">
        <v>92</v>
      </c>
      <c r="C22" s="88" t="s">
        <v>28</v>
      </c>
      <c r="D22" s="88" t="s">
        <v>93</v>
      </c>
      <c r="E22" s="89">
        <f>'[1]1.2. АЭС'!E22</f>
        <v>2219549.224002392</v>
      </c>
      <c r="F22" s="89">
        <f>SUM(F23:F26)</f>
        <v>545865.7681186439</v>
      </c>
      <c r="G22" s="90">
        <f>SUM(G23:G26)</f>
        <v>545865.7681186439</v>
      </c>
      <c r="H22" s="22">
        <f>SUM(H23:H26)</f>
        <v>0</v>
      </c>
      <c r="I22" s="22">
        <f t="shared" si="0"/>
        <v>545865.7681186439</v>
      </c>
      <c r="J22" s="91">
        <f t="shared" si="1"/>
        <v>0</v>
      </c>
      <c r="K22" s="89">
        <f>SUM(K23:K26)</f>
        <v>1875111.5420899992</v>
      </c>
      <c r="L22" s="89">
        <f>SUM(L23:L26)</f>
        <v>442868.12488999998</v>
      </c>
      <c r="M22" s="92">
        <f>SUM(M23:M26)</f>
        <v>442868.12488999998</v>
      </c>
      <c r="N22" s="22">
        <f>SUM(N23:N26)</f>
        <v>0</v>
      </c>
      <c r="O22" s="22">
        <f t="shared" si="2"/>
        <v>442868.12488999998</v>
      </c>
      <c r="P22" s="91">
        <f t="shared" si="3"/>
        <v>0</v>
      </c>
      <c r="Q22" s="93"/>
      <c r="R22" s="24"/>
      <c r="S22" s="24"/>
    </row>
    <row r="23" spans="2:19" s="1" customFormat="1" x14ac:dyDescent="0.3">
      <c r="B23" s="94" t="s">
        <v>94</v>
      </c>
      <c r="C23" s="88" t="s">
        <v>28</v>
      </c>
      <c r="D23" s="88" t="s">
        <v>95</v>
      </c>
      <c r="E23" s="89">
        <f>'[1]1.2. АЭС'!E23</f>
        <v>693672.42900583346</v>
      </c>
      <c r="F23" s="89">
        <v>198863.53313580822</v>
      </c>
      <c r="G23" s="89">
        <v>198863.53313580822</v>
      </c>
      <c r="H23" s="89">
        <v>0</v>
      </c>
      <c r="I23" s="22">
        <f t="shared" si="0"/>
        <v>198863.53313580822</v>
      </c>
      <c r="J23" s="91">
        <f t="shared" si="1"/>
        <v>0</v>
      </c>
      <c r="K23" s="89">
        <f>'[1]1.2. АЭС'!K23</f>
        <v>580459.09265916306</v>
      </c>
      <c r="L23" s="89">
        <v>153952.119138079</v>
      </c>
      <c r="M23" s="89">
        <v>153952.119138079</v>
      </c>
      <c r="N23" s="89">
        <v>0</v>
      </c>
      <c r="O23" s="22">
        <f t="shared" si="2"/>
        <v>153952.119138079</v>
      </c>
      <c r="P23" s="91">
        <f t="shared" si="3"/>
        <v>0</v>
      </c>
      <c r="Q23" s="95" t="s">
        <v>96</v>
      </c>
    </row>
    <row r="24" spans="2:19" s="1" customFormat="1" x14ac:dyDescent="0.3">
      <c r="B24" s="94" t="s">
        <v>97</v>
      </c>
      <c r="C24" s="88" t="s">
        <v>28</v>
      </c>
      <c r="D24" s="88" t="s">
        <v>95</v>
      </c>
      <c r="E24" s="89">
        <f>'[1]1.2. АЭС'!E24</f>
        <v>462779.71309754404</v>
      </c>
      <c r="F24" s="89">
        <v>138171.74705291283</v>
      </c>
      <c r="G24" s="89">
        <v>138171.74705291283</v>
      </c>
      <c r="H24" s="89">
        <v>0</v>
      </c>
      <c r="I24" s="22">
        <f t="shared" si="0"/>
        <v>138171.74705291283</v>
      </c>
      <c r="J24" s="91">
        <f t="shared" si="1"/>
        <v>0</v>
      </c>
      <c r="K24" s="89">
        <f>'[1]1.2. АЭС'!K24</f>
        <v>400809.46349528799</v>
      </c>
      <c r="L24" s="89">
        <v>119685.28294375799</v>
      </c>
      <c r="M24" s="89">
        <v>119685.28294375799</v>
      </c>
      <c r="N24" s="89">
        <v>0</v>
      </c>
      <c r="O24" s="22">
        <f t="shared" si="2"/>
        <v>119685.28294375799</v>
      </c>
      <c r="P24" s="91">
        <f t="shared" si="3"/>
        <v>0</v>
      </c>
      <c r="Q24" s="96"/>
    </row>
    <row r="25" spans="2:19" s="1" customFormat="1" x14ac:dyDescent="0.3">
      <c r="B25" s="94" t="s">
        <v>98</v>
      </c>
      <c r="C25" s="88" t="s">
        <v>28</v>
      </c>
      <c r="D25" s="88" t="s">
        <v>95</v>
      </c>
      <c r="E25" s="89">
        <f>'[1]1.2. АЭС'!E25</f>
        <v>468551.52592944668</v>
      </c>
      <c r="F25" s="89">
        <v>111283.9433971331</v>
      </c>
      <c r="G25" s="89">
        <v>111283.9433971331</v>
      </c>
      <c r="H25" s="89">
        <v>0</v>
      </c>
      <c r="I25" s="22">
        <f t="shared" si="0"/>
        <v>111283.9433971331</v>
      </c>
      <c r="J25" s="91">
        <f t="shared" si="1"/>
        <v>0</v>
      </c>
      <c r="K25" s="89">
        <f>'[1]1.2. АЭС'!K25</f>
        <v>395539.235152309</v>
      </c>
      <c r="L25" s="89">
        <v>97470.978683092297</v>
      </c>
      <c r="M25" s="89">
        <v>97470.978683092297</v>
      </c>
      <c r="N25" s="89">
        <v>0</v>
      </c>
      <c r="O25" s="22">
        <f t="shared" si="2"/>
        <v>97470.978683092297</v>
      </c>
      <c r="P25" s="91">
        <f t="shared" si="3"/>
        <v>0</v>
      </c>
      <c r="Q25" s="96"/>
    </row>
    <row r="26" spans="2:19" s="1" customFormat="1" x14ac:dyDescent="0.3">
      <c r="B26" s="94" t="s">
        <v>99</v>
      </c>
      <c r="C26" s="88" t="s">
        <v>28</v>
      </c>
      <c r="D26" s="88" t="s">
        <v>95</v>
      </c>
      <c r="E26" s="89">
        <f>'[1]1.2. АЭС'!E26</f>
        <v>594545.55596956797</v>
      </c>
      <c r="F26" s="89">
        <v>97546.544532789791</v>
      </c>
      <c r="G26" s="89">
        <v>97546.544532789791</v>
      </c>
      <c r="H26" s="89">
        <v>0</v>
      </c>
      <c r="I26" s="22">
        <f t="shared" si="0"/>
        <v>97546.544532789791</v>
      </c>
      <c r="J26" s="91">
        <f t="shared" si="1"/>
        <v>0</v>
      </c>
      <c r="K26" s="89">
        <f>'[1]1.2. АЭС'!K26</f>
        <v>498303.75078323903</v>
      </c>
      <c r="L26" s="89">
        <v>71759.744125070705</v>
      </c>
      <c r="M26" s="89">
        <v>71759.744125070705</v>
      </c>
      <c r="N26" s="89">
        <v>0</v>
      </c>
      <c r="O26" s="22">
        <f t="shared" si="2"/>
        <v>71759.744125070705</v>
      </c>
      <c r="P26" s="91">
        <f t="shared" si="3"/>
        <v>0</v>
      </c>
      <c r="Q26" s="97"/>
    </row>
    <row r="27" spans="2:19" s="1" customFormat="1" ht="37.5" x14ac:dyDescent="0.3">
      <c r="B27" s="87" t="s">
        <v>100</v>
      </c>
      <c r="C27" s="88" t="s">
        <v>28</v>
      </c>
      <c r="D27" s="88" t="s">
        <v>101</v>
      </c>
      <c r="E27" s="89">
        <f>'[1]1.2. АЭС'!E27</f>
        <v>165031.25889</v>
      </c>
      <c r="F27" s="89">
        <v>20186.877250000001</v>
      </c>
      <c r="G27" s="90">
        <v>19808.72637</v>
      </c>
      <c r="H27" s="22">
        <v>134.67323999999999</v>
      </c>
      <c r="I27" s="22">
        <f t="shared" si="0"/>
        <v>19943.39961</v>
      </c>
      <c r="J27" s="91">
        <f t="shared" si="1"/>
        <v>243.47764000000097</v>
      </c>
      <c r="K27" s="89">
        <f>'[1]1.2. АЭС'!K27</f>
        <v>154957.36168</v>
      </c>
      <c r="L27" s="89">
        <v>18081.310000000001</v>
      </c>
      <c r="M27" s="92">
        <v>17812</v>
      </c>
      <c r="N27" s="22">
        <v>59.56</v>
      </c>
      <c r="O27" s="22">
        <f t="shared" si="2"/>
        <v>17871.560000000001</v>
      </c>
      <c r="P27" s="91">
        <f t="shared" si="3"/>
        <v>209.75</v>
      </c>
      <c r="Q27" s="98" t="s">
        <v>30</v>
      </c>
      <c r="R27" s="24"/>
      <c r="S27" s="24"/>
    </row>
    <row r="28" spans="2:19" s="33" customFormat="1" ht="45" customHeight="1" x14ac:dyDescent="0.3">
      <c r="B28" s="78" t="s">
        <v>102</v>
      </c>
      <c r="C28" s="79" t="s">
        <v>28</v>
      </c>
      <c r="D28" s="79" t="s">
        <v>56</v>
      </c>
      <c r="E28" s="80">
        <f>'[1]1.2. АЭС'!E28</f>
        <v>7506965.5707799997</v>
      </c>
      <c r="F28" s="80">
        <f>F29+F30+F31+F32</f>
        <v>1996069.64671</v>
      </c>
      <c r="G28" s="81">
        <f>G29+G30+G31+G32</f>
        <v>1995921.0913699998</v>
      </c>
      <c r="H28" s="21">
        <f>H29+H30+H31+H32</f>
        <v>75.23642000000001</v>
      </c>
      <c r="I28" s="21">
        <f t="shared" si="0"/>
        <v>1995996.3277899998</v>
      </c>
      <c r="J28" s="82">
        <f t="shared" si="1"/>
        <v>73.318920000223443</v>
      </c>
      <c r="K28" s="80">
        <f>K29+K30+K31+K32</f>
        <v>7416073.2103800001</v>
      </c>
      <c r="L28" s="80">
        <f>L29+L30+L31+L32</f>
        <v>1885456.81</v>
      </c>
      <c r="M28" s="83">
        <f>M29+M30+M31+M32</f>
        <v>1885393.25</v>
      </c>
      <c r="N28" s="21">
        <f>N29+N30+N31+N32</f>
        <v>25.26</v>
      </c>
      <c r="O28" s="21">
        <f t="shared" si="2"/>
        <v>1885418.51</v>
      </c>
      <c r="P28" s="82">
        <f t="shared" si="3"/>
        <v>38.300000000046566</v>
      </c>
      <c r="Q28" s="99"/>
    </row>
    <row r="29" spans="2:19" s="1" customFormat="1" x14ac:dyDescent="0.3">
      <c r="B29" s="87" t="s">
        <v>103</v>
      </c>
      <c r="C29" s="88" t="s">
        <v>28</v>
      </c>
      <c r="D29" s="88" t="s">
        <v>104</v>
      </c>
      <c r="E29" s="89">
        <f>'[1]1.2. АЭС'!E29</f>
        <v>26595.746619999994</v>
      </c>
      <c r="F29" s="89">
        <v>5094.7637599999989</v>
      </c>
      <c r="G29" s="89">
        <v>5023.7915999999996</v>
      </c>
      <c r="H29" s="89">
        <v>46.204950000000004</v>
      </c>
      <c r="I29" s="21">
        <f t="shared" si="0"/>
        <v>5069.9965499999998</v>
      </c>
      <c r="J29" s="91">
        <f t="shared" si="1"/>
        <v>24.767209999999068</v>
      </c>
      <c r="K29" s="89">
        <f>'[1]1.2. АЭС'!K29</f>
        <v>21512.171350000001</v>
      </c>
      <c r="L29" s="89">
        <v>4332.78</v>
      </c>
      <c r="M29" s="92">
        <v>4293.75</v>
      </c>
      <c r="N29" s="22">
        <v>21.3</v>
      </c>
      <c r="O29" s="22">
        <f t="shared" si="2"/>
        <v>4315.05</v>
      </c>
      <c r="P29" s="91">
        <f t="shared" si="3"/>
        <v>17.729999999999563</v>
      </c>
      <c r="Q29" s="99"/>
      <c r="R29" s="24"/>
      <c r="S29" s="24"/>
    </row>
    <row r="30" spans="2:19" s="1" customFormat="1" x14ac:dyDescent="0.3">
      <c r="B30" s="87" t="s">
        <v>105</v>
      </c>
      <c r="C30" s="88" t="s">
        <v>28</v>
      </c>
      <c r="D30" s="88" t="s">
        <v>106</v>
      </c>
      <c r="E30" s="89">
        <f>'[1]1.2. АЭС'!E30</f>
        <v>3616816.9550299998</v>
      </c>
      <c r="F30" s="89">
        <v>316911.89410999999</v>
      </c>
      <c r="G30" s="90">
        <v>316911.89410999999</v>
      </c>
      <c r="H30" s="22">
        <v>0</v>
      </c>
      <c r="I30" s="22">
        <f t="shared" si="0"/>
        <v>316911.89410999999</v>
      </c>
      <c r="J30" s="91">
        <f t="shared" si="1"/>
        <v>0</v>
      </c>
      <c r="K30" s="89">
        <f>'[1]1.2. АЭС'!K30</f>
        <v>3533068.69576</v>
      </c>
      <c r="L30" s="89">
        <v>382747.81</v>
      </c>
      <c r="M30" s="92">
        <v>382747.81</v>
      </c>
      <c r="N30" s="22">
        <v>0</v>
      </c>
      <c r="O30" s="22">
        <f t="shared" si="2"/>
        <v>382747.81</v>
      </c>
      <c r="P30" s="91">
        <f t="shared" si="3"/>
        <v>0</v>
      </c>
      <c r="Q30" s="99"/>
      <c r="R30" s="24"/>
      <c r="S30" s="24"/>
    </row>
    <row r="31" spans="2:19" s="1" customFormat="1" ht="37.5" x14ac:dyDescent="0.3">
      <c r="B31" s="87" t="s">
        <v>107</v>
      </c>
      <c r="C31" s="88" t="s">
        <v>28</v>
      </c>
      <c r="D31" s="88" t="s">
        <v>108</v>
      </c>
      <c r="E31" s="89">
        <f>'[1]1.2. АЭС'!E31</f>
        <v>3622762.6968900003</v>
      </c>
      <c r="F31" s="89">
        <v>1594286.34913</v>
      </c>
      <c r="G31" s="90">
        <v>1594286.34913</v>
      </c>
      <c r="H31" s="22">
        <v>0</v>
      </c>
      <c r="I31" s="22">
        <f t="shared" si="0"/>
        <v>1594286.34913</v>
      </c>
      <c r="J31" s="91">
        <f t="shared" si="1"/>
        <v>0</v>
      </c>
      <c r="K31" s="89">
        <f>'[1]1.2. АЭС'!K31</f>
        <v>3701503.4772299998</v>
      </c>
      <c r="L31" s="89">
        <v>1449034.42</v>
      </c>
      <c r="M31" s="92">
        <v>1449034.42</v>
      </c>
      <c r="N31" s="22">
        <v>0</v>
      </c>
      <c r="O31" s="22">
        <f t="shared" si="2"/>
        <v>1449034.42</v>
      </c>
      <c r="P31" s="91">
        <f t="shared" si="3"/>
        <v>0</v>
      </c>
      <c r="Q31" s="99"/>
      <c r="R31" s="24"/>
      <c r="S31" s="24"/>
    </row>
    <row r="32" spans="2:19" s="1" customFormat="1" ht="42" customHeight="1" x14ac:dyDescent="0.3">
      <c r="B32" s="87" t="s">
        <v>109</v>
      </c>
      <c r="C32" s="88" t="s">
        <v>28</v>
      </c>
      <c r="D32" s="88" t="s">
        <v>110</v>
      </c>
      <c r="E32" s="89">
        <f>'[1]1.2. АЭС'!E32</f>
        <v>240790.17224000001</v>
      </c>
      <c r="F32" s="89">
        <v>79776.639709999989</v>
      </c>
      <c r="G32" s="90">
        <v>79699.056530000002</v>
      </c>
      <c r="H32" s="22">
        <v>29.031470000000002</v>
      </c>
      <c r="I32" s="22">
        <f t="shared" si="0"/>
        <v>79728.088000000003</v>
      </c>
      <c r="J32" s="91">
        <f t="shared" si="1"/>
        <v>48.551709999985178</v>
      </c>
      <c r="K32" s="89">
        <f>'[1]1.2. АЭС'!K32</f>
        <v>159988.86603999999</v>
      </c>
      <c r="L32" s="89">
        <v>49341.8</v>
      </c>
      <c r="M32" s="92">
        <v>49317.27</v>
      </c>
      <c r="N32" s="22">
        <v>3.96</v>
      </c>
      <c r="O32" s="22">
        <f t="shared" si="2"/>
        <v>49321.229999999996</v>
      </c>
      <c r="P32" s="91">
        <f t="shared" si="3"/>
        <v>20.570000000006985</v>
      </c>
      <c r="Q32" s="99"/>
      <c r="R32" s="24"/>
      <c r="S32" s="24"/>
    </row>
    <row r="33" spans="2:19" s="33" customFormat="1" x14ac:dyDescent="0.3">
      <c r="B33" s="78" t="s">
        <v>111</v>
      </c>
      <c r="C33" s="79" t="s">
        <v>28</v>
      </c>
      <c r="D33" s="79" t="s">
        <v>58</v>
      </c>
      <c r="E33" s="80">
        <f>'[1]1.2. АЭС'!E33</f>
        <v>3837473.6298399898</v>
      </c>
      <c r="F33" s="80">
        <f>F34+F35+F36</f>
        <v>691900.16200000001</v>
      </c>
      <c r="G33" s="81">
        <f>G34+G35+G36</f>
        <v>668015.74200000009</v>
      </c>
      <c r="H33" s="21">
        <f>H34+H35+H36</f>
        <v>17550.9791</v>
      </c>
      <c r="I33" s="21">
        <f t="shared" si="0"/>
        <v>685566.72110000008</v>
      </c>
      <c r="J33" s="82">
        <f t="shared" si="1"/>
        <v>6333.4408999999287</v>
      </c>
      <c r="K33" s="80">
        <f>K34+K35+K36</f>
        <v>3229840.3007555474</v>
      </c>
      <c r="L33" s="80">
        <f>L34+L35+L36</f>
        <v>590202.24</v>
      </c>
      <c r="M33" s="83">
        <f>M34+M35+M36</f>
        <v>571944.98</v>
      </c>
      <c r="N33" s="21">
        <f>N34+N35+N36</f>
        <v>12118.279999999999</v>
      </c>
      <c r="O33" s="21">
        <f t="shared" si="2"/>
        <v>584063.26</v>
      </c>
      <c r="P33" s="82">
        <f t="shared" si="3"/>
        <v>6138.9799999999814</v>
      </c>
      <c r="Q33" s="100"/>
    </row>
    <row r="34" spans="2:19" s="1" customFormat="1" x14ac:dyDescent="0.3">
      <c r="B34" s="94" t="s">
        <v>112</v>
      </c>
      <c r="C34" s="88" t="s">
        <v>28</v>
      </c>
      <c r="D34" s="88" t="s">
        <v>95</v>
      </c>
      <c r="E34" s="89">
        <f>'[1]1.2. АЭС'!E34</f>
        <v>1069171.78848333</v>
      </c>
      <c r="F34" s="89">
        <v>164950.97</v>
      </c>
      <c r="G34" s="89">
        <v>159085.75</v>
      </c>
      <c r="H34" s="89">
        <v>5865.2191000000003</v>
      </c>
      <c r="I34" s="22">
        <f t="shared" si="0"/>
        <v>164950.96909999999</v>
      </c>
      <c r="J34" s="91">
        <f t="shared" si="1"/>
        <v>9.0000001364387572E-4</v>
      </c>
      <c r="K34" s="89">
        <f>'[1]1.2. АЭС'!K34</f>
        <v>925624.57326603599</v>
      </c>
      <c r="L34" s="89">
        <v>146285.23000000001</v>
      </c>
      <c r="M34" s="92">
        <v>142219.4</v>
      </c>
      <c r="N34" s="22">
        <v>4065.83</v>
      </c>
      <c r="O34" s="22">
        <f t="shared" si="2"/>
        <v>146285.22999999998</v>
      </c>
      <c r="P34" s="91">
        <f t="shared" si="3"/>
        <v>0</v>
      </c>
      <c r="Q34" s="95" t="s">
        <v>96</v>
      </c>
    </row>
    <row r="35" spans="2:19" s="1" customFormat="1" x14ac:dyDescent="0.3">
      <c r="B35" s="94" t="s">
        <v>113</v>
      </c>
      <c r="C35" s="88" t="s">
        <v>28</v>
      </c>
      <c r="D35" s="88" t="s">
        <v>95</v>
      </c>
      <c r="E35" s="89">
        <f>'[1]1.2. АЭС'!E35</f>
        <v>1108107.3448971401</v>
      </c>
      <c r="F35" s="89">
        <v>209317.23199999999</v>
      </c>
      <c r="G35" s="89">
        <v>198730.152</v>
      </c>
      <c r="H35" s="89">
        <v>10587.08</v>
      </c>
      <c r="I35" s="22">
        <f t="shared" si="0"/>
        <v>209317.23199999999</v>
      </c>
      <c r="J35" s="91">
        <f t="shared" si="1"/>
        <v>0</v>
      </c>
      <c r="K35" s="89">
        <f>'[1]1.2. АЭС'!K35</f>
        <v>927008.32679600106</v>
      </c>
      <c r="L35" s="89">
        <v>174568.8</v>
      </c>
      <c r="M35" s="92">
        <v>166516.35</v>
      </c>
      <c r="N35" s="22">
        <v>8052.45</v>
      </c>
      <c r="O35" s="22">
        <f t="shared" si="2"/>
        <v>174568.80000000002</v>
      </c>
      <c r="P35" s="91">
        <f t="shared" si="3"/>
        <v>0</v>
      </c>
      <c r="Q35" s="101"/>
    </row>
    <row r="36" spans="2:19" s="1" customFormat="1" x14ac:dyDescent="0.3">
      <c r="B36" s="94" t="s">
        <v>114</v>
      </c>
      <c r="C36" s="88" t="s">
        <v>28</v>
      </c>
      <c r="D36" s="88" t="s">
        <v>95</v>
      </c>
      <c r="E36" s="89">
        <f>'[1]1.2. АЭС'!E36</f>
        <v>1660194.49645952</v>
      </c>
      <c r="F36" s="89">
        <v>317631.96000000002</v>
      </c>
      <c r="G36" s="89">
        <v>310199.84000000003</v>
      </c>
      <c r="H36" s="89">
        <v>1098.68</v>
      </c>
      <c r="I36" s="22">
        <f t="shared" si="0"/>
        <v>311298.52</v>
      </c>
      <c r="J36" s="91">
        <f t="shared" si="1"/>
        <v>6333.4400000000023</v>
      </c>
      <c r="K36" s="89">
        <f>'[1]1.2. АЭС'!K36</f>
        <v>1377207.40069351</v>
      </c>
      <c r="L36" s="89">
        <v>269348.21000000002</v>
      </c>
      <c r="M36" s="92">
        <v>263209.23</v>
      </c>
      <c r="N36" s="22">
        <v>0</v>
      </c>
      <c r="O36" s="22">
        <f t="shared" si="2"/>
        <v>263209.23</v>
      </c>
      <c r="P36" s="91">
        <f t="shared" si="3"/>
        <v>6138.9800000000396</v>
      </c>
      <c r="Q36" s="101"/>
    </row>
    <row r="37" spans="2:19" s="1" customFormat="1" ht="56.25" x14ac:dyDescent="0.3">
      <c r="B37" s="102" t="s">
        <v>115</v>
      </c>
      <c r="C37" s="88" t="s">
        <v>116</v>
      </c>
      <c r="D37" s="88" t="s">
        <v>95</v>
      </c>
      <c r="E37" s="89">
        <f>'[1]1.2. АЭС'!E37</f>
        <v>7312.3123333333306</v>
      </c>
      <c r="F37" s="89">
        <f>F38+F39+F40</f>
        <v>1338.76</v>
      </c>
      <c r="G37" s="90">
        <f>G38+G39+G40</f>
        <v>1285.25</v>
      </c>
      <c r="H37" s="22">
        <f>H38+H39+H40</f>
        <v>37.479999999999997</v>
      </c>
      <c r="I37" s="22">
        <f t="shared" si="0"/>
        <v>1322.73</v>
      </c>
      <c r="J37" s="91">
        <f t="shared" si="1"/>
        <v>16.029999999999973</v>
      </c>
      <c r="K37" s="89">
        <f>K38+K39+K40</f>
        <v>7131.2453333333397</v>
      </c>
      <c r="L37" s="89">
        <f>L38+L39+L40</f>
        <v>1324.0100000000002</v>
      </c>
      <c r="M37" s="92">
        <f>M38+M39+M40</f>
        <v>1288.0500000000002</v>
      </c>
      <c r="N37" s="22">
        <f>N38+N39+N40</f>
        <v>24.43</v>
      </c>
      <c r="O37" s="22">
        <f t="shared" si="2"/>
        <v>1312.4800000000002</v>
      </c>
      <c r="P37" s="91">
        <f t="shared" si="3"/>
        <v>11.529999999999973</v>
      </c>
      <c r="Q37" s="101"/>
    </row>
    <row r="38" spans="2:19" s="1" customFormat="1" x14ac:dyDescent="0.3">
      <c r="B38" s="94" t="s">
        <v>112</v>
      </c>
      <c r="C38" s="88" t="s">
        <v>116</v>
      </c>
      <c r="D38" s="88" t="s">
        <v>95</v>
      </c>
      <c r="E38" s="89">
        <f>'[1]1.2. АЭС'!E38</f>
        <v>1199.9736666666699</v>
      </c>
      <c r="F38" s="89">
        <v>198.82</v>
      </c>
      <c r="G38" s="90">
        <v>191.1</v>
      </c>
      <c r="H38" s="22">
        <v>7.72</v>
      </c>
      <c r="I38" s="22">
        <f t="shared" si="0"/>
        <v>198.82</v>
      </c>
      <c r="J38" s="91">
        <f t="shared" si="1"/>
        <v>0</v>
      </c>
      <c r="K38" s="89">
        <f>'[1]1.2. АЭС'!K38</f>
        <v>1177.046</v>
      </c>
      <c r="L38" s="89">
        <v>198.37</v>
      </c>
      <c r="M38" s="92">
        <v>192.12</v>
      </c>
      <c r="N38" s="22">
        <v>6.25</v>
      </c>
      <c r="O38" s="22">
        <f t="shared" si="2"/>
        <v>198.37</v>
      </c>
      <c r="P38" s="91">
        <f t="shared" si="3"/>
        <v>0</v>
      </c>
      <c r="Q38" s="101"/>
    </row>
    <row r="39" spans="2:19" s="1" customFormat="1" x14ac:dyDescent="0.3">
      <c r="B39" s="94" t="s">
        <v>113</v>
      </c>
      <c r="C39" s="88" t="s">
        <v>116</v>
      </c>
      <c r="D39" s="88" t="s">
        <v>95</v>
      </c>
      <c r="E39" s="89">
        <f>'[1]1.2. АЭС'!E39</f>
        <v>1906.0723333333301</v>
      </c>
      <c r="F39" s="89">
        <v>368.68</v>
      </c>
      <c r="G39" s="90">
        <v>343.53</v>
      </c>
      <c r="H39" s="22">
        <v>25.15</v>
      </c>
      <c r="I39" s="22">
        <f t="shared" si="0"/>
        <v>368.67999999999995</v>
      </c>
      <c r="J39" s="91">
        <f t="shared" si="1"/>
        <v>0</v>
      </c>
      <c r="K39" s="89">
        <f>'[1]1.2. АЭС'!K39</f>
        <v>1854.2246666666699</v>
      </c>
      <c r="L39" s="89">
        <v>358.54</v>
      </c>
      <c r="M39" s="92">
        <v>340.36</v>
      </c>
      <c r="N39" s="22">
        <v>18.18</v>
      </c>
      <c r="O39" s="22">
        <f t="shared" si="2"/>
        <v>358.54</v>
      </c>
      <c r="P39" s="91">
        <f t="shared" si="3"/>
        <v>0</v>
      </c>
      <c r="Q39" s="101"/>
    </row>
    <row r="40" spans="2:19" s="1" customFormat="1" x14ac:dyDescent="0.3">
      <c r="B40" s="94" t="s">
        <v>114</v>
      </c>
      <c r="C40" s="88" t="s">
        <v>116</v>
      </c>
      <c r="D40" s="88" t="s">
        <v>95</v>
      </c>
      <c r="E40" s="89">
        <f>'[1]1.2. АЭС'!E40</f>
        <v>4206.2663333333303</v>
      </c>
      <c r="F40" s="89">
        <v>771.26</v>
      </c>
      <c r="G40" s="90">
        <v>750.62</v>
      </c>
      <c r="H40" s="22">
        <v>4.6100000000000003</v>
      </c>
      <c r="I40" s="22">
        <f t="shared" si="0"/>
        <v>755.23</v>
      </c>
      <c r="J40" s="91">
        <f t="shared" si="1"/>
        <v>16.029999999999973</v>
      </c>
      <c r="K40" s="89">
        <f>'[1]1.2. АЭС'!K40</f>
        <v>4099.9746666666697</v>
      </c>
      <c r="L40" s="89">
        <v>767.1</v>
      </c>
      <c r="M40" s="92">
        <v>755.57</v>
      </c>
      <c r="N40" s="22">
        <v>0</v>
      </c>
      <c r="O40" s="22">
        <f t="shared" si="2"/>
        <v>755.57</v>
      </c>
      <c r="P40" s="91">
        <f t="shared" si="3"/>
        <v>11.529999999999973</v>
      </c>
      <c r="Q40" s="103"/>
    </row>
    <row r="41" spans="2:19" s="33" customFormat="1" ht="112.5" x14ac:dyDescent="0.3">
      <c r="B41" s="78" t="s">
        <v>117</v>
      </c>
      <c r="C41" s="79" t="s">
        <v>28</v>
      </c>
      <c r="D41" s="79" t="s">
        <v>61</v>
      </c>
      <c r="E41" s="80">
        <f>'[1]1.2. АЭС'!E41</f>
        <v>1100693.35317</v>
      </c>
      <c r="F41" s="80">
        <v>200628.47055999999</v>
      </c>
      <c r="G41" s="81">
        <v>193656.99808000002</v>
      </c>
      <c r="H41" s="81">
        <v>5076.076</v>
      </c>
      <c r="I41" s="21">
        <f t="shared" si="0"/>
        <v>198733.07408000002</v>
      </c>
      <c r="J41" s="82">
        <f t="shared" si="1"/>
        <v>1895.3964799999667</v>
      </c>
      <c r="K41" s="80">
        <f>'[1]1.2. АЭС'!K41</f>
        <v>906436.55257000006</v>
      </c>
      <c r="L41" s="80">
        <v>168578.26</v>
      </c>
      <c r="M41" s="83">
        <v>163357.07</v>
      </c>
      <c r="N41" s="21">
        <v>3400.2</v>
      </c>
      <c r="O41" s="21">
        <f t="shared" si="2"/>
        <v>166757.27000000002</v>
      </c>
      <c r="P41" s="82">
        <f t="shared" si="3"/>
        <v>1820.9899999999907</v>
      </c>
      <c r="Q41" s="98" t="s">
        <v>30</v>
      </c>
    </row>
    <row r="42" spans="2:19" s="33" customFormat="1" x14ac:dyDescent="0.3">
      <c r="B42" s="78" t="s">
        <v>118</v>
      </c>
      <c r="C42" s="79" t="s">
        <v>28</v>
      </c>
      <c r="D42" s="79" t="s">
        <v>63</v>
      </c>
      <c r="E42" s="80">
        <f>'[1]1.2. АЭС'!E42</f>
        <v>1532970.5042599998</v>
      </c>
      <c r="F42" s="80">
        <v>334804.74280000001</v>
      </c>
      <c r="G42" s="80">
        <v>333713.40626000002</v>
      </c>
      <c r="H42" s="80">
        <v>291.77974</v>
      </c>
      <c r="I42" s="21">
        <f t="shared" si="0"/>
        <v>334005.18600000005</v>
      </c>
      <c r="J42" s="82">
        <f t="shared" si="1"/>
        <v>799.5567999999621</v>
      </c>
      <c r="K42" s="80">
        <f>'[1]1.2. АЭС'!K42</f>
        <v>1645333.6905400001</v>
      </c>
      <c r="L42" s="80">
        <v>370846.89</v>
      </c>
      <c r="M42" s="83">
        <v>369960.41</v>
      </c>
      <c r="N42" s="21">
        <v>203.29</v>
      </c>
      <c r="O42" s="21">
        <f t="shared" si="2"/>
        <v>370163.69999999995</v>
      </c>
      <c r="P42" s="82">
        <f t="shared" si="3"/>
        <v>683.19000000006054</v>
      </c>
      <c r="Q42" s="84"/>
      <c r="R42" s="104"/>
      <c r="S42" s="104"/>
    </row>
    <row r="43" spans="2:19" s="33" customFormat="1" ht="40.5" customHeight="1" x14ac:dyDescent="0.3">
      <c r="B43" s="78" t="s">
        <v>119</v>
      </c>
      <c r="C43" s="79" t="s">
        <v>28</v>
      </c>
      <c r="D43" s="79" t="s">
        <v>120</v>
      </c>
      <c r="E43" s="80">
        <f>'[1]1.2. АЭС'!E43</f>
        <v>210882.37063000002</v>
      </c>
      <c r="F43" s="80">
        <f>F44+F45</f>
        <v>22677.439129999999</v>
      </c>
      <c r="G43" s="81">
        <f>G44+G45</f>
        <v>22643.047989999999</v>
      </c>
      <c r="H43" s="21">
        <f>H44+H45</f>
        <v>9.0088200000000001</v>
      </c>
      <c r="I43" s="21">
        <f t="shared" si="0"/>
        <v>22652.056809999998</v>
      </c>
      <c r="J43" s="82">
        <f t="shared" si="1"/>
        <v>25.382320000000618</v>
      </c>
      <c r="K43" s="80">
        <f>K44+K45</f>
        <v>171600.41302000001</v>
      </c>
      <c r="L43" s="80">
        <f>L44+L45</f>
        <v>27905.61</v>
      </c>
      <c r="M43" s="83">
        <f>M44+M45</f>
        <v>27870.22</v>
      </c>
      <c r="N43" s="21">
        <f>N44+N45</f>
        <v>6.42</v>
      </c>
      <c r="O43" s="21">
        <f t="shared" si="2"/>
        <v>27876.639999999999</v>
      </c>
      <c r="P43" s="82">
        <f t="shared" si="3"/>
        <v>28.970000000001164</v>
      </c>
      <c r="Q43" s="84"/>
    </row>
    <row r="44" spans="2:19" s="1" customFormat="1" x14ac:dyDescent="0.3">
      <c r="B44" s="102" t="s">
        <v>121</v>
      </c>
      <c r="C44" s="88" t="s">
        <v>28</v>
      </c>
      <c r="D44" s="105">
        <v>161</v>
      </c>
      <c r="E44" s="89">
        <f>'[1]1.2. АЭС'!E44</f>
        <v>210882.37063000002</v>
      </c>
      <c r="F44" s="89">
        <v>22677.439129999999</v>
      </c>
      <c r="G44" s="89">
        <v>22643.047989999999</v>
      </c>
      <c r="H44" s="89">
        <v>9.0088200000000001</v>
      </c>
      <c r="I44" s="22">
        <f t="shared" si="0"/>
        <v>22652.056809999998</v>
      </c>
      <c r="J44" s="91">
        <f t="shared" si="1"/>
        <v>25.382320000000618</v>
      </c>
      <c r="K44" s="89">
        <f>'[1]1.2. АЭС'!K44</f>
        <v>171600.41302000001</v>
      </c>
      <c r="L44" s="89">
        <v>27905.61</v>
      </c>
      <c r="M44" s="92">
        <v>27870.22</v>
      </c>
      <c r="N44" s="22">
        <v>6.42</v>
      </c>
      <c r="O44" s="22">
        <f t="shared" si="2"/>
        <v>27876.639999999999</v>
      </c>
      <c r="P44" s="91">
        <f t="shared" si="3"/>
        <v>28.970000000001164</v>
      </c>
      <c r="Q44" s="84"/>
      <c r="R44" s="24"/>
      <c r="S44" s="24"/>
    </row>
    <row r="45" spans="2:19" s="1" customFormat="1" x14ac:dyDescent="0.3">
      <c r="B45" s="102" t="s">
        <v>122</v>
      </c>
      <c r="C45" s="88" t="s">
        <v>28</v>
      </c>
      <c r="D45" s="105">
        <v>162</v>
      </c>
      <c r="E45" s="89">
        <f>'[1]1.2. АЭС'!E45</f>
        <v>0</v>
      </c>
      <c r="F45" s="89">
        <v>0</v>
      </c>
      <c r="G45" s="90">
        <v>0</v>
      </c>
      <c r="H45" s="22">
        <v>0</v>
      </c>
      <c r="I45" s="22">
        <f t="shared" si="0"/>
        <v>0</v>
      </c>
      <c r="J45" s="91">
        <f t="shared" si="1"/>
        <v>0</v>
      </c>
      <c r="K45" s="89">
        <f>'[1]1.2. АЭС'!K45</f>
        <v>0</v>
      </c>
      <c r="L45" s="89">
        <v>0</v>
      </c>
      <c r="M45" s="92">
        <v>0</v>
      </c>
      <c r="N45" s="22">
        <v>0</v>
      </c>
      <c r="O45" s="22">
        <f t="shared" si="2"/>
        <v>0</v>
      </c>
      <c r="P45" s="91">
        <f t="shared" si="3"/>
        <v>0</v>
      </c>
      <c r="Q45" s="84"/>
    </row>
    <row r="46" spans="2:19" s="33" customFormat="1" ht="37.5" x14ac:dyDescent="0.3">
      <c r="B46" s="78" t="s">
        <v>123</v>
      </c>
      <c r="C46" s="79" t="s">
        <v>28</v>
      </c>
      <c r="D46" s="79" t="s">
        <v>124</v>
      </c>
      <c r="E46" s="80">
        <f>'[1]1.2. АЭС'!E46</f>
        <v>191073.10569</v>
      </c>
      <c r="F46" s="80">
        <v>46265.790999999997</v>
      </c>
      <c r="G46" s="80">
        <v>44448.95205</v>
      </c>
      <c r="H46" s="80">
        <v>1439.0912000000001</v>
      </c>
      <c r="I46" s="21">
        <f t="shared" si="0"/>
        <v>45888.043250000002</v>
      </c>
      <c r="J46" s="82">
        <f t="shared" si="1"/>
        <v>377.74774999999499</v>
      </c>
      <c r="K46" s="80">
        <f>'[1]1.2. АЭС'!K46</f>
        <v>146832.65757000001</v>
      </c>
      <c r="L46" s="80">
        <v>33462.17</v>
      </c>
      <c r="M46" s="83">
        <v>32360.95</v>
      </c>
      <c r="N46" s="21">
        <v>788.68</v>
      </c>
      <c r="O46" s="21">
        <f t="shared" si="2"/>
        <v>33149.629999999997</v>
      </c>
      <c r="P46" s="82">
        <f t="shared" si="3"/>
        <v>312.54000000000087</v>
      </c>
      <c r="Q46" s="84"/>
      <c r="R46" s="104"/>
      <c r="S46" s="104"/>
    </row>
    <row r="47" spans="2:19" s="33" customFormat="1" ht="56.25" x14ac:dyDescent="0.3">
      <c r="B47" s="78" t="s">
        <v>125</v>
      </c>
      <c r="C47" s="79" t="s">
        <v>28</v>
      </c>
      <c r="D47" s="79" t="s">
        <v>126</v>
      </c>
      <c r="E47" s="80">
        <f>'[1]1.2. АЭС'!E47</f>
        <v>899276.90242000006</v>
      </c>
      <c r="F47" s="80">
        <f>'1.1. ХЭС'!F26</f>
        <v>113194.51</v>
      </c>
      <c r="G47" s="80">
        <f>'1.1. ХЭС'!G26</f>
        <v>112193.16800999999</v>
      </c>
      <c r="H47" s="80">
        <f>'1.1. ХЭС'!H26</f>
        <v>1001.34199</v>
      </c>
      <c r="I47" s="21">
        <f t="shared" si="0"/>
        <v>113194.51</v>
      </c>
      <c r="J47" s="82">
        <f t="shared" si="1"/>
        <v>0</v>
      </c>
      <c r="K47" s="80">
        <f>'[1]1.1. АЭС'!J26</f>
        <v>601562.59985</v>
      </c>
      <c r="L47" s="80">
        <f>'1.1. ХЭС'!K26</f>
        <v>75840.47</v>
      </c>
      <c r="M47" s="80">
        <f>'1.1. ХЭС'!L26</f>
        <v>74839.128041720804</v>
      </c>
      <c r="N47" s="80">
        <f>'1.1. ХЭС'!M26</f>
        <v>1001.3419582791799</v>
      </c>
      <c r="O47" s="21">
        <f t="shared" si="2"/>
        <v>75840.469999999987</v>
      </c>
      <c r="P47" s="82">
        <f t="shared" si="3"/>
        <v>0</v>
      </c>
      <c r="Q47" s="106"/>
      <c r="R47" s="104"/>
      <c r="S47" s="104"/>
    </row>
    <row r="48" spans="2:19" s="33" customFormat="1" x14ac:dyDescent="0.3">
      <c r="B48" s="78" t="s">
        <v>51</v>
      </c>
      <c r="C48" s="79" t="s">
        <v>28</v>
      </c>
      <c r="D48" s="79" t="s">
        <v>127</v>
      </c>
      <c r="E48" s="80">
        <f>'[1]1.2. АЭС'!E48</f>
        <v>473949.70906761556</v>
      </c>
      <c r="F48" s="80">
        <f>('1.1. ХЭС'!F20+'1.1. ХЭС'!F22)-F20-F28-F33-F41-F42-F43-F46</f>
        <v>204871.33873135681</v>
      </c>
      <c r="G48" s="81">
        <f>('1.1. ХЭС'!G20+'1.1. ХЭС'!G22)-G20-G28-G33-G41-G42-G43-G46</f>
        <v>198836.82287135572</v>
      </c>
      <c r="H48" s="21">
        <f>('1.1. ХЭС'!H20+'1.1. ХЭС'!H22)-H20-H28-H33-H41-H42-H43-H46</f>
        <v>5411.7974100000001</v>
      </c>
      <c r="I48" s="21">
        <f t="shared" si="0"/>
        <v>204248.62028135572</v>
      </c>
      <c r="J48" s="82">
        <f t="shared" si="1"/>
        <v>622.7184500010917</v>
      </c>
      <c r="K48" s="80">
        <f>('[1]1.1. АЭС'!J20+'[1]1.1. АЭС'!J22)-K20-K28-K33-K41-K42-K43-K46</f>
        <v>400606.30292635446</v>
      </c>
      <c r="L48" s="80">
        <f>('1.1. ХЭС'!K20+'1.1. ХЭС'!K22)-L20-L28-L33-L41-L42-L43-L46</f>
        <v>185484.57511000003</v>
      </c>
      <c r="M48" s="80">
        <f>('1.1. ХЭС'!L20+'1.1. ХЭС'!L22)-M20-M28-M33-M41-M42-M43-M46</f>
        <v>181469.61510999952</v>
      </c>
      <c r="N48" s="80">
        <f>('1.1. ХЭС'!M20+'1.1. ХЭС'!M22)-N20-N28-N33-N41-N42-N43-N46</f>
        <v>3413.8500000000026</v>
      </c>
      <c r="O48" s="21">
        <f t="shared" si="2"/>
        <v>184883.46510999952</v>
      </c>
      <c r="P48" s="82">
        <f t="shared" si="3"/>
        <v>601.1100000005099</v>
      </c>
      <c r="Q48" s="107"/>
    </row>
    <row r="49" spans="2:19" s="33" customFormat="1" ht="56.25" x14ac:dyDescent="0.3">
      <c r="B49" s="108" t="s">
        <v>128</v>
      </c>
      <c r="C49" s="79" t="s">
        <v>28</v>
      </c>
      <c r="D49" s="79" t="s">
        <v>129</v>
      </c>
      <c r="E49" s="80">
        <f>'[1]1.2. АЭС'!E49</f>
        <v>1636689.4159599999</v>
      </c>
      <c r="F49" s="80">
        <f>F50+F51+F52+F53+F54</f>
        <v>47828.059410847505</v>
      </c>
      <c r="G49" s="81">
        <f>G50+G51+G52+G53+G54</f>
        <v>45628.600434931024</v>
      </c>
      <c r="H49" s="21">
        <f>H50+H51+H52+H53+H54</f>
        <v>146.236367831557</v>
      </c>
      <c r="I49" s="21">
        <f t="shared" si="0"/>
        <v>45774.836802762584</v>
      </c>
      <c r="J49" s="82">
        <f t="shared" si="1"/>
        <v>2053.2226080849214</v>
      </c>
      <c r="K49" s="80">
        <f>K50+K51+K52+K53+K54</f>
        <v>361783.93739710597</v>
      </c>
      <c r="L49" s="80">
        <f>L50+L51+L52+L53+L54</f>
        <v>45092.471099293994</v>
      </c>
      <c r="M49" s="83">
        <f>M50+M51+M52+M53+M54</f>
        <v>33201.040394261596</v>
      </c>
      <c r="N49" s="21">
        <f>N50+N51+N52+N53+N54</f>
        <v>0</v>
      </c>
      <c r="O49" s="21">
        <f t="shared" si="2"/>
        <v>33201.040394261596</v>
      </c>
      <c r="P49" s="82">
        <f t="shared" si="3"/>
        <v>11891.430705032399</v>
      </c>
      <c r="Q49" s="109"/>
    </row>
    <row r="50" spans="2:19" s="1" customFormat="1" x14ac:dyDescent="0.3">
      <c r="B50" s="110" t="s">
        <v>130</v>
      </c>
      <c r="C50" s="88"/>
      <c r="D50" s="88" t="s">
        <v>131</v>
      </c>
      <c r="E50" s="111">
        <f>'[1]1.2. АЭС'!E50</f>
        <v>1000000</v>
      </c>
      <c r="F50" s="111">
        <v>0</v>
      </c>
      <c r="G50" s="111">
        <v>0</v>
      </c>
      <c r="H50" s="111">
        <v>0</v>
      </c>
      <c r="I50" s="112">
        <f t="shared" si="0"/>
        <v>0</v>
      </c>
      <c r="J50" s="113">
        <f t="shared" si="1"/>
        <v>0</v>
      </c>
      <c r="K50" s="111">
        <f>'[1]1.2. АЭС'!K50</f>
        <v>0</v>
      </c>
      <c r="L50" s="111">
        <v>0</v>
      </c>
      <c r="M50" s="111">
        <v>0</v>
      </c>
      <c r="N50" s="111">
        <v>0</v>
      </c>
      <c r="O50" s="112">
        <f t="shared" si="2"/>
        <v>0</v>
      </c>
      <c r="P50" s="113">
        <f t="shared" si="3"/>
        <v>0</v>
      </c>
      <c r="Q50" s="114"/>
    </row>
    <row r="51" spans="2:19" s="1" customFormat="1" x14ac:dyDescent="0.3">
      <c r="B51" s="110" t="s">
        <v>132</v>
      </c>
      <c r="C51" s="88" t="s">
        <v>28</v>
      </c>
      <c r="D51" s="88" t="s">
        <v>133</v>
      </c>
      <c r="E51" s="89">
        <f>'[1]1.2. АЭС'!E51</f>
        <v>0</v>
      </c>
      <c r="F51" s="89">
        <v>0</v>
      </c>
      <c r="G51" s="89">
        <v>0</v>
      </c>
      <c r="H51" s="89">
        <v>0</v>
      </c>
      <c r="I51" s="22">
        <f t="shared" si="0"/>
        <v>0</v>
      </c>
      <c r="J51" s="91">
        <f t="shared" si="1"/>
        <v>0</v>
      </c>
      <c r="K51" s="89">
        <f>'[1]1.2. АЭС'!K51</f>
        <v>0</v>
      </c>
      <c r="L51" s="89">
        <v>0</v>
      </c>
      <c r="M51" s="89">
        <v>0</v>
      </c>
      <c r="N51" s="89">
        <v>0</v>
      </c>
      <c r="O51" s="22">
        <f t="shared" si="2"/>
        <v>0</v>
      </c>
      <c r="P51" s="91">
        <f t="shared" si="3"/>
        <v>0</v>
      </c>
      <c r="Q51" s="115" t="s">
        <v>35</v>
      </c>
    </row>
    <row r="52" spans="2:19" s="1" customFormat="1" x14ac:dyDescent="0.3">
      <c r="B52" s="110" t="s">
        <v>134</v>
      </c>
      <c r="C52" s="88" t="s">
        <v>28</v>
      </c>
      <c r="D52" s="88" t="s">
        <v>135</v>
      </c>
      <c r="E52" s="89">
        <f>'[1]1.2. АЭС'!E52</f>
        <v>0</v>
      </c>
      <c r="F52" s="89">
        <v>0</v>
      </c>
      <c r="G52" s="89">
        <v>0</v>
      </c>
      <c r="H52" s="89">
        <v>0</v>
      </c>
      <c r="I52" s="22">
        <f t="shared" si="0"/>
        <v>0</v>
      </c>
      <c r="J52" s="91">
        <f t="shared" si="1"/>
        <v>0</v>
      </c>
      <c r="K52" s="89">
        <f>'[1]1.2. АЭС'!K52</f>
        <v>0</v>
      </c>
      <c r="L52" s="89">
        <v>0</v>
      </c>
      <c r="M52" s="89">
        <v>0</v>
      </c>
      <c r="N52" s="89">
        <v>0</v>
      </c>
      <c r="O52" s="22">
        <f t="shared" si="2"/>
        <v>0</v>
      </c>
      <c r="P52" s="91">
        <f t="shared" si="3"/>
        <v>0</v>
      </c>
      <c r="Q52" s="115" t="s">
        <v>35</v>
      </c>
    </row>
    <row r="53" spans="2:19" s="1" customFormat="1" ht="65.099999999999994" customHeight="1" x14ac:dyDescent="0.3">
      <c r="B53" s="110" t="s">
        <v>136</v>
      </c>
      <c r="C53" s="88" t="s">
        <v>28</v>
      </c>
      <c r="D53" s="88" t="s">
        <v>137</v>
      </c>
      <c r="E53" s="89">
        <f>'[1]1.2. АЭС'!E53</f>
        <v>224162.87794999997</v>
      </c>
      <c r="F53" s="89">
        <v>39653.39334000001</v>
      </c>
      <c r="G53" s="89">
        <v>39047.879083870532</v>
      </c>
      <c r="H53" s="89">
        <v>138.30156647362185</v>
      </c>
      <c r="I53" s="22">
        <f t="shared" si="0"/>
        <v>39186.180650344155</v>
      </c>
      <c r="J53" s="91">
        <f t="shared" si="1"/>
        <v>467.21268965585477</v>
      </c>
      <c r="K53" s="89">
        <f>'[1]1.2. АЭС'!K53</f>
        <v>169981.233857107</v>
      </c>
      <c r="L53" s="89">
        <v>28545.2910992937</v>
      </c>
      <c r="M53" s="89">
        <v>27894.687291112699</v>
      </c>
      <c r="N53" s="89">
        <v>0</v>
      </c>
      <c r="O53" s="22">
        <f t="shared" si="2"/>
        <v>27894.687291112699</v>
      </c>
      <c r="P53" s="91">
        <f t="shared" si="3"/>
        <v>650.6038081810002</v>
      </c>
      <c r="Q53" s="98" t="s">
        <v>138</v>
      </c>
      <c r="R53" s="116"/>
      <c r="S53" s="116"/>
    </row>
    <row r="54" spans="2:19" s="1" customFormat="1" ht="65.099999999999994" customHeight="1" x14ac:dyDescent="0.3">
      <c r="B54" s="110" t="s">
        <v>139</v>
      </c>
      <c r="C54" s="88" t="s">
        <v>28</v>
      </c>
      <c r="D54" s="88" t="s">
        <v>140</v>
      </c>
      <c r="E54" s="89">
        <f>'[1]1.2. АЭС'!E54</f>
        <v>412526.53801000013</v>
      </c>
      <c r="F54" s="89">
        <f>('1.1. ХЭС'!F26+'1.1. ХЭС'!F28)-F53-F47</f>
        <v>8174.6660708474956</v>
      </c>
      <c r="G54" s="90">
        <f>('1.1. ХЭС'!G26+'1.1. ХЭС'!G28)-G53-G47</f>
        <v>6580.7213510604925</v>
      </c>
      <c r="H54" s="22">
        <f>('1.1. ХЭС'!H26+'1.1. ХЭС'!H28)-H53-H47</f>
        <v>7.9348013579351573</v>
      </c>
      <c r="I54" s="22">
        <f t="shared" si="0"/>
        <v>6588.6561524184272</v>
      </c>
      <c r="J54" s="91">
        <f t="shared" si="1"/>
        <v>1586.0099184290684</v>
      </c>
      <c r="K54" s="89">
        <f>('[1]1.1. АЭС'!J26+'[1]1.1. АЭС'!J28)-K53-K47</f>
        <v>191802.70353999897</v>
      </c>
      <c r="L54" s="89">
        <f>('1.1. ХЭС'!K26+'1.1. ХЭС'!K28)-L53-L47</f>
        <v>16547.180000000299</v>
      </c>
      <c r="M54" s="89">
        <f>('1.1. ХЭС'!L26+'1.1. ХЭС'!L28)-M53-M47</f>
        <v>5306.3531031488965</v>
      </c>
      <c r="N54" s="89">
        <f>('1.1. ХЭС'!M26+'1.1. ХЭС'!M28)-N53-N47</f>
        <v>0</v>
      </c>
      <c r="O54" s="22">
        <f t="shared" si="2"/>
        <v>5306.3531031488965</v>
      </c>
      <c r="P54" s="91">
        <f t="shared" si="3"/>
        <v>11240.826896851402</v>
      </c>
      <c r="Q54" s="100"/>
    </row>
    <row r="55" spans="2:19" s="33" customFormat="1" ht="37.5" x14ac:dyDescent="0.3">
      <c r="B55" s="108" t="s">
        <v>141</v>
      </c>
      <c r="C55" s="79" t="s">
        <v>28</v>
      </c>
      <c r="D55" s="79" t="s">
        <v>142</v>
      </c>
      <c r="E55" s="80">
        <f>'[1]1.2. АЭС'!E55</f>
        <v>91799.380172601508</v>
      </c>
      <c r="F55" s="80">
        <f>'1.1. ХЭС'!F30</f>
        <v>48604.102149076025</v>
      </c>
      <c r="G55" s="80">
        <f>'1.1. ХЭС'!G30</f>
        <v>15103.906096401801</v>
      </c>
      <c r="H55" s="80">
        <f>'1.1. ХЭС'!H30</f>
        <v>30350.341922029202</v>
      </c>
      <c r="I55" s="80">
        <f>G55+H55</f>
        <v>45454.248018431004</v>
      </c>
      <c r="J55" s="80">
        <f>F55-I55</f>
        <v>3149.8541306450206</v>
      </c>
      <c r="K55" s="80">
        <f>'[1]1.1. АЭС'!J30</f>
        <v>338946.81947350298</v>
      </c>
      <c r="L55" s="80">
        <f>'1.1. ХЭС'!K30</f>
        <v>77391.776148579695</v>
      </c>
      <c r="M55" s="83">
        <f>'1.1. ХЭС'!L30</f>
        <v>70102.035883063902</v>
      </c>
      <c r="N55" s="21">
        <f>'1.1. ХЭС'!M30</f>
        <v>1134.7283461283</v>
      </c>
      <c r="O55" s="21">
        <f>M55+N55</f>
        <v>71236.764229192195</v>
      </c>
      <c r="P55" s="82">
        <f>L55-O55</f>
        <v>6155.0119193874998</v>
      </c>
      <c r="Q55" s="109"/>
      <c r="R55" s="104"/>
      <c r="S55" s="104"/>
    </row>
    <row r="56" spans="2:19" s="1" customFormat="1" ht="26.25" customHeight="1" x14ac:dyDescent="0.3">
      <c r="B56" s="117" t="s">
        <v>143</v>
      </c>
      <c r="C56" s="118"/>
      <c r="D56" s="118"/>
      <c r="E56" s="119">
        <f>'[1]1.2. АЭС'!E56</f>
        <v>0</v>
      </c>
      <c r="F56" s="119"/>
      <c r="G56" s="120"/>
      <c r="H56" s="120"/>
      <c r="I56" s="22"/>
      <c r="J56" s="121"/>
      <c r="K56" s="119">
        <f>'[1]1.2. АЭС'!K56</f>
        <v>0</v>
      </c>
      <c r="L56" s="119"/>
      <c r="M56" s="122"/>
      <c r="N56" s="120"/>
      <c r="O56" s="120"/>
      <c r="P56" s="121"/>
      <c r="Q56" s="123"/>
    </row>
    <row r="57" spans="2:19" s="1" customFormat="1" ht="60" customHeight="1" x14ac:dyDescent="0.3">
      <c r="B57" s="124" t="s">
        <v>144</v>
      </c>
      <c r="C57" s="88" t="s">
        <v>28</v>
      </c>
      <c r="D57" s="88" t="s">
        <v>145</v>
      </c>
      <c r="E57" s="89">
        <f>'[1]1.2. АЭС'!E57</f>
        <v>13886790.802209999</v>
      </c>
      <c r="F57" s="89">
        <v>3485183.4615000007</v>
      </c>
      <c r="G57" s="90">
        <v>3462052.1294300002</v>
      </c>
      <c r="H57" s="22">
        <v>18035.833129999999</v>
      </c>
      <c r="I57" s="22">
        <f t="shared" ref="I57:I65" si="4">G57+H57</f>
        <v>3480087.9625600004</v>
      </c>
      <c r="J57" s="91">
        <f t="shared" si="1"/>
        <v>5095.4989400003105</v>
      </c>
      <c r="K57" s="89">
        <f>'[1]1.2. АЭС'!K57</f>
        <v>13048820.80278</v>
      </c>
      <c r="L57" s="89">
        <v>3244787.6800299999</v>
      </c>
      <c r="M57" s="92">
        <v>3227438.04953</v>
      </c>
      <c r="N57" s="22">
        <v>12490.882879999999</v>
      </c>
      <c r="O57" s="22">
        <f t="shared" ref="O57:O65" si="5">M57+N57</f>
        <v>3239928.9324099999</v>
      </c>
      <c r="P57" s="91">
        <f t="shared" ref="P57:P65" si="6">L57-O57</f>
        <v>4858.7476200000383</v>
      </c>
      <c r="Q57" s="125" t="s">
        <v>30</v>
      </c>
    </row>
    <row r="58" spans="2:19" s="1" customFormat="1" ht="60" customHeight="1" x14ac:dyDescent="0.3">
      <c r="B58" s="124" t="s">
        <v>146</v>
      </c>
      <c r="C58" s="88" t="s">
        <v>28</v>
      </c>
      <c r="D58" s="88" t="s">
        <v>147</v>
      </c>
      <c r="E58" s="89">
        <f>'[1]1.2. АЭС'!E58</f>
        <v>4778186.9170999974</v>
      </c>
      <c r="F58" s="89">
        <f>F19-F57</f>
        <v>756678.32037999993</v>
      </c>
      <c r="G58" s="90">
        <f>G19-G57</f>
        <v>737927.08998999884</v>
      </c>
      <c r="H58" s="22">
        <f>H19-H57</f>
        <v>13135.195940000001</v>
      </c>
      <c r="I58" s="22">
        <f t="shared" si="4"/>
        <v>751062.28592999885</v>
      </c>
      <c r="J58" s="91">
        <f t="shared" si="1"/>
        <v>5616.0344500010833</v>
      </c>
      <c r="K58" s="89">
        <f>K19-K57</f>
        <v>3857855.1281219032</v>
      </c>
      <c r="L58" s="89">
        <f>L19-L57</f>
        <v>622582.70996999973</v>
      </c>
      <c r="M58" s="92">
        <f>M19-M57</f>
        <v>608640.89851172082</v>
      </c>
      <c r="N58" s="22">
        <f>N19-N57</f>
        <v>8649.5090782791794</v>
      </c>
      <c r="O58" s="22">
        <f t="shared" si="5"/>
        <v>617290.40758999996</v>
      </c>
      <c r="P58" s="91">
        <f t="shared" si="6"/>
        <v>5292.3023799997754</v>
      </c>
      <c r="Q58" s="126"/>
    </row>
    <row r="59" spans="2:19" s="1" customFormat="1" ht="75" x14ac:dyDescent="0.3">
      <c r="B59" s="124" t="s">
        <v>148</v>
      </c>
      <c r="C59" s="88" t="s">
        <v>28</v>
      </c>
      <c r="D59" s="105">
        <v>600</v>
      </c>
      <c r="E59" s="89">
        <f>'[1]1.2. АЭС'!E59</f>
        <v>1790945.38103</v>
      </c>
      <c r="F59" s="89">
        <v>282654.32075000001</v>
      </c>
      <c r="G59" s="89">
        <v>222260.18453999999</v>
      </c>
      <c r="H59" s="89">
        <v>60394.136209999997</v>
      </c>
      <c r="I59" s="22">
        <f t="shared" si="4"/>
        <v>282654.32074999996</v>
      </c>
      <c r="J59" s="91">
        <f t="shared" si="1"/>
        <v>0</v>
      </c>
      <c r="K59" s="89">
        <f>'[1]1.2. АЭС'!K59</f>
        <v>1837991.829134</v>
      </c>
      <c r="L59" s="89">
        <v>313148.36562</v>
      </c>
      <c r="M59" s="89">
        <v>259083.08001000001</v>
      </c>
      <c r="N59" s="89">
        <v>54065.285609999999</v>
      </c>
      <c r="O59" s="22">
        <f t="shared" si="5"/>
        <v>313148.36562</v>
      </c>
      <c r="P59" s="91">
        <f t="shared" si="6"/>
        <v>0</v>
      </c>
      <c r="Q59" s="115"/>
    </row>
    <row r="60" spans="2:19" s="33" customFormat="1" ht="37.5" x14ac:dyDescent="0.3">
      <c r="B60" s="127" t="s">
        <v>149</v>
      </c>
      <c r="C60" s="79" t="s">
        <v>28</v>
      </c>
      <c r="D60" s="128">
        <v>700</v>
      </c>
      <c r="E60" s="80">
        <f>'[1]1.2. АЭС'!E60</f>
        <v>581887.32976999995</v>
      </c>
      <c r="F60" s="80">
        <f>SUM(F61:F64)</f>
        <v>129390.31065</v>
      </c>
      <c r="G60" s="81">
        <f>SUM(G61:G64)</f>
        <v>129312.72747000001</v>
      </c>
      <c r="H60" s="21">
        <f>SUM(H61:H64)</f>
        <v>29.031470000000002</v>
      </c>
      <c r="I60" s="21">
        <f t="shared" si="4"/>
        <v>129341.75894000001</v>
      </c>
      <c r="J60" s="82">
        <f t="shared" si="1"/>
        <v>48.551709999985178</v>
      </c>
      <c r="K60" s="80">
        <f>SUM(K61:K64)</f>
        <v>486920.62752999994</v>
      </c>
      <c r="L60" s="80">
        <f>SUM(L61:L64)</f>
        <v>112869.14134</v>
      </c>
      <c r="M60" s="83">
        <f>SUM(M61:M64)</f>
        <v>112844.61134</v>
      </c>
      <c r="N60" s="21">
        <f>SUM(N61:N64)</f>
        <v>3.96</v>
      </c>
      <c r="O60" s="21">
        <f t="shared" si="5"/>
        <v>112848.57134000001</v>
      </c>
      <c r="P60" s="82">
        <f t="shared" si="6"/>
        <v>20.569999999992433</v>
      </c>
      <c r="Q60" s="95" t="s">
        <v>96</v>
      </c>
    </row>
    <row r="61" spans="2:19" s="1" customFormat="1" x14ac:dyDescent="0.3">
      <c r="B61" s="129" t="s">
        <v>150</v>
      </c>
      <c r="C61" s="88" t="s">
        <v>28</v>
      </c>
      <c r="D61" s="130" t="s">
        <v>95</v>
      </c>
      <c r="E61" s="89">
        <f>'[1]1.2. АЭС'!E61</f>
        <v>154618.33515</v>
      </c>
      <c r="F61" s="89">
        <v>27042.638210000001</v>
      </c>
      <c r="G61" s="89">
        <v>27042.638210000001</v>
      </c>
      <c r="H61" s="89">
        <v>0</v>
      </c>
      <c r="I61" s="22">
        <f t="shared" si="4"/>
        <v>27042.638210000001</v>
      </c>
      <c r="J61" s="91">
        <f t="shared" si="1"/>
        <v>0</v>
      </c>
      <c r="K61" s="89">
        <f>'[1]1.2. АЭС'!K61</f>
        <v>139525.47051000001</v>
      </c>
      <c r="L61" s="89">
        <v>35222.329559999998</v>
      </c>
      <c r="M61" s="89">
        <v>35222.329559999998</v>
      </c>
      <c r="N61" s="89">
        <v>0</v>
      </c>
      <c r="O61" s="22">
        <f t="shared" si="5"/>
        <v>35222.329559999998</v>
      </c>
      <c r="P61" s="91">
        <f t="shared" si="6"/>
        <v>0</v>
      </c>
      <c r="Q61" s="101"/>
      <c r="R61" s="24"/>
      <c r="S61" s="24"/>
    </row>
    <row r="62" spans="2:19" s="1" customFormat="1" ht="18.75" customHeight="1" x14ac:dyDescent="0.3">
      <c r="B62" s="131" t="s">
        <v>151</v>
      </c>
      <c r="C62" s="88" t="s">
        <v>28</v>
      </c>
      <c r="D62" s="130" t="s">
        <v>95</v>
      </c>
      <c r="E62" s="89">
        <f>'[1]1.2. АЭС'!E62</f>
        <v>184412.36620300007</v>
      </c>
      <c r="F62" s="89">
        <v>22571.023999999998</v>
      </c>
      <c r="G62" s="89">
        <f>F62</f>
        <v>22571.023999999998</v>
      </c>
      <c r="H62" s="89">
        <v>0</v>
      </c>
      <c r="I62" s="22">
        <f t="shared" si="4"/>
        <v>22571.023999999998</v>
      </c>
      <c r="J62" s="91">
        <f t="shared" si="1"/>
        <v>0</v>
      </c>
      <c r="K62" s="89">
        <f>'[1]1.2. АЭС'!K62</f>
        <v>183793.47500000001</v>
      </c>
      <c r="L62" s="89">
        <v>28305</v>
      </c>
      <c r="M62" s="89">
        <v>28305</v>
      </c>
      <c r="N62" s="89">
        <v>0</v>
      </c>
      <c r="O62" s="22">
        <f t="shared" si="5"/>
        <v>28305</v>
      </c>
      <c r="P62" s="91">
        <f t="shared" si="6"/>
        <v>0</v>
      </c>
      <c r="Q62" s="101"/>
      <c r="R62" s="24"/>
      <c r="S62" s="24"/>
    </row>
    <row r="63" spans="2:19" s="1" customFormat="1" ht="37.5" x14ac:dyDescent="0.3">
      <c r="B63" s="129" t="s">
        <v>152</v>
      </c>
      <c r="C63" s="88" t="s">
        <v>28</v>
      </c>
      <c r="D63" s="130" t="s">
        <v>95</v>
      </c>
      <c r="E63" s="89">
        <f>'[1]1.2. АЭС'!E63</f>
        <v>240790.17224000001</v>
      </c>
      <c r="F63" s="89">
        <v>79776.639709999989</v>
      </c>
      <c r="G63" s="89">
        <v>79699.056530000002</v>
      </c>
      <c r="H63" s="89">
        <v>29.031470000000002</v>
      </c>
      <c r="I63" s="22">
        <f t="shared" si="4"/>
        <v>79728.088000000003</v>
      </c>
      <c r="J63" s="91">
        <f t="shared" si="1"/>
        <v>48.551709999985178</v>
      </c>
      <c r="K63" s="89">
        <f>'[1]1.2. АЭС'!K63</f>
        <v>159988.86603999999</v>
      </c>
      <c r="L63" s="89">
        <v>49341.8</v>
      </c>
      <c r="M63" s="89">
        <v>49317.27</v>
      </c>
      <c r="N63" s="89">
        <v>3.96</v>
      </c>
      <c r="O63" s="22">
        <f t="shared" si="5"/>
        <v>49321.229999999996</v>
      </c>
      <c r="P63" s="91">
        <f t="shared" si="6"/>
        <v>20.570000000006985</v>
      </c>
      <c r="Q63" s="101"/>
      <c r="R63" s="24"/>
      <c r="S63" s="24"/>
    </row>
    <row r="64" spans="2:19" s="1" customFormat="1" x14ac:dyDescent="0.3">
      <c r="B64" s="129" t="s">
        <v>153</v>
      </c>
      <c r="C64" s="88" t="s">
        <v>28</v>
      </c>
      <c r="D64" s="130" t="s">
        <v>95</v>
      </c>
      <c r="E64" s="89">
        <f>'[1]1.2. АЭС'!E64</f>
        <v>2066.4561769998618</v>
      </c>
      <c r="F64" s="89">
        <v>8.7300000159302726E-3</v>
      </c>
      <c r="G64" s="89">
        <f>F64</f>
        <v>8.7300000159302726E-3</v>
      </c>
      <c r="H64" s="89">
        <v>0</v>
      </c>
      <c r="I64" s="22">
        <f t="shared" si="4"/>
        <v>8.7300000159302726E-3</v>
      </c>
      <c r="J64" s="91">
        <f t="shared" si="1"/>
        <v>0</v>
      </c>
      <c r="K64" s="89">
        <f>'[1]1.2. АЭС'!K64</f>
        <v>3612.8159799999798</v>
      </c>
      <c r="L64" s="89">
        <v>1.17800000007264E-2</v>
      </c>
      <c r="M64" s="89">
        <v>1.17800000007264E-2</v>
      </c>
      <c r="N64" s="89">
        <v>0</v>
      </c>
      <c r="O64" s="22">
        <f t="shared" si="5"/>
        <v>1.17800000007264E-2</v>
      </c>
      <c r="P64" s="91">
        <f t="shared" si="6"/>
        <v>0</v>
      </c>
      <c r="Q64" s="103"/>
      <c r="R64" s="24"/>
      <c r="S64" s="24"/>
    </row>
    <row r="65" spans="2:17" s="1" customFormat="1" ht="57" thickBot="1" x14ac:dyDescent="0.35">
      <c r="B65" s="132" t="s">
        <v>154</v>
      </c>
      <c r="C65" s="133" t="s">
        <v>28</v>
      </c>
      <c r="D65" s="133" t="s">
        <v>155</v>
      </c>
      <c r="E65" s="134">
        <f>'[1]1.2. АЭС'!E65</f>
        <v>97700.367425999793</v>
      </c>
      <c r="F65" s="134">
        <v>31514.279269469</v>
      </c>
      <c r="G65" s="134">
        <v>31514.279269469</v>
      </c>
      <c r="H65" s="134">
        <v>0</v>
      </c>
      <c r="I65" s="135">
        <f t="shared" si="4"/>
        <v>31514.279269469</v>
      </c>
      <c r="J65" s="136">
        <f t="shared" si="1"/>
        <v>0</v>
      </c>
      <c r="K65" s="134">
        <f>'[1]1.2. АЭС'!K65</f>
        <v>75447.873294924299</v>
      </c>
      <c r="L65" s="134">
        <v>14790.7762331021</v>
      </c>
      <c r="M65" s="134">
        <v>14790.7762331021</v>
      </c>
      <c r="N65" s="134">
        <v>0</v>
      </c>
      <c r="O65" s="135">
        <f t="shared" si="5"/>
        <v>14790.7762331021</v>
      </c>
      <c r="P65" s="136">
        <f t="shared" si="6"/>
        <v>0</v>
      </c>
      <c r="Q65" s="137" t="s">
        <v>96</v>
      </c>
    </row>
    <row r="66" spans="2:17" s="1" customFormat="1" x14ac:dyDescent="0.3">
      <c r="B66" s="33" t="s">
        <v>65</v>
      </c>
      <c r="F66" s="24"/>
      <c r="G66" s="24"/>
      <c r="H66" s="24"/>
      <c r="I66" s="24"/>
      <c r="J66" s="24"/>
      <c r="K66" s="138"/>
    </row>
    <row r="67" spans="2:17" s="1" customFormat="1" ht="18.75" customHeight="1" x14ac:dyDescent="0.3">
      <c r="B67" s="7" t="s">
        <v>156</v>
      </c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</row>
    <row r="68" spans="2:17" s="1" customFormat="1" ht="18.75" customHeight="1" x14ac:dyDescent="0.3">
      <c r="B68" s="7" t="s">
        <v>157</v>
      </c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</row>
    <row r="69" spans="2:17" s="1" customFormat="1" ht="18.75" customHeight="1" x14ac:dyDescent="0.3">
      <c r="B69" s="139" t="s">
        <v>158</v>
      </c>
      <c r="C69" s="140"/>
      <c r="D69" s="140"/>
      <c r="E69" s="140"/>
      <c r="F69" s="140"/>
      <c r="G69" s="140"/>
      <c r="H69" s="140"/>
      <c r="I69" s="140"/>
      <c r="J69" s="140"/>
      <c r="K69" s="140"/>
      <c r="L69" s="140"/>
      <c r="M69" s="140"/>
      <c r="N69" s="140"/>
      <c r="O69" s="140"/>
      <c r="P69" s="140"/>
      <c r="Q69" s="140"/>
    </row>
    <row r="70" spans="2:17" s="1" customFormat="1" ht="18.75" customHeight="1" x14ac:dyDescent="0.3">
      <c r="B70" s="141"/>
      <c r="C70" s="141"/>
      <c r="D70" s="141"/>
      <c r="E70" s="141"/>
      <c r="F70" s="141"/>
      <c r="G70" s="141"/>
      <c r="H70" s="141"/>
      <c r="I70" s="141"/>
      <c r="J70" s="141"/>
      <c r="K70" s="141"/>
      <c r="L70" s="141"/>
      <c r="M70" s="141"/>
      <c r="N70" s="141"/>
      <c r="O70" s="141"/>
      <c r="P70" s="141"/>
      <c r="Q70" s="13" t="s">
        <v>159</v>
      </c>
    </row>
    <row r="71" spans="2:17" s="1" customFormat="1" ht="18.75" customHeight="1" x14ac:dyDescent="0.3">
      <c r="B71" s="142" t="s">
        <v>160</v>
      </c>
      <c r="C71" s="142"/>
      <c r="D71" s="142"/>
      <c r="E71" s="142"/>
      <c r="F71" s="142"/>
      <c r="G71" s="142"/>
      <c r="H71" s="142"/>
      <c r="I71" s="142"/>
      <c r="J71" s="142"/>
      <c r="K71" s="142"/>
      <c r="L71" s="142"/>
      <c r="M71" s="142"/>
      <c r="N71" s="142"/>
      <c r="O71" s="142"/>
      <c r="P71" s="142"/>
      <c r="Q71" s="142"/>
    </row>
    <row r="72" spans="2:17" s="1" customFormat="1" x14ac:dyDescent="0.3">
      <c r="B72" s="143"/>
      <c r="C72" s="143"/>
      <c r="D72" s="143"/>
      <c r="E72" s="143"/>
      <c r="F72" s="143"/>
      <c r="G72" s="143"/>
      <c r="H72" s="143"/>
      <c r="I72" s="143"/>
      <c r="J72" s="143"/>
      <c r="K72" s="143"/>
      <c r="L72" s="143"/>
      <c r="M72" s="143"/>
      <c r="N72" s="143"/>
      <c r="O72" s="143"/>
      <c r="P72" s="143"/>
      <c r="Q72" s="143"/>
    </row>
    <row r="73" spans="2:17" s="1" customFormat="1" ht="18.75" customHeight="1" x14ac:dyDescent="0.3">
      <c r="B73" s="14" t="s">
        <v>16</v>
      </c>
      <c r="C73" s="14" t="s">
        <v>17</v>
      </c>
      <c r="D73" s="14" t="s">
        <v>18</v>
      </c>
      <c r="E73" s="14" t="s">
        <v>161</v>
      </c>
      <c r="F73" s="14" t="s">
        <v>81</v>
      </c>
      <c r="G73" s="15" t="s">
        <v>82</v>
      </c>
      <c r="H73" s="15"/>
      <c r="I73" s="15"/>
      <c r="J73" s="15"/>
      <c r="K73" s="14" t="s">
        <v>162</v>
      </c>
      <c r="L73" s="14" t="s">
        <v>83</v>
      </c>
      <c r="M73" s="15" t="s">
        <v>84</v>
      </c>
      <c r="N73" s="15"/>
      <c r="O73" s="15"/>
      <c r="P73" s="15"/>
      <c r="Q73" s="14" t="s">
        <v>23</v>
      </c>
    </row>
    <row r="74" spans="2:17" s="1" customFormat="1" ht="160.5" customHeight="1" x14ac:dyDescent="0.3">
      <c r="B74" s="16"/>
      <c r="C74" s="16"/>
      <c r="D74" s="16"/>
      <c r="E74" s="16"/>
      <c r="F74" s="16"/>
      <c r="G74" s="144" t="s">
        <v>24</v>
      </c>
      <c r="H74" s="144" t="s">
        <v>25</v>
      </c>
      <c r="I74" s="144" t="s">
        <v>85</v>
      </c>
      <c r="J74" s="144" t="s">
        <v>26</v>
      </c>
      <c r="K74" s="16"/>
      <c r="L74" s="16"/>
      <c r="M74" s="144" t="s">
        <v>24</v>
      </c>
      <c r="N74" s="144" t="s">
        <v>25</v>
      </c>
      <c r="O74" s="144" t="s">
        <v>85</v>
      </c>
      <c r="P74" s="144" t="s">
        <v>26</v>
      </c>
      <c r="Q74" s="16"/>
    </row>
    <row r="75" spans="2:17" s="70" customFormat="1" ht="37.5" x14ac:dyDescent="0.3">
      <c r="B75" s="145">
        <v>1</v>
      </c>
      <c r="C75" s="145">
        <v>2</v>
      </c>
      <c r="D75" s="145">
        <v>3</v>
      </c>
      <c r="E75" s="145">
        <v>4</v>
      </c>
      <c r="F75" s="145">
        <v>5</v>
      </c>
      <c r="G75" s="145">
        <v>6</v>
      </c>
      <c r="H75" s="145">
        <v>7</v>
      </c>
      <c r="I75" s="145" t="s">
        <v>86</v>
      </c>
      <c r="J75" s="145">
        <v>9</v>
      </c>
      <c r="K75" s="145">
        <v>10</v>
      </c>
      <c r="L75" s="145">
        <v>11</v>
      </c>
      <c r="M75" s="145">
        <v>12</v>
      </c>
      <c r="N75" s="145">
        <v>13</v>
      </c>
      <c r="O75" s="145" t="s">
        <v>87</v>
      </c>
      <c r="P75" s="145">
        <v>15</v>
      </c>
      <c r="Q75" s="145">
        <v>16</v>
      </c>
    </row>
    <row r="76" spans="2:17" s="1" customFormat="1" ht="60" customHeight="1" x14ac:dyDescent="0.3">
      <c r="B76" s="146" t="s">
        <v>163</v>
      </c>
      <c r="C76" s="27" t="s">
        <v>28</v>
      </c>
      <c r="D76" s="27" t="s">
        <v>164</v>
      </c>
      <c r="E76" s="22">
        <f>'[1]1.2. АЭС'!E76</f>
        <v>2930614.2343000001</v>
      </c>
      <c r="F76" s="22">
        <v>433796.30287000001</v>
      </c>
      <c r="G76" s="22" t="s">
        <v>35</v>
      </c>
      <c r="H76" s="22" t="s">
        <v>35</v>
      </c>
      <c r="I76" s="22" t="s">
        <v>35</v>
      </c>
      <c r="J76" s="22" t="s">
        <v>35</v>
      </c>
      <c r="K76" s="22">
        <f>'[1]1.2. АЭС'!K76</f>
        <v>2310333.5090399999</v>
      </c>
      <c r="L76" s="22">
        <v>391032.67232999997</v>
      </c>
      <c r="M76" s="22" t="s">
        <v>35</v>
      </c>
      <c r="N76" s="22" t="s">
        <v>35</v>
      </c>
      <c r="O76" s="22" t="s">
        <v>35</v>
      </c>
      <c r="P76" s="147" t="s">
        <v>35</v>
      </c>
      <c r="Q76" s="148" t="s">
        <v>30</v>
      </c>
    </row>
    <row r="77" spans="2:17" s="1" customFormat="1" ht="60" customHeight="1" x14ac:dyDescent="0.3">
      <c r="B77" s="149" t="s">
        <v>165</v>
      </c>
      <c r="C77" s="27" t="s">
        <v>28</v>
      </c>
      <c r="D77" s="27" t="s">
        <v>95</v>
      </c>
      <c r="E77" s="22" t="str">
        <f>'[1]1.2. АЭС'!E77</f>
        <v>х</v>
      </c>
      <c r="F77" s="22" t="s">
        <v>35</v>
      </c>
      <c r="G77" s="22">
        <v>413680.92589999997</v>
      </c>
      <c r="H77" s="22">
        <v>8841.6165400000009</v>
      </c>
      <c r="I77" s="22" t="s">
        <v>35</v>
      </c>
      <c r="J77" s="22" t="s">
        <v>35</v>
      </c>
      <c r="K77" s="22" t="str">
        <f>'[1]1.2. АЭС'!K77</f>
        <v>х</v>
      </c>
      <c r="L77" s="22" t="s">
        <v>35</v>
      </c>
      <c r="M77" s="22">
        <v>325899.19929999998</v>
      </c>
      <c r="N77" s="22">
        <v>8176.8856999999998</v>
      </c>
      <c r="O77" s="22" t="s">
        <v>35</v>
      </c>
      <c r="P77" s="147" t="s">
        <v>35</v>
      </c>
      <c r="Q77" s="148"/>
    </row>
    <row r="78" spans="2:17" s="1" customFormat="1" ht="93.75" x14ac:dyDescent="0.3">
      <c r="B78" s="26" t="s">
        <v>166</v>
      </c>
      <c r="C78" s="27" t="s">
        <v>28</v>
      </c>
      <c r="D78" s="27" t="s">
        <v>167</v>
      </c>
      <c r="E78" s="22" t="str">
        <f>'[1]1.2. АЭС'!E78</f>
        <v>х</v>
      </c>
      <c r="F78" s="22" t="s">
        <v>35</v>
      </c>
      <c r="G78" s="22">
        <v>965547</v>
      </c>
      <c r="H78" s="22">
        <v>0</v>
      </c>
      <c r="I78" s="22" t="s">
        <v>35</v>
      </c>
      <c r="J78" s="22" t="s">
        <v>35</v>
      </c>
      <c r="K78" s="22" t="str">
        <f>'[1]1.2. АЭС'!K78</f>
        <v>х</v>
      </c>
      <c r="L78" s="22" t="s">
        <v>35</v>
      </c>
      <c r="M78" s="22">
        <v>965547</v>
      </c>
      <c r="N78" s="22">
        <v>0</v>
      </c>
      <c r="O78" s="22" t="s">
        <v>35</v>
      </c>
      <c r="P78" s="147" t="s">
        <v>35</v>
      </c>
      <c r="Q78" s="150"/>
    </row>
    <row r="79" spans="2:17" s="1" customFormat="1" ht="93.75" x14ac:dyDescent="0.3">
      <c r="B79" s="26" t="s">
        <v>168</v>
      </c>
      <c r="C79" s="27" t="s">
        <v>28</v>
      </c>
      <c r="D79" s="27" t="s">
        <v>169</v>
      </c>
      <c r="E79" s="22" t="str">
        <f>'[1]1.2. АЭС'!E79</f>
        <v>х</v>
      </c>
      <c r="F79" s="22" t="s">
        <v>35</v>
      </c>
      <c r="G79" s="22">
        <v>121381</v>
      </c>
      <c r="H79" s="22">
        <v>14892</v>
      </c>
      <c r="I79" s="22" t="s">
        <v>35</v>
      </c>
      <c r="J79" s="22" t="s">
        <v>35</v>
      </c>
      <c r="K79" s="22" t="str">
        <f>'[1]1.2. АЭС'!K79</f>
        <v>х</v>
      </c>
      <c r="L79" s="22" t="s">
        <v>35</v>
      </c>
      <c r="M79" s="22">
        <v>121381</v>
      </c>
      <c r="N79" s="22">
        <v>14892</v>
      </c>
      <c r="O79" s="22" t="s">
        <v>35</v>
      </c>
      <c r="P79" s="147" t="s">
        <v>35</v>
      </c>
      <c r="Q79" s="151"/>
    </row>
    <row r="80" spans="2:17" s="1" customFormat="1" x14ac:dyDescent="0.3">
      <c r="B80" s="146" t="s">
        <v>170</v>
      </c>
      <c r="C80" s="27" t="s">
        <v>28</v>
      </c>
      <c r="D80" s="152">
        <v>1200</v>
      </c>
      <c r="E80" s="22">
        <f>'[1]1.2. АЭС'!E80</f>
        <v>36650291</v>
      </c>
      <c r="F80" s="22">
        <v>8575442</v>
      </c>
      <c r="G80" s="22" t="s">
        <v>35</v>
      </c>
      <c r="H80" s="22" t="s">
        <v>35</v>
      </c>
      <c r="I80" s="22">
        <v>8571092</v>
      </c>
      <c r="J80" s="22">
        <v>4350</v>
      </c>
      <c r="K80" s="22">
        <f>'[1]1.2. АЭС'!K80</f>
        <v>37560458</v>
      </c>
      <c r="L80" s="22">
        <v>8677837</v>
      </c>
      <c r="M80" s="22" t="s">
        <v>35</v>
      </c>
      <c r="N80" s="22" t="s">
        <v>35</v>
      </c>
      <c r="O80" s="22">
        <v>8673062</v>
      </c>
      <c r="P80" s="22">
        <v>4775</v>
      </c>
      <c r="Q80" s="153" t="s">
        <v>171</v>
      </c>
    </row>
    <row r="81" spans="2:17" s="1" customFormat="1" x14ac:dyDescent="0.3">
      <c r="B81" s="146" t="s">
        <v>172</v>
      </c>
      <c r="C81" s="27" t="s">
        <v>28</v>
      </c>
      <c r="D81" s="152">
        <v>1300</v>
      </c>
      <c r="E81" s="22">
        <f>'[1]1.2. АЭС'!E81</f>
        <v>6650026</v>
      </c>
      <c r="F81" s="22">
        <v>1292047</v>
      </c>
      <c r="G81" s="22" t="s">
        <v>35</v>
      </c>
      <c r="H81" s="22" t="s">
        <v>35</v>
      </c>
      <c r="I81" s="22">
        <v>1292047</v>
      </c>
      <c r="J81" s="22">
        <v>0</v>
      </c>
      <c r="K81" s="22">
        <f>'[1]1.2. АЭС'!K81</f>
        <v>8200567</v>
      </c>
      <c r="L81" s="22">
        <v>1309015</v>
      </c>
      <c r="M81" s="22" t="s">
        <v>35</v>
      </c>
      <c r="N81" s="22" t="s">
        <v>35</v>
      </c>
      <c r="O81" s="22">
        <v>1309015</v>
      </c>
      <c r="P81" s="22">
        <v>0</v>
      </c>
      <c r="Q81" s="154"/>
    </row>
    <row r="82" spans="2:17" s="1" customFormat="1" x14ac:dyDescent="0.3">
      <c r="B82" s="146" t="s">
        <v>173</v>
      </c>
      <c r="C82" s="27" t="s">
        <v>28</v>
      </c>
      <c r="D82" s="152">
        <v>1400</v>
      </c>
      <c r="E82" s="22">
        <f>'[1]1.2. АЭС'!E82</f>
        <v>2311244.1187479999</v>
      </c>
      <c r="F82" s="22">
        <v>312399.26737000002</v>
      </c>
      <c r="G82" s="155" t="s">
        <v>35</v>
      </c>
      <c r="H82" s="155" t="s">
        <v>35</v>
      </c>
      <c r="I82" s="22">
        <v>312399.26737000002</v>
      </c>
      <c r="J82" s="22">
        <v>0</v>
      </c>
      <c r="K82" s="22">
        <f>'[1]1.2. АЭС'!K82</f>
        <v>3286371.2179899998</v>
      </c>
      <c r="L82" s="22">
        <v>531070.06125999999</v>
      </c>
      <c r="M82" s="22" t="s">
        <v>35</v>
      </c>
      <c r="N82" s="22" t="s">
        <v>35</v>
      </c>
      <c r="O82" s="22">
        <v>531070.06125999999</v>
      </c>
      <c r="P82" s="22">
        <v>0</v>
      </c>
      <c r="Q82" s="152"/>
    </row>
    <row r="83" spans="2:17" s="1" customFormat="1" x14ac:dyDescent="0.3">
      <c r="B83" s="33" t="s">
        <v>65</v>
      </c>
    </row>
    <row r="84" spans="2:17" s="1" customFormat="1" ht="18.75" customHeight="1" x14ac:dyDescent="0.3">
      <c r="B84" s="7" t="s">
        <v>156</v>
      </c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</row>
    <row r="85" spans="2:17" s="1" customFormat="1" ht="18.75" customHeight="1" x14ac:dyDescent="0.3">
      <c r="B85" s="7" t="s">
        <v>157</v>
      </c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</row>
    <row r="86" spans="2:17" s="1" customFormat="1" hidden="1" x14ac:dyDescent="0.3"/>
    <row r="87" spans="2:17" s="1" customFormat="1" hidden="1" x14ac:dyDescent="0.3">
      <c r="B87"/>
    </row>
    <row r="88" spans="2:17" x14ac:dyDescent="0.3">
      <c r="B88"/>
    </row>
    <row r="91" spans="2:17" s="1" customFormat="1" ht="26.25" x14ac:dyDescent="0.4">
      <c r="B91" s="36" t="str">
        <f>'[1]1.1. АЭС'!B46</f>
        <v>Генеральный директор</v>
      </c>
      <c r="M91" s="37"/>
      <c r="N91" s="37"/>
      <c r="O91" s="37"/>
      <c r="P91" s="36" t="str">
        <f>'[1]1.1. АЭС'!N46</f>
        <v>Ю.А. Андреенко</v>
      </c>
      <c r="Q91" s="35"/>
    </row>
    <row r="92" spans="2:17" s="1" customFormat="1" ht="26.25" hidden="1" x14ac:dyDescent="0.4">
      <c r="B92" s="36"/>
      <c r="M92" s="39" t="s">
        <v>73</v>
      </c>
      <c r="N92" s="39"/>
      <c r="O92" s="39"/>
      <c r="P92" s="156" t="s">
        <v>174</v>
      </c>
      <c r="Q92" s="39"/>
    </row>
    <row r="93" spans="2:17" s="1" customFormat="1" ht="26.25" x14ac:dyDescent="0.4">
      <c r="B93" s="36"/>
      <c r="M93" s="39"/>
      <c r="N93" s="39"/>
      <c r="O93" s="39"/>
      <c r="P93" s="156"/>
      <c r="Q93" s="39"/>
    </row>
    <row r="94" spans="2:17" s="1" customFormat="1" ht="26.25" x14ac:dyDescent="0.4">
      <c r="B94" s="36"/>
      <c r="M94" s="39"/>
      <c r="N94" s="39"/>
      <c r="O94" s="39"/>
      <c r="P94" s="156"/>
      <c r="Q94" s="39"/>
    </row>
    <row r="95" spans="2:17" s="1" customFormat="1" ht="37.5" customHeight="1" x14ac:dyDescent="0.4">
      <c r="B95" s="36" t="s">
        <v>74</v>
      </c>
      <c r="M95" s="37"/>
      <c r="N95" s="37"/>
      <c r="O95" s="37"/>
      <c r="P95" s="36" t="s">
        <v>75</v>
      </c>
      <c r="Q95" s="35"/>
    </row>
    <row r="96" spans="2:17" s="1" customFormat="1" ht="20.25" hidden="1" x14ac:dyDescent="0.3">
      <c r="M96" s="39" t="s">
        <v>73</v>
      </c>
      <c r="N96" s="39"/>
      <c r="O96" s="39"/>
      <c r="P96" s="39" t="s">
        <v>175</v>
      </c>
      <c r="Q96" s="39"/>
    </row>
    <row r="97" spans="4:16" s="1" customFormat="1" hidden="1" x14ac:dyDescent="0.3"/>
    <row r="98" spans="4:16" s="1" customFormat="1" hidden="1" x14ac:dyDescent="0.3"/>
    <row r="99" spans="4:16" s="1" customFormat="1" x14ac:dyDescent="0.3">
      <c r="D99" s="157"/>
      <c r="E99" s="46"/>
      <c r="F99" s="46"/>
      <c r="G99" s="46"/>
      <c r="H99" s="46"/>
      <c r="J99" s="46"/>
      <c r="K99" s="46"/>
      <c r="L99" s="46"/>
      <c r="M99" s="46"/>
      <c r="N99" s="46"/>
      <c r="P99" s="46"/>
    </row>
    <row r="100" spans="4:16" s="1" customFormat="1" x14ac:dyDescent="0.3">
      <c r="E100" s="24"/>
      <c r="F100" s="24"/>
    </row>
    <row r="101" spans="4:16" s="1" customFormat="1" x14ac:dyDescent="0.3">
      <c r="D101" s="157"/>
      <c r="E101" s="46"/>
      <c r="F101" s="46"/>
      <c r="G101" s="41"/>
      <c r="H101" s="41"/>
      <c r="I101" s="41"/>
      <c r="J101" s="41"/>
      <c r="K101" s="46"/>
    </row>
    <row r="102" spans="4:16" s="1" customFormat="1" x14ac:dyDescent="0.3">
      <c r="D102" s="157"/>
      <c r="E102" s="46"/>
      <c r="F102" s="41"/>
      <c r="G102" s="41"/>
      <c r="H102" s="41"/>
      <c r="I102" s="41"/>
      <c r="J102" s="41"/>
      <c r="K102" s="46"/>
    </row>
    <row r="104" spans="4:16" s="1" customFormat="1" x14ac:dyDescent="0.3">
      <c r="D104" s="157"/>
      <c r="E104" s="46"/>
      <c r="F104" s="46"/>
      <c r="G104" s="46"/>
      <c r="H104" s="46"/>
      <c r="J104" s="46"/>
      <c r="K104" s="46"/>
      <c r="L104" s="46"/>
      <c r="M104" s="46"/>
      <c r="N104" s="46"/>
      <c r="P104" s="46"/>
    </row>
    <row r="106" spans="4:16" s="1" customFormat="1" x14ac:dyDescent="0.3">
      <c r="D106" s="157"/>
      <c r="E106" s="24"/>
      <c r="F106" s="24"/>
      <c r="G106" s="24"/>
      <c r="H106" s="24"/>
      <c r="I106" s="24"/>
      <c r="J106" s="24"/>
      <c r="K106" s="24"/>
      <c r="L106" s="24"/>
      <c r="M106" s="24"/>
      <c r="N106" s="24"/>
      <c r="O106" s="24"/>
      <c r="P106" s="24"/>
    </row>
  </sheetData>
  <mergeCells count="39">
    <mergeCell ref="B85:Q85"/>
    <mergeCell ref="M73:P73"/>
    <mergeCell ref="Q73:Q74"/>
    <mergeCell ref="Q76:Q77"/>
    <mergeCell ref="Q78:Q79"/>
    <mergeCell ref="Q80:Q81"/>
    <mergeCell ref="B84:Q84"/>
    <mergeCell ref="B67:Q67"/>
    <mergeCell ref="B68:Q68"/>
    <mergeCell ref="B73:B74"/>
    <mergeCell ref="C73:C74"/>
    <mergeCell ref="D73:D74"/>
    <mergeCell ref="E73:E74"/>
    <mergeCell ref="F73:F74"/>
    <mergeCell ref="G73:J73"/>
    <mergeCell ref="K73:K74"/>
    <mergeCell ref="L73:L74"/>
    <mergeCell ref="Q27:Q33"/>
    <mergeCell ref="Q34:Q40"/>
    <mergeCell ref="Q41:Q48"/>
    <mergeCell ref="Q53:Q54"/>
    <mergeCell ref="Q57:Q58"/>
    <mergeCell ref="Q60:Q64"/>
    <mergeCell ref="K16:K17"/>
    <mergeCell ref="L16:L17"/>
    <mergeCell ref="M16:P16"/>
    <mergeCell ref="Q16:Q17"/>
    <mergeCell ref="Q19:Q22"/>
    <mergeCell ref="Q23:Q26"/>
    <mergeCell ref="C6:Q6"/>
    <mergeCell ref="C7:Q7"/>
    <mergeCell ref="C8:Q8"/>
    <mergeCell ref="M11:O11"/>
    <mergeCell ref="B16:B17"/>
    <mergeCell ref="C16:C17"/>
    <mergeCell ref="D16:D17"/>
    <mergeCell ref="E16:E17"/>
    <mergeCell ref="F16:F17"/>
    <mergeCell ref="G16:J16"/>
  </mergeCells>
  <printOptions horizontalCentered="1"/>
  <pageMargins left="0.19685039370078741" right="0.19685039370078741" top="0.74803149606299213" bottom="0.74803149606299213" header="0.31496062992125984" footer="0.31496062992125984"/>
  <pageSetup paperSize="9" scale="31" fitToHeight="2" orientation="landscape" r:id="rId1"/>
  <headerFooter alignWithMargins="0">
    <oddFooter>&amp;C&amp;P</oddFooter>
  </headerFooter>
  <rowBreaks count="2" manualBreakCount="2">
    <brk id="40" min="1" max="17" man="1"/>
    <brk id="42" min="1" max="17" man="1"/>
  </rowBreaks>
  <colBreaks count="1" manualBreakCount="1">
    <brk id="16" min="1" max="9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1.1. ХЭС</vt:lpstr>
      <vt:lpstr>1.2. ХЭС</vt:lpstr>
      <vt:lpstr>'1.1. ХЭС'!Заголовки_для_печати</vt:lpstr>
      <vt:lpstr>'1.2. ХЭС'!Заголовки_для_печати</vt:lpstr>
      <vt:lpstr>'1.1. ХЭС'!Область_печати</vt:lpstr>
      <vt:lpstr>'1.2. ХЭС'!Область_печати</vt:lpstr>
    </vt:vector>
  </TitlesOfParts>
  <Company>JSC DRSK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Вологдина Татьяна Леонидовна</dc:creator>
  <cp:lastModifiedBy>Вологдина Татьяна Леонидовна</cp:lastModifiedBy>
  <dcterms:created xsi:type="dcterms:W3CDTF">2015-11-09T00:02:23Z</dcterms:created>
  <dcterms:modified xsi:type="dcterms:W3CDTF">2015-11-09T00:02:33Z</dcterms:modified>
</cp:coreProperties>
</file>