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9015"/>
  </bookViews>
  <sheets>
    <sheet name="1.1. ЮЯЭС" sheetId="1" r:id="rId1"/>
    <sheet name="1.2. ЮЯЭС" sheetId="2" r:id="rId2"/>
  </sheets>
  <externalReferences>
    <externalReference r:id="rId3"/>
  </externalReferences>
  <definedNames>
    <definedName name="_xlnm.Print_Titles" localSheetId="0">'1.1. ЮЯЭС'!$B:$D</definedName>
    <definedName name="_xlnm.Print_Titles" localSheetId="1">'1.2. ЮЯЭС'!$B:$D</definedName>
    <definedName name="_xlnm.Print_Area" localSheetId="0">'1.1. ЮЯЭС'!$B$2:$O$47</definedName>
    <definedName name="_xlnm.Print_Area" localSheetId="1">'1.2. ЮЯЭС'!$B$2:$Q$93</definedName>
  </definedNames>
  <calcPr calcId="145621" fullCalcOnLoad="1"/>
</workbook>
</file>

<file path=xl/calcChain.xml><?xml version="1.0" encoding="utf-8"?>
<calcChain xmlns="http://schemas.openxmlformats.org/spreadsheetml/2006/main">
  <c r="N101" i="2" l="1"/>
  <c r="M101" i="2"/>
  <c r="L101" i="2"/>
  <c r="H101" i="2"/>
  <c r="G101" i="2"/>
  <c r="F101" i="2"/>
  <c r="P88" i="2"/>
  <c r="B88" i="2"/>
  <c r="K82" i="2"/>
  <c r="E82" i="2"/>
  <c r="K81" i="2"/>
  <c r="E81" i="2"/>
  <c r="K80" i="2"/>
  <c r="E80" i="2"/>
  <c r="K79" i="2"/>
  <c r="E79" i="2"/>
  <c r="K78" i="2"/>
  <c r="E78" i="2"/>
  <c r="K76" i="2"/>
  <c r="E76" i="2"/>
  <c r="O65" i="2"/>
  <c r="P65" i="2" s="1"/>
  <c r="K65" i="2"/>
  <c r="I65" i="2"/>
  <c r="J65" i="2" s="1"/>
  <c r="E65" i="2"/>
  <c r="O64" i="2"/>
  <c r="P64" i="2" s="1"/>
  <c r="K64" i="2"/>
  <c r="I64" i="2"/>
  <c r="J64" i="2" s="1"/>
  <c r="E64" i="2"/>
  <c r="O63" i="2"/>
  <c r="P63" i="2" s="1"/>
  <c r="K63" i="2"/>
  <c r="I63" i="2"/>
  <c r="J63" i="2" s="1"/>
  <c r="E63" i="2"/>
  <c r="O62" i="2"/>
  <c r="P62" i="2" s="1"/>
  <c r="K62" i="2"/>
  <c r="I62" i="2"/>
  <c r="J62" i="2" s="1"/>
  <c r="E62" i="2"/>
  <c r="O61" i="2"/>
  <c r="P61" i="2" s="1"/>
  <c r="K61" i="2"/>
  <c r="I61" i="2"/>
  <c r="J61" i="2" s="1"/>
  <c r="E61" i="2"/>
  <c r="N60" i="2"/>
  <c r="M60" i="2"/>
  <c r="O60" i="2" s="1"/>
  <c r="L60" i="2"/>
  <c r="P60" i="2" s="1"/>
  <c r="K60" i="2"/>
  <c r="H60" i="2"/>
  <c r="G60" i="2"/>
  <c r="I60" i="2" s="1"/>
  <c r="F60" i="2"/>
  <c r="J60" i="2" s="1"/>
  <c r="E60" i="2"/>
  <c r="O59" i="2"/>
  <c r="P59" i="2" s="1"/>
  <c r="K59" i="2"/>
  <c r="I59" i="2"/>
  <c r="J59" i="2" s="1"/>
  <c r="E59" i="2"/>
  <c r="O57" i="2"/>
  <c r="P57" i="2" s="1"/>
  <c r="K57" i="2"/>
  <c r="I57" i="2"/>
  <c r="J57" i="2" s="1"/>
  <c r="E57" i="2"/>
  <c r="O55" i="2"/>
  <c r="P55" i="2" s="1"/>
  <c r="K55" i="2"/>
  <c r="I55" i="2"/>
  <c r="J55" i="2" s="1"/>
  <c r="E55" i="2"/>
  <c r="O53" i="2"/>
  <c r="P53" i="2" s="1"/>
  <c r="K53" i="2"/>
  <c r="J53" i="2"/>
  <c r="I53" i="2"/>
  <c r="E53" i="2"/>
  <c r="O52" i="2"/>
  <c r="P52" i="2" s="1"/>
  <c r="K52" i="2"/>
  <c r="J52" i="2"/>
  <c r="I52" i="2"/>
  <c r="E52" i="2"/>
  <c r="O51" i="2"/>
  <c r="P51" i="2" s="1"/>
  <c r="K51" i="2"/>
  <c r="J51" i="2"/>
  <c r="I51" i="2"/>
  <c r="E51" i="2"/>
  <c r="O50" i="2"/>
  <c r="P50" i="2" s="1"/>
  <c r="K50" i="2"/>
  <c r="J50" i="2"/>
  <c r="I50" i="2"/>
  <c r="E50" i="2"/>
  <c r="O47" i="2"/>
  <c r="P47" i="2" s="1"/>
  <c r="K47" i="2"/>
  <c r="I47" i="2"/>
  <c r="J47" i="2" s="1"/>
  <c r="E47" i="2"/>
  <c r="P46" i="2"/>
  <c r="O46" i="2"/>
  <c r="K46" i="2"/>
  <c r="I46" i="2"/>
  <c r="J46" i="2" s="1"/>
  <c r="E46" i="2"/>
  <c r="P45" i="2"/>
  <c r="O45" i="2"/>
  <c r="K45" i="2"/>
  <c r="I45" i="2"/>
  <c r="J45" i="2" s="1"/>
  <c r="E45" i="2"/>
  <c r="O44" i="2"/>
  <c r="P44" i="2" s="1"/>
  <c r="K44" i="2"/>
  <c r="J44" i="2"/>
  <c r="I44" i="2"/>
  <c r="E44" i="2"/>
  <c r="N43" i="2"/>
  <c r="M43" i="2"/>
  <c r="O43" i="2" s="1"/>
  <c r="L43" i="2"/>
  <c r="K43" i="2"/>
  <c r="H43" i="2"/>
  <c r="G43" i="2"/>
  <c r="I43" i="2" s="1"/>
  <c r="F43" i="2"/>
  <c r="E43" i="2"/>
  <c r="O42" i="2"/>
  <c r="P42" i="2" s="1"/>
  <c r="K42" i="2"/>
  <c r="J42" i="2"/>
  <c r="I42" i="2"/>
  <c r="E42" i="2"/>
  <c r="O41" i="2"/>
  <c r="P41" i="2" s="1"/>
  <c r="K41" i="2"/>
  <c r="I41" i="2"/>
  <c r="J41" i="2" s="1"/>
  <c r="E41" i="2"/>
  <c r="O40" i="2"/>
  <c r="P40" i="2" s="1"/>
  <c r="K40" i="2"/>
  <c r="I40" i="2"/>
  <c r="J40" i="2" s="1"/>
  <c r="E40" i="2"/>
  <c r="O39" i="2"/>
  <c r="P39" i="2" s="1"/>
  <c r="K39" i="2"/>
  <c r="I39" i="2"/>
  <c r="J39" i="2" s="1"/>
  <c r="E39" i="2"/>
  <c r="O38" i="2"/>
  <c r="P38" i="2" s="1"/>
  <c r="K38" i="2"/>
  <c r="I38" i="2"/>
  <c r="J38" i="2" s="1"/>
  <c r="E38" i="2"/>
  <c r="N37" i="2"/>
  <c r="M37" i="2"/>
  <c r="O37" i="2" s="1"/>
  <c r="L37" i="2"/>
  <c r="P37" i="2" s="1"/>
  <c r="K37" i="2"/>
  <c r="H37" i="2"/>
  <c r="G37" i="2"/>
  <c r="I37" i="2" s="1"/>
  <c r="F37" i="2"/>
  <c r="J37" i="2" s="1"/>
  <c r="E37" i="2"/>
  <c r="O36" i="2"/>
  <c r="P36" i="2" s="1"/>
  <c r="K36" i="2"/>
  <c r="I36" i="2"/>
  <c r="J36" i="2" s="1"/>
  <c r="E36" i="2"/>
  <c r="O35" i="2"/>
  <c r="P35" i="2" s="1"/>
  <c r="K35" i="2"/>
  <c r="I35" i="2"/>
  <c r="J35" i="2" s="1"/>
  <c r="E35" i="2"/>
  <c r="O34" i="2"/>
  <c r="P34" i="2" s="1"/>
  <c r="K34" i="2"/>
  <c r="I34" i="2"/>
  <c r="J34" i="2" s="1"/>
  <c r="E34" i="2"/>
  <c r="N33" i="2"/>
  <c r="M33" i="2"/>
  <c r="O33" i="2" s="1"/>
  <c r="L33" i="2"/>
  <c r="P33" i="2" s="1"/>
  <c r="K33" i="2"/>
  <c r="H33" i="2"/>
  <c r="G33" i="2"/>
  <c r="I33" i="2" s="1"/>
  <c r="F33" i="2"/>
  <c r="J33" i="2" s="1"/>
  <c r="E33" i="2"/>
  <c r="O32" i="2"/>
  <c r="P32" i="2" s="1"/>
  <c r="P101" i="2" s="1"/>
  <c r="K32" i="2"/>
  <c r="K101" i="2" s="1"/>
  <c r="I32" i="2"/>
  <c r="I101" i="2" s="1"/>
  <c r="E32" i="2"/>
  <c r="E101" i="2" s="1"/>
  <c r="O31" i="2"/>
  <c r="P31" i="2" s="1"/>
  <c r="K31" i="2"/>
  <c r="I31" i="2"/>
  <c r="J31" i="2" s="1"/>
  <c r="E31" i="2"/>
  <c r="O30" i="2"/>
  <c r="P30" i="2" s="1"/>
  <c r="K30" i="2"/>
  <c r="I30" i="2"/>
  <c r="J30" i="2" s="1"/>
  <c r="E30" i="2"/>
  <c r="O29" i="2"/>
  <c r="P29" i="2" s="1"/>
  <c r="K29" i="2"/>
  <c r="I29" i="2"/>
  <c r="J29" i="2" s="1"/>
  <c r="E29" i="2"/>
  <c r="N28" i="2"/>
  <c r="M28" i="2"/>
  <c r="O28" i="2" s="1"/>
  <c r="L28" i="2"/>
  <c r="P28" i="2" s="1"/>
  <c r="K28" i="2"/>
  <c r="H28" i="2"/>
  <c r="G28" i="2"/>
  <c r="I28" i="2" s="1"/>
  <c r="F28" i="2"/>
  <c r="J28" i="2" s="1"/>
  <c r="E28" i="2"/>
  <c r="O27" i="2"/>
  <c r="P27" i="2" s="1"/>
  <c r="K27" i="2"/>
  <c r="I27" i="2"/>
  <c r="J27" i="2" s="1"/>
  <c r="E27" i="2"/>
  <c r="O26" i="2"/>
  <c r="P26" i="2" s="1"/>
  <c r="K26" i="2"/>
  <c r="I26" i="2"/>
  <c r="J26" i="2" s="1"/>
  <c r="E26" i="2"/>
  <c r="O25" i="2"/>
  <c r="P25" i="2" s="1"/>
  <c r="K25" i="2"/>
  <c r="I25" i="2"/>
  <c r="J25" i="2" s="1"/>
  <c r="E25" i="2"/>
  <c r="O24" i="2"/>
  <c r="P24" i="2" s="1"/>
  <c r="K24" i="2"/>
  <c r="I24" i="2"/>
  <c r="J24" i="2" s="1"/>
  <c r="E24" i="2"/>
  <c r="O23" i="2"/>
  <c r="P23" i="2" s="1"/>
  <c r="K23" i="2"/>
  <c r="I23" i="2"/>
  <c r="J23" i="2" s="1"/>
  <c r="E23" i="2"/>
  <c r="O22" i="2"/>
  <c r="P22" i="2" s="1"/>
  <c r="K22" i="2"/>
  <c r="I22" i="2"/>
  <c r="J22" i="2" s="1"/>
  <c r="E22" i="2"/>
  <c r="O21" i="2"/>
  <c r="P21" i="2" s="1"/>
  <c r="K21" i="2"/>
  <c r="I21" i="2"/>
  <c r="J21" i="2" s="1"/>
  <c r="E21" i="2"/>
  <c r="N20" i="2"/>
  <c r="N48" i="2" s="1"/>
  <c r="N19" i="2" s="1"/>
  <c r="M20" i="2"/>
  <c r="M48" i="2" s="1"/>
  <c r="L20" i="2"/>
  <c r="L48" i="2" s="1"/>
  <c r="K20" i="2"/>
  <c r="H20" i="2"/>
  <c r="H48" i="2" s="1"/>
  <c r="H19" i="2" s="1"/>
  <c r="G20" i="2"/>
  <c r="G48" i="2" s="1"/>
  <c r="F20" i="2"/>
  <c r="F48" i="2" s="1"/>
  <c r="F19" i="2" s="1"/>
  <c r="E20" i="2"/>
  <c r="G19" i="2"/>
  <c r="K16" i="2"/>
  <c r="E16" i="2"/>
  <c r="M14" i="2"/>
  <c r="L34" i="1"/>
  <c r="J34" i="1"/>
  <c r="G34" i="1"/>
  <c r="E34" i="1"/>
  <c r="N33" i="1"/>
  <c r="J33" i="1"/>
  <c r="I33" i="1"/>
  <c r="E33" i="1"/>
  <c r="M30" i="1"/>
  <c r="L30" i="1"/>
  <c r="N30" i="1" s="1"/>
  <c r="K30" i="1"/>
  <c r="J30" i="1"/>
  <c r="H30" i="1"/>
  <c r="G30" i="1"/>
  <c r="F30" i="1"/>
  <c r="I30" i="1" s="1"/>
  <c r="E30" i="1"/>
  <c r="N28" i="1"/>
  <c r="J28" i="1"/>
  <c r="I28" i="1"/>
  <c r="E28" i="1"/>
  <c r="N27" i="1"/>
  <c r="J27" i="1"/>
  <c r="I27" i="1"/>
  <c r="E27" i="1"/>
  <c r="M26" i="1"/>
  <c r="N54" i="2" s="1"/>
  <c r="L26" i="1"/>
  <c r="M54" i="2" s="1"/>
  <c r="K26" i="1"/>
  <c r="L54" i="2" s="1"/>
  <c r="J26" i="1"/>
  <c r="K54" i="2" s="1"/>
  <c r="K49" i="2" s="1"/>
  <c r="H26" i="1"/>
  <c r="H54" i="2" s="1"/>
  <c r="G26" i="1"/>
  <c r="G54" i="2" s="1"/>
  <c r="F26" i="1"/>
  <c r="F54" i="2" s="1"/>
  <c r="E26" i="1"/>
  <c r="E54" i="2" s="1"/>
  <c r="E49" i="2" s="1"/>
  <c r="N25" i="1"/>
  <c r="J25" i="1"/>
  <c r="I25" i="1"/>
  <c r="E25" i="1"/>
  <c r="N22" i="1"/>
  <c r="J22" i="1"/>
  <c r="I22" i="1"/>
  <c r="E22" i="1"/>
  <c r="M21" i="1"/>
  <c r="M24" i="1" s="1"/>
  <c r="M29" i="1" s="1"/>
  <c r="M31" i="1" s="1"/>
  <c r="L21" i="1"/>
  <c r="L24" i="1" s="1"/>
  <c r="L29" i="1" s="1"/>
  <c r="L31" i="1" s="1"/>
  <c r="K21" i="1"/>
  <c r="K24" i="1" s="1"/>
  <c r="K29" i="1" s="1"/>
  <c r="K31" i="1" s="1"/>
  <c r="J21" i="1"/>
  <c r="J24" i="1" s="1"/>
  <c r="J29" i="1" s="1"/>
  <c r="J31" i="1" s="1"/>
  <c r="H21" i="1"/>
  <c r="H24" i="1" s="1"/>
  <c r="H29" i="1" s="1"/>
  <c r="H31" i="1" s="1"/>
  <c r="G21" i="1"/>
  <c r="G24" i="1" s="1"/>
  <c r="G29" i="1" s="1"/>
  <c r="G31" i="1" s="1"/>
  <c r="F21" i="1"/>
  <c r="F24" i="1" s="1"/>
  <c r="F29" i="1" s="1"/>
  <c r="F31" i="1" s="1"/>
  <c r="N20" i="1"/>
  <c r="J20" i="1"/>
  <c r="I20" i="1"/>
  <c r="E20" i="1"/>
  <c r="N19" i="1"/>
  <c r="N21" i="1" s="1"/>
  <c r="N24" i="1" s="1"/>
  <c r="J19" i="1"/>
  <c r="I19" i="1"/>
  <c r="I21" i="1" s="1"/>
  <c r="I24" i="1" s="1"/>
  <c r="E19" i="1"/>
  <c r="E21" i="1" s="1"/>
  <c r="E24" i="1" s="1"/>
  <c r="E29" i="1" s="1"/>
  <c r="E31" i="1" s="1"/>
  <c r="J16" i="1"/>
  <c r="E16" i="1"/>
  <c r="J14" i="1"/>
  <c r="F94" i="2" l="1"/>
  <c r="F58" i="2"/>
  <c r="H94" i="2"/>
  <c r="H58" i="2"/>
  <c r="E48" i="2"/>
  <c r="E19" i="2" s="1"/>
  <c r="E58" i="2" s="1"/>
  <c r="K48" i="2"/>
  <c r="K19" i="2" s="1"/>
  <c r="K58" i="2" s="1"/>
  <c r="G99" i="2"/>
  <c r="I54" i="2"/>
  <c r="G49" i="2"/>
  <c r="I26" i="1"/>
  <c r="I29" i="1" s="1"/>
  <c r="I31" i="1" s="1"/>
  <c r="L49" i="2"/>
  <c r="L99" i="2"/>
  <c r="N49" i="2"/>
  <c r="N99" i="2"/>
  <c r="I48" i="2"/>
  <c r="O48" i="2"/>
  <c r="M19" i="2"/>
  <c r="J43" i="2"/>
  <c r="P43" i="2"/>
  <c r="K99" i="2"/>
  <c r="F99" i="2"/>
  <c r="J54" i="2"/>
  <c r="F49" i="2"/>
  <c r="H99" i="2"/>
  <c r="H49" i="2"/>
  <c r="M99" i="2"/>
  <c r="O54" i="2"/>
  <c r="P54" i="2" s="1"/>
  <c r="P99" i="2" s="1"/>
  <c r="M49" i="2"/>
  <c r="N26" i="1"/>
  <c r="N29" i="1" s="1"/>
  <c r="N31" i="1" s="1"/>
  <c r="G94" i="2"/>
  <c r="G58" i="2"/>
  <c r="I58" i="2" s="1"/>
  <c r="I19" i="2"/>
  <c r="J19" i="2" s="1"/>
  <c r="J94" i="2" s="1"/>
  <c r="J48" i="2"/>
  <c r="P48" i="2"/>
  <c r="L19" i="2"/>
  <c r="N58" i="2"/>
  <c r="N94" i="2"/>
  <c r="E99" i="2"/>
  <c r="J99" i="2"/>
  <c r="I20" i="2"/>
  <c r="O20" i="2"/>
  <c r="J32" i="2"/>
  <c r="J101" i="2" s="1"/>
  <c r="O101" i="2"/>
  <c r="J20" i="2"/>
  <c r="P20" i="2"/>
  <c r="O49" i="2" l="1"/>
  <c r="I49" i="2"/>
  <c r="K94" i="2"/>
  <c r="E94" i="2"/>
  <c r="J58" i="2"/>
  <c r="L58" i="2"/>
  <c r="P58" i="2" s="1"/>
  <c r="L94" i="2"/>
  <c r="J49" i="2"/>
  <c r="M94" i="2"/>
  <c r="M58" i="2"/>
  <c r="O58" i="2" s="1"/>
  <c r="O19" i="2"/>
  <c r="P19" i="2" s="1"/>
  <c r="P94" i="2" s="1"/>
  <c r="P49" i="2"/>
</calcChain>
</file>

<file path=xl/sharedStrings.xml><?xml version="1.0" encoding="utf-8"?>
<sst xmlns="http://schemas.openxmlformats.org/spreadsheetml/2006/main" count="396" uniqueCount="181">
  <si>
    <t>Таблица 1.1.</t>
  </si>
  <si>
    <t>Показатели раздельного учета доходов и расходов ОАО "ДРСК", оказывающего услуги по передаче электроэнергии (мощности) по электрическим сетям, принадлежащим на праве собственности или ином законном основании, согласно форме "Отчет о прибылях и убытках"</t>
  </si>
  <si>
    <t>Заполняется:</t>
  </si>
  <si>
    <t>Субъектами естественных монополий, оказывающими услуги по передаче электроэнергии (мощности) по электрическим сетям, принадлежащим на праве собственности или ином законном основании территориальным сетевым организациям</t>
  </si>
  <si>
    <t>Период заполнения:</t>
  </si>
  <si>
    <t>Годовая, Квартальная</t>
  </si>
  <si>
    <t>Требования к заполнению:</t>
  </si>
  <si>
    <t>Заполняется отдельно по каждому субъекту РФ</t>
  </si>
  <si>
    <t>Организация:</t>
  </si>
  <si>
    <t>ОАО "ДРСК"</t>
  </si>
  <si>
    <t>Идентификационный номер налогоплательщика (ИНН):</t>
  </si>
  <si>
    <t>Местонахождение (адрес):</t>
  </si>
  <si>
    <t>675000 Амурская обл., г. Благовещенск, ул. Шевченко 28</t>
  </si>
  <si>
    <t>Субъект РФ:</t>
  </si>
  <si>
    <t>филиал ОАО "ДРСК" "Южно-Якутские ЭС"</t>
  </si>
  <si>
    <t>Отчетный период:</t>
  </si>
  <si>
    <t>Показатель</t>
  </si>
  <si>
    <t>Единица измерения</t>
  </si>
  <si>
    <t>Код показателя</t>
  </si>
  <si>
    <t>из графы 4: по Субъекту РФ,  указанному в заголовке формы **</t>
  </si>
  <si>
    <t>из графы 5 по видам деятельности*</t>
  </si>
  <si>
    <t>из графы 9: по Субъекту РФ,  указанному в заголовке формы **</t>
  </si>
  <si>
    <t>из графы 10 по видам деятельности*</t>
  </si>
  <si>
    <t>Примечания: принцип разделения показателей по субъектам РФ и по видам деятельности согласно ОРД предприятия</t>
  </si>
  <si>
    <t>Передача по распределительным сетям</t>
  </si>
  <si>
    <t>Технологическое присоединение</t>
  </si>
  <si>
    <t>Прочие виды деятельности</t>
  </si>
  <si>
    <t>Выручка (нетто) от продажи товаров, продукции, работ, услуг (за минусом налога на добавленную стоимость, акцизов и аналогичных обязательных платежей)</t>
  </si>
  <si>
    <t>тыс.руб.</t>
  </si>
  <si>
    <t>010</t>
  </si>
  <si>
    <t>В соответствии с Учетной политикой по бухгалтерскому учету ОАО "ДРСК" на соответствующий год.</t>
  </si>
  <si>
    <t>Себестоимость проданных товаров, продукции, работ, услуг</t>
  </si>
  <si>
    <t>020</t>
  </si>
  <si>
    <t>Валовая прибыль</t>
  </si>
  <si>
    <t>030</t>
  </si>
  <si>
    <t>х</t>
  </si>
  <si>
    <t>Коммерческие расходы</t>
  </si>
  <si>
    <t>040</t>
  </si>
  <si>
    <t>Прочие виды деятельности.</t>
  </si>
  <si>
    <t>Управленческие расходы</t>
  </si>
  <si>
    <t>050</t>
  </si>
  <si>
    <t>Прибыль (убыток) от продаж</t>
  </si>
  <si>
    <t>060</t>
  </si>
  <si>
    <t>Проценты к получению</t>
  </si>
  <si>
    <t>070</t>
  </si>
  <si>
    <t>Проценты к уплате</t>
  </si>
  <si>
    <t>080</t>
  </si>
  <si>
    <t>В соответствии с распределением заемных средств.</t>
  </si>
  <si>
    <t>Прочие доходы</t>
  </si>
  <si>
    <t>090</t>
  </si>
  <si>
    <t>Отдельно по каждой статье справочника в соответствии с порядком отнесения внереализационных доходов и расходов по видам деятельности.</t>
  </si>
  <si>
    <t>Прочие расходы</t>
  </si>
  <si>
    <t>100</t>
  </si>
  <si>
    <t>Прибыль до налогообложения</t>
  </si>
  <si>
    <t>110</t>
  </si>
  <si>
    <t>Налог на прибыль и иные аналогичные обязательные платжи</t>
  </si>
  <si>
    <t>120</t>
  </si>
  <si>
    <t>Чистая прибыль</t>
  </si>
  <si>
    <t>130</t>
  </si>
  <si>
    <t>Справочно:</t>
  </si>
  <si>
    <t>Списание дебиторских и кредиторских задолженностей, по которым истек срок исковой давности</t>
  </si>
  <si>
    <t>140</t>
  </si>
  <si>
    <t>Прибыль (убыток) прошлых лет, выявленная в отчетном году</t>
  </si>
  <si>
    <t>150</t>
  </si>
  <si>
    <t>Передача по распределительным сетям.</t>
  </si>
  <si>
    <t>* Полное наименование видов деятельности:</t>
  </si>
  <si>
    <t>гр.6, 11 - оказание услуг по передаче электрической энергии по электрическим сетям, принадлежащим на праве собственности или ином законном основании территориальным сетевым организациям</t>
  </si>
  <si>
    <t>гр. 7, 12 - оказание услуг по технологическому присоединению к электрическим сетям</t>
  </si>
  <si>
    <t xml:space="preserve">** Заполняется субъектами естественных монополий, оказывающими услуги по передаче электрической энергии по электрическим сетям, </t>
  </si>
  <si>
    <t>принадлежащим на праве собственности или ином законном основании территориальным сетевым организациям, в нескольких субъектах РФ</t>
  </si>
  <si>
    <t>Для остальных субъектов естественных монополий графы 5-8, 10-13 заполняются в целом по предприятию</t>
  </si>
  <si>
    <t>Генеральный директор</t>
  </si>
  <si>
    <t>Ю.А. Андреенко</t>
  </si>
  <si>
    <t>подпись</t>
  </si>
  <si>
    <t>Главный бухгалтер</t>
  </si>
  <si>
    <t>Е.А. Игнатова</t>
  </si>
  <si>
    <t>проверка стр. 140</t>
  </si>
  <si>
    <t>проверка стр. 120</t>
  </si>
  <si>
    <t>ИА</t>
  </si>
  <si>
    <t>Таблица 1.2.</t>
  </si>
  <si>
    <t>Расшифровка расходов ОАО "ДРСК", оказывающего услуги по передаче электроэнергии (мощности) по электрическим сетям, принадлежащим на праве собственности или ином законном основании</t>
  </si>
  <si>
    <t>из графы 4: по Субъекту РФ,  указанному в заголовке формы</t>
  </si>
  <si>
    <t>из графы 5 по видам деятельности *</t>
  </si>
  <si>
    <t>из графы 10: по Субъекту РФ, указанному в заголовке формы</t>
  </si>
  <si>
    <t>из графы 10 по видам деятельности *</t>
  </si>
  <si>
    <t>Передача и технологическое присоединение</t>
  </si>
  <si>
    <t>8 (сумма гр.6 и 7)</t>
  </si>
  <si>
    <t>14 (сумма гр. 12 и 13)</t>
  </si>
  <si>
    <t>Расходы, учитываемые в целях налогообложения прибыли, всего, в том числе
(сумма строк 110,120,130,140,150,160,170,180,190)</t>
  </si>
  <si>
    <t>Материальные расходы
(сумма строк 111,112,113)</t>
  </si>
  <si>
    <t>Расходы на приобретение сырья и материалов</t>
  </si>
  <si>
    <t>111</t>
  </si>
  <si>
    <t>Расходы на приобретение электрической энергии на компенсацию технологического расхода (потерь) электрической энергии в сетях, в том числе по уровням напряжения:</t>
  </si>
  <si>
    <t>112</t>
  </si>
  <si>
    <t>ВН</t>
  </si>
  <si>
    <t>-</t>
  </si>
  <si>
    <t>Прямым счетом.</t>
  </si>
  <si>
    <t>СН1</t>
  </si>
  <si>
    <t>СН2</t>
  </si>
  <si>
    <t>НН</t>
  </si>
  <si>
    <t>Расходы на приобретение электрической энергии на хозяйственные нужды</t>
  </si>
  <si>
    <t>113</t>
  </si>
  <si>
    <t>Расходы на оплату услуг сторонних организаций
(сумма строк 121,122,123,124)</t>
  </si>
  <si>
    <t>Расходы на страхование</t>
  </si>
  <si>
    <t>121</t>
  </si>
  <si>
    <t>Оплата услуг ОАО "ФСК ЕЭС"</t>
  </si>
  <si>
    <t>122</t>
  </si>
  <si>
    <t>Оплата услуг по передаче электрической энергии, оказываемых другими сетевыми организациями</t>
  </si>
  <si>
    <t>123</t>
  </si>
  <si>
    <t>Расходы на ремонт основных средств, выполняемые подрядным способом</t>
  </si>
  <si>
    <t>124</t>
  </si>
  <si>
    <t>Расходы на оплату труда</t>
  </si>
  <si>
    <t>Управленческий персонал</t>
  </si>
  <si>
    <t>Специалисты и технические исполнители</t>
  </si>
  <si>
    <t>Основные производственные рабочие</t>
  </si>
  <si>
    <t>Справочно: среднесписочная численность промышленно-производственного персонала организации **</t>
  </si>
  <si>
    <t>чел</t>
  </si>
  <si>
    <t>Расходы на выплату страховых взносов в Пенсионный фонд Российской Федерации, Фонд социального страхования Российской Федерации, Федеральный фонд обязательного медицинского страхования и территориальные фонды обязательного медицинского страхования</t>
  </si>
  <si>
    <t>Амортизация основных средств</t>
  </si>
  <si>
    <t>Аренда и лизинговые платежи
(сумма строк 161,162)</t>
  </si>
  <si>
    <t>160</t>
  </si>
  <si>
    <t>Плата за аренду имущества</t>
  </si>
  <si>
    <t>Лизинговые платежи</t>
  </si>
  <si>
    <t>Налоги, уменьшающие налогооблагаемую базу по налогу на прибыль</t>
  </si>
  <si>
    <t>170</t>
  </si>
  <si>
    <t>Расходы на выплату процентов по кредитам, уменьшающие налогооблагаемую базу по налогу на прибыль</t>
  </si>
  <si>
    <t>180</t>
  </si>
  <si>
    <t>190</t>
  </si>
  <si>
    <t>Расходы, не учитываемые в целях налогообложения прибыли, всего, в том числе
(сумма строк 210,220,230,240,250)</t>
  </si>
  <si>
    <t>200</t>
  </si>
  <si>
    <t xml:space="preserve">Возврат заемных средств на цели инвестпрограммы </t>
  </si>
  <si>
    <t>210</t>
  </si>
  <si>
    <t>Прибыль, направленная на инвестиции</t>
  </si>
  <si>
    <t>220</t>
  </si>
  <si>
    <t>Прибыль, направленная на выплату дивидендов</t>
  </si>
  <si>
    <t>230</t>
  </si>
  <si>
    <t>Расходы социального характера из прибыли</t>
  </si>
  <si>
    <t>240</t>
  </si>
  <si>
    <t>Отдельно по каждой статье справочника в соответствии с порядком отнесения внереализационных расходов по видам деятельности.</t>
  </si>
  <si>
    <t>Прочие расходы из прибыли в отчетном периоде</t>
  </si>
  <si>
    <t>250</t>
  </si>
  <si>
    <t>Расходы на уплату налога на прибыль и иных аналогичных обязательных платежей</t>
  </si>
  <si>
    <t>300</t>
  </si>
  <si>
    <t>Справочные показатели:</t>
  </si>
  <si>
    <t>Из строки 100 прямые расходы</t>
  </si>
  <si>
    <t>400</t>
  </si>
  <si>
    <t>Из строки 100 косвенные расходы</t>
  </si>
  <si>
    <t>500</t>
  </si>
  <si>
    <t>Расходы на приобретение, сооружение и изготовление основных средств, а также на достройку, дооборудование, реконструкцию, модернизацию и техническое перевооружением основных средств</t>
  </si>
  <si>
    <t>Расходы на ремонт основных средств (включая арендованные) всего, в том числе:</t>
  </si>
  <si>
    <t>материальные расходы</t>
  </si>
  <si>
    <t>расходы на оплату труда и выплату страховых взносов</t>
  </si>
  <si>
    <t>расходы на ремонт основных средств, выполняемый подрядным способом</t>
  </si>
  <si>
    <t>прочие расходы</t>
  </si>
  <si>
    <t>Расходы на приобретение электрической энергии в целях компенсации коммерческого расхода (потерь) электрической энергии в сетях</t>
  </si>
  <si>
    <t>800</t>
  </si>
  <si>
    <t>гр.6, 12 - оказание услуг по передаче электрической энергии (мощности) по единой национальной (общероссийской) электрической сети</t>
  </si>
  <si>
    <t>гр.7, 13 - оказание услуг по технологическому присоединению к электрическим сетям</t>
  </si>
  <si>
    <t>** В целях настоящей таблицы под промышленно-производственным персоналом понимается персонал, расходы на оплату труда которого учитываются по счету 20 "Основное производство"</t>
  </si>
  <si>
    <t>Приложение к таблице 1.2</t>
  </si>
  <si>
    <t>Расшифровка дебиторской задолженности, заемных средств и стоимости активов</t>
  </si>
  <si>
    <t>По состоянию на начало отчетного периода, всего по предприятию</t>
  </si>
  <si>
    <t>По состоянию на конец отчетного периода, всего по предприятию</t>
  </si>
  <si>
    <t>Дебиторская задолженность</t>
  </si>
  <si>
    <t>900</t>
  </si>
  <si>
    <t>в том числе по расчетам с покупателями и заказчиками</t>
  </si>
  <si>
    <t>Заемные средства, учитываемые в долгосрочных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</si>
  <si>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1000</t>
  </si>
  <si>
    <t>Заемные средства, учитываемые в краткосрочных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</si>
  <si>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1100</t>
  </si>
  <si>
    <t>Основные средства</t>
  </si>
  <si>
    <t>Прямым счетом</t>
  </si>
  <si>
    <t xml:space="preserve">Арендованные основные средства </t>
  </si>
  <si>
    <t>Незавершенное строительство</t>
  </si>
  <si>
    <t>Андреенко Ю.А.</t>
  </si>
  <si>
    <t>Кротова А.В.</t>
  </si>
  <si>
    <t>проверка расходов</t>
  </si>
  <si>
    <t>проверка стр. 78</t>
  </si>
  <si>
    <t>проверка стр. 79</t>
  </si>
  <si>
    <t xml:space="preserve">проверка социальных </t>
  </si>
  <si>
    <t>проверка подряда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</si>
</sst>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0"/>
      <name val="Arial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Tahoma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0" fillId="0" borderId="43" applyBorder="0">
      <alignment horizontal="center" vertical="center" wrapText="1"/>
    </xf>
    <xf numFmtId="0" fontId="11" fillId="0" borderId="0"/>
  </cellStyleXfs>
  <cellXfs count="152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right"/>
    </xf>
    <xf numFmtId="0" fontId="3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Continuous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/>
    <xf numFmtId="0" fontId="4" fillId="0" borderId="1" xfId="0" applyFont="1" applyFill="1" applyBorder="1"/>
    <xf numFmtId="0" fontId="1" fillId="0" borderId="1" xfId="0" applyFont="1" applyFill="1" applyBorder="1"/>
    <xf numFmtId="0" fontId="4" fillId="0" borderId="2" xfId="0" applyNumberFormat="1" applyFont="1" applyFill="1" applyBorder="1" applyAlignment="1">
      <alignment horizontal="left"/>
    </xf>
    <xf numFmtId="0" fontId="0" fillId="0" borderId="2" xfId="0" applyNumberFormat="1" applyFill="1" applyBorder="1" applyAlignment="1">
      <alignment horizontal="left"/>
    </xf>
    <xf numFmtId="0" fontId="5" fillId="0" borderId="0" xfId="0" applyFont="1" applyFill="1" applyAlignment="1">
      <alignment horizontal="right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right" vertical="center"/>
    </xf>
    <xf numFmtId="3" fontId="1" fillId="0" borderId="4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center" vertical="center" wrapText="1"/>
    </xf>
    <xf numFmtId="3" fontId="1" fillId="0" borderId="0" xfId="0" applyNumberFormat="1" applyFont="1" applyFill="1"/>
    <xf numFmtId="0" fontId="0" fillId="0" borderId="5" xfId="0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right" vertical="center" wrapText="1"/>
    </xf>
    <xf numFmtId="49" fontId="1" fillId="0" borderId="4" xfId="0" applyNumberFormat="1" applyFont="1" applyFill="1" applyBorder="1" applyAlignment="1">
      <alignment horizontal="right" vertical="center" wrapText="1"/>
    </xf>
    <xf numFmtId="3" fontId="5" fillId="0" borderId="4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left"/>
    </xf>
    <xf numFmtId="0" fontId="5" fillId="0" borderId="0" xfId="0" applyFont="1" applyFill="1"/>
    <xf numFmtId="0" fontId="5" fillId="0" borderId="0" xfId="0" applyFont="1" applyFill="1" applyAlignment="1">
      <alignment horizontal="left" indent="2"/>
    </xf>
    <xf numFmtId="0" fontId="6" fillId="0" borderId="0" xfId="0" applyFont="1" applyFill="1"/>
    <xf numFmtId="0" fontId="4" fillId="0" borderId="0" xfId="0" applyFont="1" applyFill="1"/>
    <xf numFmtId="0" fontId="6" fillId="0" borderId="1" xfId="0" applyFont="1" applyFill="1" applyBorder="1"/>
    <xf numFmtId="0" fontId="4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centerContinuous" vertical="top"/>
    </xf>
    <xf numFmtId="0" fontId="4" fillId="0" borderId="0" xfId="0" applyFont="1" applyFill="1" applyAlignment="1">
      <alignment horizontal="left"/>
    </xf>
    <xf numFmtId="0" fontId="7" fillId="0" borderId="0" xfId="0" applyFont="1" applyFill="1"/>
    <xf numFmtId="0" fontId="7" fillId="0" borderId="0" xfId="0" applyFont="1" applyFill="1" applyAlignment="1">
      <alignment horizontal="right"/>
    </xf>
    <xf numFmtId="3" fontId="7" fillId="0" borderId="0" xfId="0" applyNumberFormat="1" applyFont="1" applyFill="1"/>
    <xf numFmtId="0" fontId="8" fillId="0" borderId="0" xfId="0" applyFont="1" applyFill="1" applyAlignment="1">
      <alignment horizontal="left" indent="2"/>
    </xf>
    <xf numFmtId="0" fontId="3" fillId="0" borderId="0" xfId="0" applyNumberFormat="1" applyFont="1" applyFill="1" applyAlignment="1">
      <alignment horizontal="centerContinuous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3" fontId="1" fillId="0" borderId="20" xfId="0" applyNumberFormat="1" applyFont="1" applyFill="1" applyBorder="1" applyAlignment="1">
      <alignment horizontal="center" vertical="center" wrapText="1"/>
    </xf>
    <xf numFmtId="3" fontId="1" fillId="0" borderId="21" xfId="0" applyNumberFormat="1" applyFont="1" applyFill="1" applyBorder="1" applyAlignment="1">
      <alignment horizontal="center" vertical="center" wrapText="1"/>
    </xf>
    <xf numFmtId="3" fontId="1" fillId="0" borderId="22" xfId="0" applyNumberFormat="1" applyFont="1" applyFill="1" applyBorder="1" applyAlignment="1">
      <alignment horizontal="center" vertical="center" wrapText="1"/>
    </xf>
    <xf numFmtId="3" fontId="1" fillId="0" borderId="23" xfId="0" applyNumberFormat="1" applyFont="1" applyFill="1" applyBorder="1" applyAlignment="1">
      <alignment horizontal="center" vertical="center" wrapText="1"/>
    </xf>
    <xf numFmtId="3" fontId="1" fillId="0" borderId="24" xfId="0" applyNumberFormat="1" applyFont="1" applyFill="1" applyBorder="1" applyAlignment="1">
      <alignment horizontal="center" vertical="center" wrapText="1"/>
    </xf>
    <xf numFmtId="3" fontId="1" fillId="0" borderId="25" xfId="0" applyNumberFormat="1" applyFont="1" applyFill="1" applyBorder="1" applyAlignment="1">
      <alignment horizontal="center" vertical="center" wrapText="1"/>
    </xf>
    <xf numFmtId="3" fontId="1" fillId="0" borderId="26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49" fontId="5" fillId="0" borderId="27" xfId="0" applyNumberFormat="1" applyFont="1" applyFill="1" applyBorder="1" applyAlignment="1">
      <alignment horizontal="left" vertical="center" wrapText="1"/>
    </xf>
    <xf numFmtId="49" fontId="5" fillId="0" borderId="28" xfId="0" applyNumberFormat="1" applyFont="1" applyFill="1" applyBorder="1" applyAlignment="1">
      <alignment horizontal="center" vertical="center" wrapText="1"/>
    </xf>
    <xf numFmtId="3" fontId="5" fillId="0" borderId="28" xfId="0" applyNumberFormat="1" applyFont="1" applyFill="1" applyBorder="1" applyAlignment="1">
      <alignment horizontal="right" vertical="center"/>
    </xf>
    <xf numFmtId="3" fontId="5" fillId="0" borderId="29" xfId="0" applyNumberFormat="1" applyFont="1" applyFill="1" applyBorder="1" applyAlignment="1">
      <alignment horizontal="right" vertical="center"/>
    </xf>
    <xf numFmtId="3" fontId="5" fillId="0" borderId="5" xfId="0" applyNumberFormat="1" applyFont="1" applyFill="1" applyBorder="1" applyAlignment="1">
      <alignment horizontal="right" vertical="center"/>
    </xf>
    <xf numFmtId="3" fontId="5" fillId="0" borderId="30" xfId="0" applyNumberFormat="1" applyFont="1" applyFill="1" applyBorder="1" applyAlignment="1">
      <alignment horizontal="right" vertical="center"/>
    </xf>
    <xf numFmtId="3" fontId="1" fillId="0" borderId="7" xfId="0" applyNumberFormat="1" applyFont="1" applyFill="1" applyBorder="1" applyAlignment="1">
      <alignment horizontal="center" vertical="center" wrapText="1"/>
    </xf>
    <xf numFmtId="49" fontId="5" fillId="0" borderId="31" xfId="0" applyNumberFormat="1" applyFont="1" applyFill="1" applyBorder="1" applyAlignment="1">
      <alignment horizontal="left" vertical="center" wrapText="1" indent="2"/>
    </xf>
    <xf numFmtId="49" fontId="5" fillId="0" borderId="32" xfId="0" applyNumberFormat="1" applyFont="1" applyFill="1" applyBorder="1" applyAlignment="1">
      <alignment horizontal="center" vertical="center" wrapText="1"/>
    </xf>
    <xf numFmtId="3" fontId="5" fillId="0" borderId="32" xfId="0" applyNumberFormat="1" applyFont="1" applyFill="1" applyBorder="1" applyAlignment="1">
      <alignment horizontal="right" vertical="center"/>
    </xf>
    <xf numFmtId="3" fontId="5" fillId="0" borderId="33" xfId="0" applyNumberFormat="1" applyFont="1" applyFill="1" applyBorder="1" applyAlignment="1">
      <alignment horizontal="right" vertical="center"/>
    </xf>
    <xf numFmtId="3" fontId="5" fillId="0" borderId="34" xfId="0" applyNumberFormat="1" applyFont="1" applyFill="1" applyBorder="1" applyAlignment="1">
      <alignment horizontal="right" vertical="center"/>
    </xf>
    <xf numFmtId="3" fontId="5" fillId="0" borderId="35" xfId="0" applyNumberFormat="1" applyFont="1" applyFill="1" applyBorder="1" applyAlignment="1">
      <alignment horizontal="right" vertical="center"/>
    </xf>
    <xf numFmtId="0" fontId="9" fillId="0" borderId="36" xfId="0" applyFont="1" applyFill="1" applyBorder="1" applyAlignment="1">
      <alignment horizontal="center" vertical="center" wrapText="1"/>
    </xf>
    <xf numFmtId="49" fontId="1" fillId="0" borderId="31" xfId="0" applyNumberFormat="1" applyFont="1" applyFill="1" applyBorder="1" applyAlignment="1">
      <alignment horizontal="left" vertical="center" wrapText="1" indent="3"/>
    </xf>
    <xf numFmtId="49" fontId="1" fillId="0" borderId="32" xfId="0" applyNumberFormat="1" applyFont="1" applyFill="1" applyBorder="1" applyAlignment="1">
      <alignment horizontal="center" vertical="center" wrapText="1"/>
    </xf>
    <xf numFmtId="3" fontId="1" fillId="0" borderId="32" xfId="0" applyNumberFormat="1" applyFont="1" applyFill="1" applyBorder="1" applyAlignment="1">
      <alignment horizontal="right" vertical="center"/>
    </xf>
    <xf numFmtId="3" fontId="1" fillId="0" borderId="34" xfId="0" applyNumberFormat="1" applyFont="1" applyFill="1" applyBorder="1" applyAlignment="1">
      <alignment horizontal="right" vertical="center"/>
    </xf>
    <xf numFmtId="3" fontId="1" fillId="0" borderId="35" xfId="0" applyNumberFormat="1" applyFont="1" applyFill="1" applyBorder="1" applyAlignment="1">
      <alignment horizontal="right" vertical="center"/>
    </xf>
    <xf numFmtId="0" fontId="9" fillId="0" borderId="28" xfId="0" applyFont="1" applyFill="1" applyBorder="1" applyAlignment="1">
      <alignment horizontal="center" vertical="center" wrapText="1"/>
    </xf>
    <xf numFmtId="49" fontId="1" fillId="0" borderId="31" xfId="0" applyNumberFormat="1" applyFont="1" applyFill="1" applyBorder="1" applyAlignment="1">
      <alignment horizontal="left" vertical="center" wrapText="1" indent="5"/>
    </xf>
    <xf numFmtId="3" fontId="1" fillId="0" borderId="37" xfId="0" applyNumberFormat="1" applyFont="1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3" fontId="1" fillId="0" borderId="37" xfId="0" applyNumberFormat="1" applyFont="1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3" fontId="1" fillId="0" borderId="33" xfId="0" applyNumberFormat="1" applyFont="1" applyFill="1" applyBorder="1" applyAlignment="1">
      <alignment horizontal="right" vertical="center"/>
    </xf>
    <xf numFmtId="0" fontId="9" fillId="0" borderId="36" xfId="0" applyFont="1" applyFill="1" applyBorder="1" applyAlignment="1">
      <alignment horizontal="center" vertical="center"/>
    </xf>
    <xf numFmtId="49" fontId="1" fillId="0" borderId="31" xfId="0" applyNumberFormat="1" applyFont="1" applyFill="1" applyBorder="1" applyAlignment="1">
      <alignment horizontal="left" vertical="center" wrapText="1" indent="4"/>
    </xf>
    <xf numFmtId="0" fontId="9" fillId="0" borderId="28" xfId="0" applyFont="1" applyFill="1" applyBorder="1" applyAlignment="1">
      <alignment horizontal="center" vertical="center"/>
    </xf>
    <xf numFmtId="3" fontId="5" fillId="0" borderId="0" xfId="0" applyNumberFormat="1" applyFont="1" applyFill="1"/>
    <xf numFmtId="0" fontId="1" fillId="0" borderId="32" xfId="0" applyFont="1" applyFill="1" applyBorder="1" applyAlignment="1">
      <alignment horizontal="center" vertical="center"/>
    </xf>
    <xf numFmtId="0" fontId="0" fillId="0" borderId="36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49" fontId="5" fillId="0" borderId="31" xfId="0" applyNumberFormat="1" applyFont="1" applyFill="1" applyBorder="1" applyAlignment="1">
      <alignment horizontal="left" vertical="center" wrapText="1"/>
    </xf>
    <xf numFmtId="3" fontId="5" fillId="0" borderId="38" xfId="0" applyNumberFormat="1" applyFont="1" applyFill="1" applyBorder="1" applyAlignment="1">
      <alignment vertical="center"/>
    </xf>
    <xf numFmtId="49" fontId="1" fillId="0" borderId="31" xfId="0" applyNumberFormat="1" applyFont="1" applyFill="1" applyBorder="1" applyAlignment="1">
      <alignment horizontal="left" vertical="center" wrapText="1" indent="2"/>
    </xf>
    <xf numFmtId="3" fontId="1" fillId="0" borderId="32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vertical="center"/>
    </xf>
    <xf numFmtId="3" fontId="1" fillId="0" borderId="34" xfId="0" applyNumberFormat="1" applyFont="1" applyFill="1" applyBorder="1" applyAlignment="1">
      <alignment vertical="center"/>
    </xf>
    <xf numFmtId="3" fontId="1" fillId="0" borderId="38" xfId="0" applyNumberFormat="1" applyFont="1" applyFill="1" applyBorder="1" applyAlignment="1">
      <alignment vertical="center"/>
    </xf>
    <xf numFmtId="3" fontId="1" fillId="0" borderId="38" xfId="0" applyNumberFormat="1" applyFont="1" applyFill="1" applyBorder="1" applyAlignment="1">
      <alignment horizontal="center" vertical="center"/>
    </xf>
    <xf numFmtId="49" fontId="5" fillId="0" borderId="31" xfId="0" applyNumberFormat="1" applyFont="1" applyFill="1" applyBorder="1" applyAlignment="1">
      <alignment vertical="center"/>
    </xf>
    <xf numFmtId="49" fontId="1" fillId="0" borderId="32" xfId="0" applyNumberFormat="1" applyFont="1" applyFill="1" applyBorder="1" applyAlignment="1">
      <alignment vertical="center" wrapText="1"/>
    </xf>
    <xf numFmtId="3" fontId="1" fillId="0" borderId="32" xfId="0" applyNumberFormat="1" applyFont="1" applyFill="1" applyBorder="1" applyAlignment="1">
      <alignment horizontal="right" vertical="center" wrapText="1"/>
    </xf>
    <xf numFmtId="3" fontId="1" fillId="0" borderId="2" xfId="0" applyNumberFormat="1" applyFont="1" applyFill="1" applyBorder="1" applyAlignment="1">
      <alignment horizontal="right" vertical="center" wrapText="1"/>
    </xf>
    <xf numFmtId="3" fontId="1" fillId="0" borderId="38" xfId="0" applyNumberFormat="1" applyFont="1" applyFill="1" applyBorder="1" applyAlignment="1">
      <alignment horizontal="right" vertical="center" wrapText="1"/>
    </xf>
    <xf numFmtId="3" fontId="1" fillId="0" borderId="31" xfId="0" applyNumberFormat="1" applyFont="1" applyFill="1" applyBorder="1" applyAlignment="1">
      <alignment horizontal="right" vertical="center" wrapText="1"/>
    </xf>
    <xf numFmtId="3" fontId="1" fillId="0" borderId="32" xfId="0" applyNumberFormat="1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vertical="center" wrapText="1"/>
    </xf>
    <xf numFmtId="0" fontId="5" fillId="0" borderId="32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left" wrapText="1" indent="3"/>
    </xf>
    <xf numFmtId="0" fontId="1" fillId="0" borderId="32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left" vertical="center" wrapText="1" indent="3"/>
    </xf>
    <xf numFmtId="49" fontId="1" fillId="0" borderId="39" xfId="0" applyNumberFormat="1" applyFont="1" applyFill="1" applyBorder="1" applyAlignment="1">
      <alignment horizontal="left" vertical="center" wrapText="1"/>
    </xf>
    <xf numFmtId="49" fontId="1" fillId="0" borderId="40" xfId="0" applyNumberFormat="1" applyFont="1" applyFill="1" applyBorder="1" applyAlignment="1">
      <alignment horizontal="center" vertical="center" wrapText="1"/>
    </xf>
    <xf numFmtId="3" fontId="1" fillId="0" borderId="40" xfId="0" applyNumberFormat="1" applyFont="1" applyFill="1" applyBorder="1" applyAlignment="1">
      <alignment horizontal="right" vertical="center"/>
    </xf>
    <xf numFmtId="3" fontId="1" fillId="0" borderId="16" xfId="0" applyNumberFormat="1" applyFont="1" applyFill="1" applyBorder="1" applyAlignment="1">
      <alignment horizontal="right" vertical="center"/>
    </xf>
    <xf numFmtId="3" fontId="1" fillId="0" borderId="17" xfId="0" applyNumberFormat="1" applyFont="1" applyFill="1" applyBorder="1" applyAlignment="1">
      <alignment horizontal="right" vertical="center"/>
    </xf>
    <xf numFmtId="3" fontId="1" fillId="0" borderId="4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/>
    <xf numFmtId="0" fontId="5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Continuous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left" vertical="center"/>
    </xf>
    <xf numFmtId="1" fontId="1" fillId="0" borderId="42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/>
    <xf numFmtId="0" fontId="0" fillId="0" borderId="5" xfId="0" applyFill="1" applyBorder="1" applyAlignment="1"/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" fontId="1" fillId="0" borderId="4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Continuous" vertical="top"/>
    </xf>
    <xf numFmtId="0" fontId="1" fillId="0" borderId="0" xfId="0" applyFont="1" applyFill="1" applyAlignment="1">
      <alignment horizontal="right"/>
    </xf>
  </cellXfs>
  <cellStyles count="3">
    <cellStyle name="ЗаголовокСтолбца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ologdina-tl/Desktop/&#1044;&#1086;&#1082;&#1091;&#1084;&#1077;&#1085;&#1090;&#1099;/&#1055;&#1088;&#1080;&#1082;&#1072;&#1079;%20585/2014/9%20&#1084;&#1077;&#1089;.%202014/&#1058;&#1072;&#1073;&#1083;&#1080;&#1094;&#1099;%201.1%20&#1080;%201.2_9%20&#1084;&#1077;&#1089;.%202013%20-9%20&#1084;&#1077;&#1089;.%202014%20&#1075;&#1075;.%20-&#1076;&#1083;&#1103;%20&#1089;&#1086;&#1075;&#1083;&#1072;&#1089;&#1086;&#1074;&#1072;&#1085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 АЭС"/>
      <sheetName val="1.2. АЭС"/>
      <sheetName val="1.1. ПЭС "/>
      <sheetName val="1.2. ПЭС"/>
      <sheetName val="1.1. ХЭС"/>
      <sheetName val="1.2. ХЭС"/>
      <sheetName val="1.1. ЭС ЕАО"/>
      <sheetName val="1.2. ЭС ЕАО"/>
      <sheetName val="1.1. ЮЯЭС"/>
      <sheetName val="1.2. ЮЯЭС"/>
      <sheetName val="Лист1"/>
    </sheetNames>
    <sheetDataSet>
      <sheetData sheetId="0">
        <row r="14">
          <cell r="J14" t="str">
            <v>9 месяцев 2014 года</v>
          </cell>
        </row>
        <row r="16">
          <cell r="E16" t="str">
            <v>За отчетный период, всего по предприятию (9 мес. 2014 г. факт)</v>
          </cell>
          <cell r="J16" t="str">
            <v>За аналогичный период предыдущего года, всего по предприятию (9 мес. 2013 г.факт)</v>
          </cell>
        </row>
        <row r="19">
          <cell r="E19">
            <v>17776179.081782602</v>
          </cell>
          <cell r="J19">
            <v>13827904.123303499</v>
          </cell>
        </row>
        <row r="20">
          <cell r="E20">
            <v>16304467.2774419</v>
          </cell>
          <cell r="J20">
            <v>14705168.9323752</v>
          </cell>
        </row>
        <row r="22">
          <cell r="E22">
            <v>646.05361000000005</v>
          </cell>
          <cell r="J22">
            <v>539.49511999999993</v>
          </cell>
        </row>
        <row r="25">
          <cell r="E25">
            <v>61505.676939999998</v>
          </cell>
          <cell r="J25">
            <v>969.67345999999998</v>
          </cell>
        </row>
        <row r="27">
          <cell r="E27">
            <v>279626.67863000004</v>
          </cell>
          <cell r="J27">
            <v>127819.03246999999</v>
          </cell>
        </row>
        <row r="28">
          <cell r="E28">
            <v>361783.93739710597</v>
          </cell>
          <cell r="J28">
            <v>215424.85735236097</v>
          </cell>
        </row>
        <row r="33">
          <cell r="E33">
            <v>4007.37</v>
          </cell>
          <cell r="J33">
            <v>186</v>
          </cell>
        </row>
        <row r="34">
          <cell r="E34">
            <v>5735.5842600000005</v>
          </cell>
          <cell r="J34">
            <v>-1383.1975899999998</v>
          </cell>
        </row>
      </sheetData>
      <sheetData sheetId="1">
        <row r="14">
          <cell r="M14" t="str">
            <v>9 месяцев 2014 года</v>
          </cell>
        </row>
        <row r="16">
          <cell r="E16" t="str">
            <v>За отчетный период, всего по предприятию (9 мес. 2014 г. факт)</v>
          </cell>
          <cell r="K16" t="str">
            <v>За аналогичный период предыдущего года, всего по предприятию (9 мес. 2013 г. факт)</v>
          </cell>
        </row>
        <row r="21">
          <cell r="E21">
            <v>358321.29952</v>
          </cell>
          <cell r="K21">
            <v>344298.18031999998</v>
          </cell>
        </row>
        <row r="22">
          <cell r="E22">
            <v>1875111.5420899999</v>
          </cell>
          <cell r="K22">
            <v>1873520.59375</v>
          </cell>
        </row>
        <row r="23">
          <cell r="E23">
            <v>580459.09265916306</v>
          </cell>
          <cell r="K23">
            <v>538857.92408107605</v>
          </cell>
        </row>
        <row r="24">
          <cell r="E24">
            <v>400809.46349528799</v>
          </cell>
          <cell r="K24">
            <v>407759.86000079499</v>
          </cell>
        </row>
        <row r="25">
          <cell r="E25">
            <v>395539.235152309</v>
          </cell>
          <cell r="K25">
            <v>395897.96077586699</v>
          </cell>
        </row>
        <row r="26">
          <cell r="E26">
            <v>498303.75078323903</v>
          </cell>
          <cell r="K26">
            <v>531004.84889226197</v>
          </cell>
        </row>
        <row r="27">
          <cell r="E27">
            <v>154957.36168</v>
          </cell>
          <cell r="K27">
            <v>154940.62619000001</v>
          </cell>
        </row>
        <row r="29">
          <cell r="E29">
            <v>21512.171350000001</v>
          </cell>
          <cell r="K29">
            <v>15240.99627</v>
          </cell>
        </row>
        <row r="30">
          <cell r="E30">
            <v>3533068.69576</v>
          </cell>
          <cell r="K30">
            <v>3160339.7650199998</v>
          </cell>
        </row>
        <row r="31">
          <cell r="E31">
            <v>3701503.4772299998</v>
          </cell>
          <cell r="K31">
            <v>3489651.41</v>
          </cell>
        </row>
        <row r="32">
          <cell r="E32">
            <v>159988.86603999999</v>
          </cell>
          <cell r="K32">
            <v>86475.054759999999</v>
          </cell>
        </row>
        <row r="34">
          <cell r="E34">
            <v>925624.57326603599</v>
          </cell>
          <cell r="K34">
            <v>723883.81241830101</v>
          </cell>
        </row>
        <row r="35">
          <cell r="E35">
            <v>927008.32679600106</v>
          </cell>
          <cell r="K35">
            <v>730351.15110353404</v>
          </cell>
        </row>
        <row r="36">
          <cell r="E36">
            <v>1377207.40069351</v>
          </cell>
          <cell r="K36">
            <v>1169224.4019204499</v>
          </cell>
        </row>
        <row r="38">
          <cell r="E38">
            <v>1177.046</v>
          </cell>
          <cell r="K38">
            <v>1162.7043333333299</v>
          </cell>
        </row>
        <row r="39">
          <cell r="E39">
            <v>1854.2246666666699</v>
          </cell>
          <cell r="K39">
            <v>1763.1464333333299</v>
          </cell>
        </row>
        <row r="40">
          <cell r="E40">
            <v>4099.9746666666697</v>
          </cell>
          <cell r="K40">
            <v>4164.9501</v>
          </cell>
        </row>
        <row r="41">
          <cell r="E41">
            <v>906436.55257000006</v>
          </cell>
          <cell r="K41">
            <v>751936.56423000002</v>
          </cell>
        </row>
        <row r="42">
          <cell r="E42">
            <v>1645333.6905400001</v>
          </cell>
          <cell r="K42">
            <v>1564099.1593200001</v>
          </cell>
        </row>
        <row r="44">
          <cell r="E44">
            <v>171600.41302000001</v>
          </cell>
          <cell r="K44">
            <v>159227.78727</v>
          </cell>
        </row>
        <row r="45">
          <cell r="K45">
            <v>0</v>
          </cell>
        </row>
        <row r="46">
          <cell r="E46">
            <v>146832.65757000001</v>
          </cell>
          <cell r="K46">
            <v>100968.13877999999</v>
          </cell>
        </row>
        <row r="47">
          <cell r="E47">
            <v>601562.59985</v>
          </cell>
          <cell r="K47">
            <v>562676.58036999998</v>
          </cell>
        </row>
        <row r="50">
          <cell r="E50">
            <v>0</v>
          </cell>
          <cell r="K50">
            <v>1570000</v>
          </cell>
        </row>
        <row r="51">
          <cell r="E51">
            <v>0</v>
          </cell>
          <cell r="K51">
            <v>0</v>
          </cell>
        </row>
        <row r="52">
          <cell r="E52">
            <v>0</v>
          </cell>
          <cell r="K52">
            <v>0</v>
          </cell>
        </row>
        <row r="53">
          <cell r="E53">
            <v>169981.233857107</v>
          </cell>
          <cell r="K53">
            <v>124657.45818563981</v>
          </cell>
        </row>
        <row r="55">
          <cell r="E55">
            <v>338946.81947350304</v>
          </cell>
          <cell r="K55">
            <v>-276503.853</v>
          </cell>
        </row>
        <row r="57">
          <cell r="E57">
            <v>13048820.802779999</v>
          </cell>
          <cell r="K57">
            <v>12002790.083870001</v>
          </cell>
        </row>
        <row r="59">
          <cell r="E59">
            <v>1837991.829134</v>
          </cell>
          <cell r="K59">
            <v>1239291.616926</v>
          </cell>
        </row>
        <row r="60">
          <cell r="K60">
            <v>406773.25575999997</v>
          </cell>
        </row>
        <row r="61">
          <cell r="E61">
            <v>139525.47051000001</v>
          </cell>
          <cell r="K61">
            <v>143917.356</v>
          </cell>
        </row>
        <row r="62">
          <cell r="E62">
            <v>183793.47500000001</v>
          </cell>
          <cell r="K62">
            <v>172706.84499999997</v>
          </cell>
        </row>
        <row r="63">
          <cell r="E63">
            <v>159988.86603999999</v>
          </cell>
          <cell r="K63">
            <v>86475.054759999999</v>
          </cell>
        </row>
        <row r="64">
          <cell r="E64">
            <v>3612.8159799999776</v>
          </cell>
          <cell r="K64">
            <v>3674</v>
          </cell>
        </row>
        <row r="65">
          <cell r="E65">
            <v>75447.873294924299</v>
          </cell>
          <cell r="K65">
            <v>104850.781649661</v>
          </cell>
        </row>
        <row r="76">
          <cell r="E76">
            <v>2151583.6758900001</v>
          </cell>
          <cell r="K76">
            <v>2043578.4005499999</v>
          </cell>
        </row>
        <row r="78">
          <cell r="E78" t="str">
            <v>х</v>
          </cell>
          <cell r="K78" t="str">
            <v>х</v>
          </cell>
        </row>
        <row r="79">
          <cell r="E79" t="str">
            <v>х</v>
          </cell>
          <cell r="K79" t="str">
            <v>х</v>
          </cell>
        </row>
        <row r="80">
          <cell r="E80">
            <v>33342447</v>
          </cell>
          <cell r="K80">
            <v>34392664</v>
          </cell>
        </row>
        <row r="81">
          <cell r="E81">
            <v>4824556</v>
          </cell>
          <cell r="K81">
            <v>6151493</v>
          </cell>
        </row>
        <row r="82">
          <cell r="E82">
            <v>2438796.838976</v>
          </cell>
          <cell r="K82">
            <v>3322641.5964299999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B1:R66"/>
  <sheetViews>
    <sheetView showGridLines="0" tabSelected="1" view="pageBreakPreview" topLeftCell="A13" zoomScale="60" zoomScaleNormal="40" workbookViewId="0">
      <pane xSplit="4" ySplit="6" topLeftCell="E25" activePane="bottomRight" state="frozen"/>
      <selection activeCell="F16" sqref="F16:F17"/>
      <selection pane="topRight" activeCell="F16" sqref="F16:F17"/>
      <selection pane="bottomLeft" activeCell="F16" sqref="F16:F17"/>
      <selection pane="bottomRight" activeCell="F16" sqref="F16:F17"/>
    </sheetView>
  </sheetViews>
  <sheetFormatPr defaultRowHeight="18.75" x14ac:dyDescent="0.3"/>
  <cols>
    <col min="1" max="1" width="1.42578125" style="1" customWidth="1"/>
    <col min="2" max="2" width="58.42578125" style="1" customWidth="1"/>
    <col min="3" max="3" width="14.85546875" style="1" customWidth="1"/>
    <col min="4" max="4" width="9.140625" style="1"/>
    <col min="5" max="6" width="18.28515625" style="1" customWidth="1"/>
    <col min="7" max="7" width="16.85546875" style="1" customWidth="1"/>
    <col min="8" max="8" width="16.28515625" style="1" customWidth="1"/>
    <col min="9" max="9" width="15.7109375" style="1" customWidth="1"/>
    <col min="10" max="10" width="18.5703125" style="1" customWidth="1"/>
    <col min="11" max="11" width="17.42578125" style="1" customWidth="1"/>
    <col min="12" max="12" width="16.85546875" style="1" customWidth="1"/>
    <col min="13" max="13" width="15" style="1" customWidth="1"/>
    <col min="14" max="14" width="16.140625" style="1" customWidth="1"/>
    <col min="15" max="15" width="33.5703125" style="1" customWidth="1"/>
    <col min="16" max="16" width="10.28515625" style="1" customWidth="1"/>
    <col min="17" max="17" width="27.28515625" style="1" customWidth="1"/>
    <col min="18" max="18" width="10.28515625" style="1" customWidth="1"/>
    <col min="19" max="16384" width="9.140625" style="1"/>
  </cols>
  <sheetData>
    <row r="1" spans="2:15" ht="7.5" customHeight="1" x14ac:dyDescent="0.3"/>
    <row r="2" spans="2:15" ht="20.25" x14ac:dyDescent="0.3">
      <c r="O2" s="2" t="s">
        <v>0</v>
      </c>
    </row>
    <row r="4" spans="2:15" ht="92.25" customHeight="1" x14ac:dyDescent="0.3">
      <c r="B4" s="3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</row>
    <row r="6" spans="2:15" ht="51" customHeight="1" x14ac:dyDescent="0.3">
      <c r="B6" s="6" t="s">
        <v>2</v>
      </c>
      <c r="C6" s="7" t="s">
        <v>3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2:15" x14ac:dyDescent="0.3">
      <c r="B7" s="6" t="s">
        <v>4</v>
      </c>
      <c r="C7" s="7" t="s">
        <v>5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2:15" x14ac:dyDescent="0.3">
      <c r="B8" s="6" t="s">
        <v>6</v>
      </c>
      <c r="C8" s="7" t="s">
        <v>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2:15" x14ac:dyDescent="0.3">
      <c r="B9" s="6"/>
    </row>
    <row r="10" spans="2:15" ht="26.25" x14ac:dyDescent="0.4">
      <c r="B10" s="6" t="s">
        <v>8</v>
      </c>
      <c r="H10" s="8"/>
      <c r="I10" s="8"/>
      <c r="J10" s="9" t="s">
        <v>9</v>
      </c>
      <c r="K10" s="10"/>
      <c r="L10" s="10"/>
    </row>
    <row r="11" spans="2:15" ht="26.25" x14ac:dyDescent="0.4">
      <c r="B11" s="6" t="s">
        <v>10</v>
      </c>
      <c r="H11" s="8"/>
      <c r="I11" s="8"/>
      <c r="J11" s="11">
        <v>2801108200</v>
      </c>
      <c r="K11" s="12"/>
      <c r="L11" s="12"/>
    </row>
    <row r="12" spans="2:15" ht="26.25" x14ac:dyDescent="0.4">
      <c r="B12" s="6" t="s">
        <v>11</v>
      </c>
      <c r="H12" s="8"/>
      <c r="I12" s="8"/>
      <c r="J12" s="9" t="s">
        <v>12</v>
      </c>
      <c r="K12" s="10"/>
      <c r="L12" s="10"/>
    </row>
    <row r="13" spans="2:15" ht="26.25" x14ac:dyDescent="0.4">
      <c r="B13" s="6" t="s">
        <v>13</v>
      </c>
      <c r="H13" s="8"/>
      <c r="I13" s="8"/>
      <c r="J13" s="9" t="s">
        <v>14</v>
      </c>
      <c r="K13" s="10"/>
      <c r="L13" s="10"/>
    </row>
    <row r="14" spans="2:15" ht="26.25" x14ac:dyDescent="0.4">
      <c r="B14" s="6" t="s">
        <v>15</v>
      </c>
      <c r="H14" s="8"/>
      <c r="I14" s="8"/>
      <c r="J14" s="9" t="str">
        <f>'[1]1.1. АЭС'!J14</f>
        <v>9 месяцев 2014 года</v>
      </c>
      <c r="K14" s="10"/>
      <c r="L14" s="10"/>
    </row>
    <row r="15" spans="2:15" ht="11.25" customHeight="1" x14ac:dyDescent="0.3">
      <c r="H15" s="8"/>
      <c r="I15" s="8"/>
      <c r="J15" s="8"/>
      <c r="K15" s="8"/>
      <c r="L15" s="8"/>
      <c r="M15" s="8"/>
      <c r="O15" s="13"/>
    </row>
    <row r="16" spans="2:15" ht="32.25" customHeight="1" x14ac:dyDescent="0.3">
      <c r="B16" s="14" t="s">
        <v>16</v>
      </c>
      <c r="C16" s="14" t="s">
        <v>17</v>
      </c>
      <c r="D16" s="14" t="s">
        <v>18</v>
      </c>
      <c r="E16" s="14" t="str">
        <f>'[1]1.1. АЭС'!E16:E17</f>
        <v>За отчетный период, всего по предприятию (9 мес. 2014 г. факт)</v>
      </c>
      <c r="F16" s="14" t="s">
        <v>19</v>
      </c>
      <c r="G16" s="15" t="s">
        <v>20</v>
      </c>
      <c r="H16" s="15"/>
      <c r="I16" s="15"/>
      <c r="J16" s="14" t="str">
        <f>'[1]1.1. АЭС'!J16:J17</f>
        <v>За аналогичный период предыдущего года, всего по предприятию (9 мес. 2013 г.факт)</v>
      </c>
      <c r="K16" s="14" t="s">
        <v>21</v>
      </c>
      <c r="L16" s="15" t="s">
        <v>22</v>
      </c>
      <c r="M16" s="15"/>
      <c r="N16" s="15"/>
      <c r="O16" s="14" t="s">
        <v>23</v>
      </c>
    </row>
    <row r="17" spans="2:18" ht="162" customHeight="1" x14ac:dyDescent="0.3">
      <c r="B17" s="16"/>
      <c r="C17" s="16"/>
      <c r="D17" s="16"/>
      <c r="E17" s="16"/>
      <c r="F17" s="16"/>
      <c r="G17" s="17" t="s">
        <v>24</v>
      </c>
      <c r="H17" s="17" t="s">
        <v>25</v>
      </c>
      <c r="I17" s="17" t="s">
        <v>26</v>
      </c>
      <c r="J17" s="16"/>
      <c r="K17" s="16"/>
      <c r="L17" s="17" t="s">
        <v>24</v>
      </c>
      <c r="M17" s="17" t="s">
        <v>25</v>
      </c>
      <c r="N17" s="17" t="s">
        <v>26</v>
      </c>
      <c r="O17" s="16"/>
    </row>
    <row r="18" spans="2:18" ht="14.25" customHeight="1" x14ac:dyDescent="0.3">
      <c r="B18" s="18">
        <v>1</v>
      </c>
      <c r="C18" s="18">
        <v>2</v>
      </c>
      <c r="D18" s="18">
        <v>3</v>
      </c>
      <c r="E18" s="18">
        <v>4</v>
      </c>
      <c r="F18" s="18">
        <v>5</v>
      </c>
      <c r="G18" s="18">
        <v>6</v>
      </c>
      <c r="H18" s="18">
        <v>7</v>
      </c>
      <c r="I18" s="18">
        <v>8</v>
      </c>
      <c r="J18" s="18">
        <v>9</v>
      </c>
      <c r="K18" s="18">
        <v>10</v>
      </c>
      <c r="L18" s="18">
        <v>11</v>
      </c>
      <c r="M18" s="18">
        <v>12</v>
      </c>
      <c r="N18" s="18">
        <v>13</v>
      </c>
      <c r="O18" s="18">
        <v>14</v>
      </c>
    </row>
    <row r="19" spans="2:18" ht="75" x14ac:dyDescent="0.3">
      <c r="B19" s="19" t="s">
        <v>27</v>
      </c>
      <c r="C19" s="20" t="s">
        <v>28</v>
      </c>
      <c r="D19" s="20" t="s">
        <v>29</v>
      </c>
      <c r="E19" s="21">
        <f>'[1]1.1. АЭС'!E19</f>
        <v>17776179.081782602</v>
      </c>
      <c r="F19" s="21">
        <v>1001583.3736114</v>
      </c>
      <c r="G19" s="22">
        <v>990992.36559139995</v>
      </c>
      <c r="H19" s="22">
        <v>2991.6390199999996</v>
      </c>
      <c r="I19" s="22">
        <f>F19-G19-H19</f>
        <v>7599.369000000067</v>
      </c>
      <c r="J19" s="21">
        <f>'[1]1.1. АЭС'!J19</f>
        <v>13827904.123303499</v>
      </c>
      <c r="K19" s="21">
        <v>929597.12622833997</v>
      </c>
      <c r="L19" s="22">
        <v>922317.18636834004</v>
      </c>
      <c r="M19" s="22">
        <v>967.70986000000005</v>
      </c>
      <c r="N19" s="22">
        <f>K19-L19-M19</f>
        <v>6312.2299999999259</v>
      </c>
      <c r="O19" s="23" t="s">
        <v>30</v>
      </c>
      <c r="P19" s="24"/>
      <c r="Q19" s="24">
        <v>0</v>
      </c>
    </row>
    <row r="20" spans="2:18" ht="92.25" customHeight="1" x14ac:dyDescent="0.3">
      <c r="B20" s="19" t="s">
        <v>31</v>
      </c>
      <c r="C20" s="20" t="s">
        <v>28</v>
      </c>
      <c r="D20" s="20" t="s">
        <v>32</v>
      </c>
      <c r="E20" s="21">
        <f>'[1]1.1. АЭС'!E20</f>
        <v>16304467.2774419</v>
      </c>
      <c r="F20" s="21">
        <v>907193.78</v>
      </c>
      <c r="G20" s="21">
        <v>896284.91999999993</v>
      </c>
      <c r="H20" s="21">
        <v>5088.4400000000005</v>
      </c>
      <c r="I20" s="22">
        <f>F20-G20-H20</f>
        <v>5820.4200000001019</v>
      </c>
      <c r="J20" s="21">
        <f>'[1]1.1. АЭС'!J20</f>
        <v>14705168.9323752</v>
      </c>
      <c r="K20" s="21">
        <v>815676.54374024598</v>
      </c>
      <c r="L20" s="21">
        <v>808694.65133000002</v>
      </c>
      <c r="M20" s="21">
        <v>3430.9487800000002</v>
      </c>
      <c r="N20" s="22">
        <f>K20-L20-M20</f>
        <v>3550.9436302459567</v>
      </c>
      <c r="O20" s="25"/>
      <c r="P20" s="24"/>
      <c r="Q20" s="24">
        <v>3.6036060191690922E-4</v>
      </c>
    </row>
    <row r="21" spans="2:18" x14ac:dyDescent="0.3">
      <c r="B21" s="19" t="s">
        <v>33</v>
      </c>
      <c r="C21" s="20" t="s">
        <v>28</v>
      </c>
      <c r="D21" s="20" t="s">
        <v>34</v>
      </c>
      <c r="E21" s="21">
        <f t="shared" ref="E21:N21" si="0">E19-E20</f>
        <v>1471711.8043407016</v>
      </c>
      <c r="F21" s="21">
        <f t="shared" si="0"/>
        <v>94389.593611399992</v>
      </c>
      <c r="G21" s="22">
        <f t="shared" si="0"/>
        <v>94707.445591400028</v>
      </c>
      <c r="H21" s="22">
        <f t="shared" si="0"/>
        <v>-2096.8009800000009</v>
      </c>
      <c r="I21" s="22">
        <f t="shared" si="0"/>
        <v>1778.9489999999651</v>
      </c>
      <c r="J21" s="21">
        <f t="shared" si="0"/>
        <v>-877264.80907170102</v>
      </c>
      <c r="K21" s="21">
        <f t="shared" si="0"/>
        <v>113920.58248809399</v>
      </c>
      <c r="L21" s="22">
        <f t="shared" si="0"/>
        <v>113622.53503834002</v>
      </c>
      <c r="M21" s="22">
        <f t="shared" si="0"/>
        <v>-2463.2389200000002</v>
      </c>
      <c r="N21" s="22">
        <f t="shared" si="0"/>
        <v>2761.2863697539692</v>
      </c>
      <c r="O21" s="17" t="s">
        <v>35</v>
      </c>
      <c r="P21" s="24"/>
      <c r="Q21" s="24">
        <v>-3.6036048550158739E-4</v>
      </c>
    </row>
    <row r="22" spans="2:18" ht="37.5" x14ac:dyDescent="0.3">
      <c r="B22" s="26" t="s">
        <v>36</v>
      </c>
      <c r="C22" s="27" t="s">
        <v>28</v>
      </c>
      <c r="D22" s="27" t="s">
        <v>37</v>
      </c>
      <c r="E22" s="21">
        <f>'[1]1.1. АЭС'!E22</f>
        <v>646.05361000000005</v>
      </c>
      <c r="F22" s="21">
        <v>0</v>
      </c>
      <c r="G22" s="21">
        <v>0</v>
      </c>
      <c r="H22" s="21">
        <v>0</v>
      </c>
      <c r="I22" s="22">
        <f>F22-G22-H22</f>
        <v>0</v>
      </c>
      <c r="J22" s="21">
        <f>'[1]1.1. АЭС'!J22</f>
        <v>539.49511999999993</v>
      </c>
      <c r="K22" s="21">
        <v>0</v>
      </c>
      <c r="L22" s="21">
        <v>0</v>
      </c>
      <c r="M22" s="21">
        <v>0</v>
      </c>
      <c r="N22" s="22">
        <f>K22-L22-M22</f>
        <v>0</v>
      </c>
      <c r="O22" s="17" t="s">
        <v>38</v>
      </c>
      <c r="Q22" s="24">
        <v>0</v>
      </c>
    </row>
    <row r="23" spans="2:18" x14ac:dyDescent="0.3">
      <c r="B23" s="26" t="s">
        <v>39</v>
      </c>
      <c r="C23" s="27" t="s">
        <v>28</v>
      </c>
      <c r="D23" s="27" t="s">
        <v>40</v>
      </c>
      <c r="E23" s="21" t="s">
        <v>35</v>
      </c>
      <c r="F23" s="21" t="s">
        <v>35</v>
      </c>
      <c r="G23" s="22" t="s">
        <v>35</v>
      </c>
      <c r="H23" s="22" t="s">
        <v>35</v>
      </c>
      <c r="I23" s="22" t="s">
        <v>35</v>
      </c>
      <c r="J23" s="21" t="s">
        <v>35</v>
      </c>
      <c r="K23" s="21" t="s">
        <v>35</v>
      </c>
      <c r="L23" s="22" t="s">
        <v>35</v>
      </c>
      <c r="M23" s="22" t="s">
        <v>35</v>
      </c>
      <c r="N23" s="22" t="s">
        <v>35</v>
      </c>
      <c r="O23" s="17" t="s">
        <v>35</v>
      </c>
    </row>
    <row r="24" spans="2:18" x14ac:dyDescent="0.3">
      <c r="B24" s="19" t="s">
        <v>41</v>
      </c>
      <c r="C24" s="20" t="s">
        <v>28</v>
      </c>
      <c r="D24" s="20" t="s">
        <v>42</v>
      </c>
      <c r="E24" s="21">
        <f t="shared" ref="E24:N24" si="1">E21-E22</f>
        <v>1471065.7507307015</v>
      </c>
      <c r="F24" s="21">
        <f t="shared" si="1"/>
        <v>94389.593611399992</v>
      </c>
      <c r="G24" s="22">
        <f t="shared" si="1"/>
        <v>94707.445591400028</v>
      </c>
      <c r="H24" s="22">
        <f t="shared" si="1"/>
        <v>-2096.8009800000009</v>
      </c>
      <c r="I24" s="22">
        <f t="shared" si="1"/>
        <v>1778.9489999999651</v>
      </c>
      <c r="J24" s="21">
        <f t="shared" si="1"/>
        <v>-877804.304191701</v>
      </c>
      <c r="K24" s="21">
        <f t="shared" si="1"/>
        <v>113920.58248809399</v>
      </c>
      <c r="L24" s="22">
        <f t="shared" si="1"/>
        <v>113622.53503834002</v>
      </c>
      <c r="M24" s="22">
        <f t="shared" si="1"/>
        <v>-2463.2389200000002</v>
      </c>
      <c r="N24" s="22">
        <f t="shared" si="1"/>
        <v>2761.2863697539692</v>
      </c>
      <c r="O24" s="17" t="s">
        <v>35</v>
      </c>
      <c r="P24" s="24"/>
      <c r="Q24" s="24">
        <v>-3.6036048550158739E-4</v>
      </c>
    </row>
    <row r="25" spans="2:18" ht="37.5" x14ac:dyDescent="0.3">
      <c r="B25" s="26" t="s">
        <v>43</v>
      </c>
      <c r="C25" s="27" t="s">
        <v>28</v>
      </c>
      <c r="D25" s="27" t="s">
        <v>44</v>
      </c>
      <c r="E25" s="21">
        <f>'[1]1.1. АЭС'!E25</f>
        <v>61505.676939999998</v>
      </c>
      <c r="F25" s="21">
        <v>0.50800000000000001</v>
      </c>
      <c r="G25" s="22">
        <v>0</v>
      </c>
      <c r="H25" s="22">
        <v>0</v>
      </c>
      <c r="I25" s="22">
        <f>F25-G25-H25</f>
        <v>0.50800000000000001</v>
      </c>
      <c r="J25" s="21">
        <f>'[1]1.1. АЭС'!J25</f>
        <v>969.67345999999998</v>
      </c>
      <c r="K25" s="21">
        <v>0</v>
      </c>
      <c r="L25" s="22">
        <v>0</v>
      </c>
      <c r="M25" s="22">
        <v>0</v>
      </c>
      <c r="N25" s="22">
        <f>K25-L25-M25</f>
        <v>0</v>
      </c>
      <c r="O25" s="17" t="s">
        <v>38</v>
      </c>
      <c r="P25" s="24"/>
      <c r="Q25" s="24">
        <v>0</v>
      </c>
    </row>
    <row r="26" spans="2:18" ht="56.25" x14ac:dyDescent="0.3">
      <c r="B26" s="26" t="s">
        <v>45</v>
      </c>
      <c r="C26" s="27" t="s">
        <v>28</v>
      </c>
      <c r="D26" s="27" t="s">
        <v>46</v>
      </c>
      <c r="E26" s="21">
        <f>'1.2. ЮЯЭС'!E47</f>
        <v>601562.59985</v>
      </c>
      <c r="F26" s="21">
        <f>'1.2. ЮЯЭС'!F47</f>
        <v>3888.11</v>
      </c>
      <c r="G26" s="22">
        <f>'1.2. ЮЯЭС'!G47</f>
        <v>3888.11</v>
      </c>
      <c r="H26" s="22">
        <f>'1.2. ЮЯЭС'!H47</f>
        <v>0</v>
      </c>
      <c r="I26" s="22">
        <f>F26-G26-H26</f>
        <v>0</v>
      </c>
      <c r="J26" s="21">
        <f>'1.2. ЮЯЭС'!K47</f>
        <v>562676.58036999998</v>
      </c>
      <c r="K26" s="21">
        <f>'1.2. ЮЯЭС'!L47</f>
        <v>10452.540000000001</v>
      </c>
      <c r="L26" s="22">
        <f>'1.2. ЮЯЭС'!M47</f>
        <v>10370.5433838647</v>
      </c>
      <c r="M26" s="22">
        <f>'1.2. ЮЯЭС'!N47</f>
        <v>81.996616135268198</v>
      </c>
      <c r="N26" s="22">
        <f>K26-L26-M26</f>
        <v>3.2230218494078144E-11</v>
      </c>
      <c r="O26" s="17" t="s">
        <v>47</v>
      </c>
      <c r="P26" s="24"/>
      <c r="Q26" s="24">
        <v>-9.9999999997635314E-3</v>
      </c>
    </row>
    <row r="27" spans="2:18" ht="65.099999999999994" customHeight="1" x14ac:dyDescent="0.3">
      <c r="B27" s="26" t="s">
        <v>48</v>
      </c>
      <c r="C27" s="27" t="s">
        <v>28</v>
      </c>
      <c r="D27" s="27" t="s">
        <v>49</v>
      </c>
      <c r="E27" s="21">
        <f>'[1]1.1. АЭС'!E27</f>
        <v>279626.67863000004</v>
      </c>
      <c r="F27" s="21">
        <v>18771.312999999998</v>
      </c>
      <c r="G27" s="22">
        <v>17864.592000000001</v>
      </c>
      <c r="H27" s="22">
        <v>0</v>
      </c>
      <c r="I27" s="22">
        <f>F27-G27-H27</f>
        <v>906.72099999999773</v>
      </c>
      <c r="J27" s="21">
        <f>'[1]1.1. АЭС'!J27</f>
        <v>127819.03246999999</v>
      </c>
      <c r="K27" s="21">
        <v>1511.37</v>
      </c>
      <c r="L27" s="22">
        <v>20.100000000000001</v>
      </c>
      <c r="M27" s="22">
        <v>0</v>
      </c>
      <c r="N27" s="22">
        <f>K27-L27-M27</f>
        <v>1491.27</v>
      </c>
      <c r="O27" s="23" t="s">
        <v>50</v>
      </c>
      <c r="P27" s="24"/>
      <c r="Q27" s="24">
        <v>0</v>
      </c>
      <c r="R27" s="24"/>
    </row>
    <row r="28" spans="2:18" ht="65.099999999999994" customHeight="1" x14ac:dyDescent="0.3">
      <c r="B28" s="26" t="s">
        <v>51</v>
      </c>
      <c r="C28" s="27" t="s">
        <v>28</v>
      </c>
      <c r="D28" s="27" t="s">
        <v>52</v>
      </c>
      <c r="E28" s="21">
        <f>'[1]1.1. АЭС'!E28</f>
        <v>361783.93739710597</v>
      </c>
      <c r="F28" s="21">
        <v>20185.1749656301</v>
      </c>
      <c r="G28" s="22">
        <v>14372.676292579654</v>
      </c>
      <c r="H28" s="22">
        <v>0</v>
      </c>
      <c r="I28" s="22">
        <f>F28-G28-H28</f>
        <v>5812.4986730504461</v>
      </c>
      <c r="J28" s="21">
        <f>'[1]1.1. АЭС'!J28</f>
        <v>215424.85735236097</v>
      </c>
      <c r="K28" s="21">
        <v>13394.474825532299</v>
      </c>
      <c r="L28" s="22">
        <v>10188.962543829364</v>
      </c>
      <c r="M28" s="22">
        <v>0</v>
      </c>
      <c r="N28" s="22">
        <f>K28-L28-M28</f>
        <v>3205.5122817029351</v>
      </c>
      <c r="O28" s="25"/>
      <c r="P28" s="24"/>
      <c r="Q28" s="24">
        <v>2.9103830456733704E-11</v>
      </c>
      <c r="R28" s="24"/>
    </row>
    <row r="29" spans="2:18" x14ac:dyDescent="0.3">
      <c r="B29" s="19" t="s">
        <v>53</v>
      </c>
      <c r="C29" s="20" t="s">
        <v>28</v>
      </c>
      <c r="D29" s="20" t="s">
        <v>54</v>
      </c>
      <c r="E29" s="21">
        <f t="shared" ref="E29:N29" si="2">E24+E25+E27-E26-E28</f>
        <v>848851.56905359554</v>
      </c>
      <c r="F29" s="21">
        <f t="shared" si="2"/>
        <v>89088.129645769892</v>
      </c>
      <c r="G29" s="22">
        <f t="shared" si="2"/>
        <v>94311.251298820382</v>
      </c>
      <c r="H29" s="22">
        <f t="shared" si="2"/>
        <v>-2096.8009800000009</v>
      </c>
      <c r="I29" s="22">
        <f t="shared" si="2"/>
        <v>-3126.3206730504835</v>
      </c>
      <c r="J29" s="21">
        <f t="shared" si="2"/>
        <v>-1527117.0359840621</v>
      </c>
      <c r="K29" s="21">
        <f t="shared" si="2"/>
        <v>91584.937662561686</v>
      </c>
      <c r="L29" s="22">
        <f t="shared" si="2"/>
        <v>93083.129110645968</v>
      </c>
      <c r="M29" s="22">
        <f t="shared" si="2"/>
        <v>-2545.2355361352684</v>
      </c>
      <c r="N29" s="22">
        <f t="shared" si="2"/>
        <v>1047.0440880510023</v>
      </c>
      <c r="O29" s="17" t="s">
        <v>35</v>
      </c>
      <c r="P29" s="24"/>
      <c r="Q29" s="24">
        <v>9.6396394947078079E-3</v>
      </c>
    </row>
    <row r="30" spans="2:18" ht="37.5" x14ac:dyDescent="0.3">
      <c r="B30" s="19" t="s">
        <v>55</v>
      </c>
      <c r="C30" s="20" t="s">
        <v>28</v>
      </c>
      <c r="D30" s="20" t="s">
        <v>56</v>
      </c>
      <c r="E30" s="21">
        <f>'1.2. ЮЯЭС'!E55</f>
        <v>338946.81947350304</v>
      </c>
      <c r="F30" s="21">
        <f>'1.2. ЮЯЭС'!F55</f>
        <v>31633.528094000001</v>
      </c>
      <c r="G30" s="22">
        <f>'1.2. ЮЯЭС'!G55</f>
        <v>28686.905749280799</v>
      </c>
      <c r="H30" s="22">
        <f>'1.2. ЮЯЭС'!H55</f>
        <v>-798.10527699471004</v>
      </c>
      <c r="I30" s="22">
        <f>F30-G30-H30</f>
        <v>3744.7276217139124</v>
      </c>
      <c r="J30" s="21">
        <f>'1.2. ЮЯЭС'!K55</f>
        <v>-276503.853</v>
      </c>
      <c r="K30" s="21">
        <f>'1.2. ЮЯЭС'!L55</f>
        <v>25704.056</v>
      </c>
      <c r="L30" s="22">
        <f>'1.2. ЮЯЭС'!M55</f>
        <v>25624.27</v>
      </c>
      <c r="M30" s="22">
        <f>'1.2. ЮЯЭС'!N55</f>
        <v>-743.31399999999996</v>
      </c>
      <c r="N30" s="22">
        <f>K30-L30-M30</f>
        <v>823.1</v>
      </c>
      <c r="O30" s="17"/>
      <c r="P30" s="24"/>
      <c r="Q30" s="24">
        <v>1.0277533619955648E-3</v>
      </c>
    </row>
    <row r="31" spans="2:18" x14ac:dyDescent="0.3">
      <c r="B31" s="19" t="s">
        <v>57</v>
      </c>
      <c r="C31" s="20" t="s">
        <v>28</v>
      </c>
      <c r="D31" s="20" t="s">
        <v>58</v>
      </c>
      <c r="E31" s="21">
        <f t="shared" ref="E31:N31" si="3">E29-E30</f>
        <v>509904.7495800925</v>
      </c>
      <c r="F31" s="21">
        <f t="shared" si="3"/>
        <v>57454.601551769891</v>
      </c>
      <c r="G31" s="22">
        <f t="shared" si="3"/>
        <v>65624.345549539576</v>
      </c>
      <c r="H31" s="22">
        <f t="shared" si="3"/>
        <v>-1298.6957030052909</v>
      </c>
      <c r="I31" s="22">
        <f t="shared" si="3"/>
        <v>-6871.0482947643959</v>
      </c>
      <c r="J31" s="21">
        <f t="shared" si="3"/>
        <v>-1250613.182984062</v>
      </c>
      <c r="K31" s="21">
        <f t="shared" si="3"/>
        <v>65880.881662561689</v>
      </c>
      <c r="L31" s="22">
        <f t="shared" si="3"/>
        <v>67458.859110645964</v>
      </c>
      <c r="M31" s="22">
        <f t="shared" si="3"/>
        <v>-1801.9215361352685</v>
      </c>
      <c r="N31" s="22">
        <f t="shared" si="3"/>
        <v>223.94408805100227</v>
      </c>
      <c r="O31" s="17" t="s">
        <v>35</v>
      </c>
      <c r="P31" s="24"/>
      <c r="Q31" s="24">
        <v>8.6118861290742643E-3</v>
      </c>
    </row>
    <row r="32" spans="2:18" x14ac:dyDescent="0.3">
      <c r="B32" s="19" t="s">
        <v>59</v>
      </c>
      <c r="C32" s="27"/>
      <c r="D32" s="27"/>
      <c r="E32" s="28"/>
      <c r="F32" s="28"/>
      <c r="G32" s="29"/>
      <c r="H32" s="29"/>
      <c r="I32" s="29"/>
      <c r="J32" s="30"/>
      <c r="K32" s="28"/>
      <c r="L32" s="29"/>
      <c r="M32" s="29"/>
      <c r="N32" s="29"/>
      <c r="O32" s="27"/>
    </row>
    <row r="33" spans="2:15" ht="55.5" customHeight="1" x14ac:dyDescent="0.3">
      <c r="B33" s="26" t="s">
        <v>60</v>
      </c>
      <c r="C33" s="27" t="s">
        <v>28</v>
      </c>
      <c r="D33" s="27" t="s">
        <v>61</v>
      </c>
      <c r="E33" s="21">
        <f>'[1]1.1. АЭС'!E33</f>
        <v>4007.37</v>
      </c>
      <c r="F33" s="21">
        <v>0</v>
      </c>
      <c r="G33" s="21">
        <v>0</v>
      </c>
      <c r="H33" s="21">
        <v>0</v>
      </c>
      <c r="I33" s="22">
        <f>F33-G33-H33</f>
        <v>0</v>
      </c>
      <c r="J33" s="21">
        <f>'[1]1.1. АЭС'!J33</f>
        <v>186</v>
      </c>
      <c r="K33" s="21">
        <v>60</v>
      </c>
      <c r="L33" s="21">
        <v>0</v>
      </c>
      <c r="M33" s="21">
        <v>0</v>
      </c>
      <c r="N33" s="22">
        <f>K33-L33-M33</f>
        <v>60</v>
      </c>
      <c r="O33" s="17"/>
    </row>
    <row r="34" spans="2:15" ht="48.75" customHeight="1" x14ac:dyDescent="0.3">
      <c r="B34" s="26" t="s">
        <v>62</v>
      </c>
      <c r="C34" s="27" t="s">
        <v>28</v>
      </c>
      <c r="D34" s="27" t="s">
        <v>63</v>
      </c>
      <c r="E34" s="21">
        <f>'[1]1.1. АЭС'!E34</f>
        <v>5735.5842600000005</v>
      </c>
      <c r="F34" s="21">
        <v>25.705999999999996</v>
      </c>
      <c r="G34" s="22">
        <f>F34</f>
        <v>25.705999999999996</v>
      </c>
      <c r="H34" s="31" t="s">
        <v>35</v>
      </c>
      <c r="I34" s="31" t="s">
        <v>35</v>
      </c>
      <c r="J34" s="21">
        <f>'[1]1.1. АЭС'!J34</f>
        <v>-1383.1975899999998</v>
      </c>
      <c r="K34" s="21">
        <v>17</v>
      </c>
      <c r="L34" s="22">
        <f>K34</f>
        <v>17</v>
      </c>
      <c r="M34" s="31" t="s">
        <v>35</v>
      </c>
      <c r="N34" s="31" t="s">
        <v>35</v>
      </c>
      <c r="O34" s="17" t="s">
        <v>64</v>
      </c>
    </row>
    <row r="35" spans="2:15" x14ac:dyDescent="0.3">
      <c r="E35" s="32"/>
    </row>
    <row r="36" spans="2:15" x14ac:dyDescent="0.3">
      <c r="B36" s="33" t="s">
        <v>65</v>
      </c>
      <c r="K36" s="24"/>
      <c r="L36" s="24"/>
    </row>
    <row r="37" spans="2:15" ht="60.75" customHeight="1" x14ac:dyDescent="0.3">
      <c r="B37" s="7" t="s">
        <v>66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2:15" ht="21.75" customHeight="1" x14ac:dyDescent="0.3">
      <c r="B38" s="7" t="s">
        <v>67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40" spans="2:15" x14ac:dyDescent="0.3">
      <c r="B40" s="33" t="s">
        <v>68</v>
      </c>
    </row>
    <row r="41" spans="2:15" x14ac:dyDescent="0.3">
      <c r="B41" s="34" t="s">
        <v>69</v>
      </c>
    </row>
    <row r="42" spans="2:15" x14ac:dyDescent="0.3">
      <c r="B42" s="34" t="s">
        <v>70</v>
      </c>
    </row>
    <row r="43" spans="2:15" ht="20.25" x14ac:dyDescent="0.3">
      <c r="J43" s="35"/>
      <c r="K43" s="35"/>
      <c r="L43" s="35"/>
      <c r="M43" s="35"/>
      <c r="N43" s="35"/>
      <c r="O43" s="35"/>
    </row>
    <row r="44" spans="2:15" ht="26.25" x14ac:dyDescent="0.4">
      <c r="B44" s="36" t="s">
        <v>71</v>
      </c>
      <c r="J44" s="35"/>
      <c r="K44" s="35"/>
      <c r="L44" s="37"/>
      <c r="M44" s="37"/>
      <c r="N44" s="38" t="s">
        <v>72</v>
      </c>
      <c r="O44" s="35"/>
    </row>
    <row r="45" spans="2:15" ht="26.25" x14ac:dyDescent="0.4">
      <c r="B45" s="36"/>
      <c r="J45" s="35"/>
      <c r="K45" s="35"/>
      <c r="L45" s="39" t="s">
        <v>73</v>
      </c>
      <c r="M45" s="39"/>
      <c r="N45" s="40"/>
      <c r="O45" s="39"/>
    </row>
    <row r="46" spans="2:15" ht="26.25" x14ac:dyDescent="0.4">
      <c r="B46" s="36" t="s">
        <v>74</v>
      </c>
      <c r="J46" s="35"/>
      <c r="K46" s="35"/>
      <c r="L46" s="37"/>
      <c r="M46" s="37"/>
      <c r="N46" s="38" t="s">
        <v>75</v>
      </c>
      <c r="O46" s="35"/>
    </row>
    <row r="47" spans="2:15" ht="20.25" x14ac:dyDescent="0.3">
      <c r="J47" s="35"/>
      <c r="K47" s="35"/>
      <c r="L47" s="39" t="s">
        <v>73</v>
      </c>
      <c r="M47" s="39"/>
      <c r="O47" s="39"/>
    </row>
    <row r="48" spans="2:15" s="41" customFormat="1" x14ac:dyDescent="0.3">
      <c r="D48" s="42" t="s">
        <v>76</v>
      </c>
      <c r="E48" s="43"/>
      <c r="J48" s="43"/>
    </row>
    <row r="49" spans="2:11" x14ac:dyDescent="0.3">
      <c r="D49" s="42" t="s">
        <v>77</v>
      </c>
      <c r="E49" s="43"/>
      <c r="F49" s="41" t="s">
        <v>78</v>
      </c>
      <c r="G49" s="41"/>
      <c r="H49" s="41"/>
      <c r="I49" s="41"/>
      <c r="J49" s="43"/>
      <c r="K49" s="41" t="s">
        <v>78</v>
      </c>
    </row>
    <row r="51" spans="2:11" x14ac:dyDescent="0.3">
      <c r="B51" s="44"/>
    </row>
    <row r="52" spans="2:11" x14ac:dyDescent="0.3">
      <c r="B52" s="44"/>
    </row>
    <row r="53" spans="2:11" x14ac:dyDescent="0.3">
      <c r="B53" s="44"/>
    </row>
    <row r="54" spans="2:11" x14ac:dyDescent="0.3">
      <c r="B54" s="44"/>
    </row>
    <row r="55" spans="2:11" x14ac:dyDescent="0.3">
      <c r="B55" s="44"/>
    </row>
    <row r="56" spans="2:11" x14ac:dyDescent="0.3">
      <c r="B56" s="44"/>
    </row>
    <row r="57" spans="2:11" x14ac:dyDescent="0.3">
      <c r="B57" s="44"/>
    </row>
    <row r="58" spans="2:11" x14ac:dyDescent="0.3">
      <c r="B58" s="44"/>
    </row>
    <row r="59" spans="2:11" x14ac:dyDescent="0.3">
      <c r="B59" s="44"/>
    </row>
    <row r="60" spans="2:11" x14ac:dyDescent="0.3">
      <c r="B60" s="44"/>
    </row>
    <row r="61" spans="2:11" x14ac:dyDescent="0.3">
      <c r="B61" s="44"/>
    </row>
    <row r="62" spans="2:11" x14ac:dyDescent="0.3">
      <c r="B62" s="44"/>
    </row>
    <row r="63" spans="2:11" x14ac:dyDescent="0.3">
      <c r="B63" s="44"/>
    </row>
    <row r="64" spans="2:11" x14ac:dyDescent="0.3">
      <c r="B64" s="44"/>
    </row>
    <row r="65" spans="2:2" x14ac:dyDescent="0.3">
      <c r="B65" s="44"/>
    </row>
    <row r="66" spans="2:2" x14ac:dyDescent="0.3">
      <c r="B66" s="44"/>
    </row>
  </sheetData>
  <mergeCells count="19">
    <mergeCell ref="O27:O28"/>
    <mergeCell ref="B37:O37"/>
    <mergeCell ref="B38:O38"/>
    <mergeCell ref="G16:I16"/>
    <mergeCell ref="J16:J17"/>
    <mergeCell ref="K16:K17"/>
    <mergeCell ref="L16:N16"/>
    <mergeCell ref="O16:O17"/>
    <mergeCell ref="O19:O20"/>
    <mergeCell ref="B4:N4"/>
    <mergeCell ref="C6:O6"/>
    <mergeCell ref="C7:O7"/>
    <mergeCell ref="C8:O8"/>
    <mergeCell ref="J11:L11"/>
    <mergeCell ref="B16:B17"/>
    <mergeCell ref="C16:C17"/>
    <mergeCell ref="D16:D17"/>
    <mergeCell ref="E16:E17"/>
    <mergeCell ref="F16:F17"/>
  </mergeCells>
  <printOptions horizontalCentered="1"/>
  <pageMargins left="0.23622047244094491" right="0.23622047244094491" top="0.15748031496062992" bottom="0.15748031496062992" header="0.31496062992125984" footer="0.31496062992125984"/>
  <pageSetup paperSize="9" scale="36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B1:S101"/>
  <sheetViews>
    <sheetView showGridLines="0" view="pageBreakPreview" topLeftCell="A13" zoomScale="60" zoomScaleNormal="55" workbookViewId="0">
      <pane xSplit="4" ySplit="6" topLeftCell="E28" activePane="bottomRight" state="frozen"/>
      <selection activeCell="F16" sqref="F16:F17"/>
      <selection pane="topRight" activeCell="F16" sqref="F16:F17"/>
      <selection pane="bottomLeft" activeCell="F16" sqref="F16:F17"/>
      <selection pane="bottomRight" activeCell="F16" sqref="F16:F17"/>
    </sheetView>
  </sheetViews>
  <sheetFormatPr defaultRowHeight="18.75" x14ac:dyDescent="0.3"/>
  <cols>
    <col min="1" max="1" width="1.5703125" style="1" customWidth="1"/>
    <col min="2" max="2" width="72.28515625" style="1" customWidth="1"/>
    <col min="3" max="3" width="14.85546875" style="1" customWidth="1"/>
    <col min="4" max="4" width="10.7109375" style="1" customWidth="1"/>
    <col min="5" max="10" width="16.7109375" style="1" customWidth="1"/>
    <col min="11" max="11" width="18.42578125" style="1" customWidth="1"/>
    <col min="12" max="16" width="16.7109375" style="1" customWidth="1"/>
    <col min="17" max="17" width="26.85546875" style="1" customWidth="1"/>
    <col min="18" max="18" width="6.7109375" style="1" customWidth="1"/>
    <col min="19" max="19" width="19.42578125" style="1" customWidth="1"/>
    <col min="20" max="16384" width="9.140625" style="1"/>
  </cols>
  <sheetData>
    <row r="1" spans="2:17" ht="12.75" customHeight="1" x14ac:dyDescent="0.3"/>
    <row r="2" spans="2:17" ht="20.25" x14ac:dyDescent="0.3">
      <c r="Q2" s="2" t="s">
        <v>79</v>
      </c>
    </row>
    <row r="4" spans="2:17" ht="51" x14ac:dyDescent="0.3">
      <c r="B4" s="45" t="s">
        <v>80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6" spans="2:17" ht="67.5" customHeight="1" x14ac:dyDescent="0.3">
      <c r="B6" s="6" t="s">
        <v>2</v>
      </c>
      <c r="C6" s="7" t="s">
        <v>3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x14ac:dyDescent="0.3">
      <c r="B7" s="6" t="s">
        <v>4</v>
      </c>
      <c r="C7" s="7" t="s">
        <v>5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x14ac:dyDescent="0.3">
      <c r="B8" s="6" t="s">
        <v>6</v>
      </c>
      <c r="C8" s="7" t="s">
        <v>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x14ac:dyDescent="0.3">
      <c r="B9" s="6"/>
    </row>
    <row r="10" spans="2:17" ht="26.25" x14ac:dyDescent="0.4">
      <c r="B10" s="6" t="s">
        <v>8</v>
      </c>
      <c r="H10" s="8"/>
      <c r="I10" s="8"/>
      <c r="J10" s="8"/>
      <c r="K10" s="8"/>
      <c r="L10" s="8"/>
      <c r="M10" s="9" t="s">
        <v>9</v>
      </c>
      <c r="N10" s="10"/>
      <c r="O10" s="10"/>
      <c r="P10" s="10"/>
      <c r="Q10" s="10"/>
    </row>
    <row r="11" spans="2:17" ht="26.25" x14ac:dyDescent="0.4">
      <c r="B11" s="6" t="s">
        <v>10</v>
      </c>
      <c r="H11" s="8"/>
      <c r="I11" s="8"/>
      <c r="J11" s="8"/>
      <c r="K11" s="8"/>
      <c r="L11" s="8"/>
      <c r="M11" s="11">
        <v>2801108200</v>
      </c>
      <c r="N11" s="12"/>
      <c r="O11" s="12"/>
      <c r="P11" s="10"/>
      <c r="Q11" s="10"/>
    </row>
    <row r="12" spans="2:17" ht="26.25" x14ac:dyDescent="0.4">
      <c r="B12" s="6" t="s">
        <v>11</v>
      </c>
      <c r="H12" s="8"/>
      <c r="I12" s="8"/>
      <c r="J12" s="8"/>
      <c r="K12" s="8"/>
      <c r="L12" s="8"/>
      <c r="M12" s="9" t="s">
        <v>12</v>
      </c>
      <c r="N12" s="10"/>
      <c r="O12" s="10"/>
      <c r="P12" s="10"/>
      <c r="Q12" s="10"/>
    </row>
    <row r="13" spans="2:17" ht="26.25" x14ac:dyDescent="0.4">
      <c r="B13" s="6" t="s">
        <v>13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9" t="s">
        <v>14</v>
      </c>
      <c r="N13" s="10"/>
      <c r="O13" s="10"/>
      <c r="P13" s="10"/>
      <c r="Q13" s="10"/>
    </row>
    <row r="14" spans="2:17" ht="26.25" x14ac:dyDescent="0.4">
      <c r="B14" s="6" t="s">
        <v>15</v>
      </c>
      <c r="H14" s="8"/>
      <c r="I14" s="8"/>
      <c r="J14" s="8"/>
      <c r="K14" s="8"/>
      <c r="L14" s="8"/>
      <c r="M14" s="9" t="str">
        <f>'[1]1.2. АЭС'!M14</f>
        <v>9 месяцев 2014 года</v>
      </c>
      <c r="N14" s="10"/>
      <c r="O14" s="10"/>
      <c r="P14" s="10"/>
      <c r="Q14" s="10"/>
    </row>
    <row r="15" spans="2:17" ht="13.5" customHeight="1" thickBot="1" x14ac:dyDescent="0.35">
      <c r="H15" s="8"/>
      <c r="I15" s="8"/>
      <c r="J15" s="8"/>
      <c r="K15" s="8"/>
      <c r="L15" s="8"/>
      <c r="M15" s="8"/>
      <c r="N15" s="8"/>
      <c r="O15" s="8"/>
      <c r="Q15" s="13"/>
    </row>
    <row r="16" spans="2:17" ht="33" customHeight="1" x14ac:dyDescent="0.3">
      <c r="B16" s="46" t="s">
        <v>16</v>
      </c>
      <c r="C16" s="47" t="s">
        <v>17</v>
      </c>
      <c r="D16" s="47" t="s">
        <v>18</v>
      </c>
      <c r="E16" s="47" t="str">
        <f>'[1]1.2. АЭС'!E16:E17</f>
        <v>За отчетный период, всего по предприятию (9 мес. 2014 г. факт)</v>
      </c>
      <c r="F16" s="47" t="s">
        <v>81</v>
      </c>
      <c r="G16" s="48" t="s">
        <v>82</v>
      </c>
      <c r="H16" s="49"/>
      <c r="I16" s="49"/>
      <c r="J16" s="50"/>
      <c r="K16" s="47" t="str">
        <f>'[1]1.2. АЭС'!K16:K17</f>
        <v>За аналогичный период предыдущего года, всего по предприятию (9 мес. 2013 г. факт)</v>
      </c>
      <c r="L16" s="47" t="s">
        <v>83</v>
      </c>
      <c r="M16" s="51" t="s">
        <v>84</v>
      </c>
      <c r="N16" s="49"/>
      <c r="O16" s="49"/>
      <c r="P16" s="50"/>
      <c r="Q16" s="52" t="s">
        <v>23</v>
      </c>
    </row>
    <row r="17" spans="2:19" ht="149.25" customHeight="1" thickBot="1" x14ac:dyDescent="0.35">
      <c r="B17" s="53"/>
      <c r="C17" s="54"/>
      <c r="D17" s="54"/>
      <c r="E17" s="54"/>
      <c r="F17" s="54"/>
      <c r="G17" s="55" t="s">
        <v>24</v>
      </c>
      <c r="H17" s="56" t="s">
        <v>25</v>
      </c>
      <c r="I17" s="56" t="s">
        <v>85</v>
      </c>
      <c r="J17" s="57" t="s">
        <v>26</v>
      </c>
      <c r="K17" s="54"/>
      <c r="L17" s="54"/>
      <c r="M17" s="58" t="s">
        <v>24</v>
      </c>
      <c r="N17" s="56" t="s">
        <v>25</v>
      </c>
      <c r="O17" s="56" t="s">
        <v>85</v>
      </c>
      <c r="P17" s="57" t="s">
        <v>26</v>
      </c>
      <c r="Q17" s="59"/>
    </row>
    <row r="18" spans="2:19" s="67" customFormat="1" ht="38.25" thickBot="1" x14ac:dyDescent="0.35">
      <c r="B18" s="60">
        <v>1</v>
      </c>
      <c r="C18" s="61">
        <v>2</v>
      </c>
      <c r="D18" s="61">
        <v>3</v>
      </c>
      <c r="E18" s="61">
        <v>4</v>
      </c>
      <c r="F18" s="61">
        <v>5</v>
      </c>
      <c r="G18" s="62">
        <v>6</v>
      </c>
      <c r="H18" s="63">
        <v>7</v>
      </c>
      <c r="I18" s="63" t="s">
        <v>86</v>
      </c>
      <c r="J18" s="64">
        <v>9</v>
      </c>
      <c r="K18" s="61">
        <v>10</v>
      </c>
      <c r="L18" s="61">
        <v>11</v>
      </c>
      <c r="M18" s="65">
        <v>12</v>
      </c>
      <c r="N18" s="63">
        <v>13</v>
      </c>
      <c r="O18" s="63" t="s">
        <v>87</v>
      </c>
      <c r="P18" s="64">
        <v>15</v>
      </c>
      <c r="Q18" s="66">
        <v>16</v>
      </c>
    </row>
    <row r="19" spans="2:19" s="33" customFormat="1" ht="56.25" x14ac:dyDescent="0.3">
      <c r="B19" s="68" t="s">
        <v>88</v>
      </c>
      <c r="C19" s="69" t="s">
        <v>28</v>
      </c>
      <c r="D19" s="69" t="s">
        <v>52</v>
      </c>
      <c r="E19" s="70">
        <f>E20+E28+E33+E41+E42+E43+E46+E47+E48</f>
        <v>16906675.930901904</v>
      </c>
      <c r="F19" s="70">
        <f>F20+F28+F33+F41+F42+F43+F46+F47+F48</f>
        <v>911081.89</v>
      </c>
      <c r="G19" s="71">
        <f>G20+G28+G33+G41+G42+G43+G46+G47+G48</f>
        <v>900173.0299999998</v>
      </c>
      <c r="H19" s="72">
        <f>H20+H28+H33+H41+H42+H43+H46+H47+H48</f>
        <v>5088.4400000000005</v>
      </c>
      <c r="I19" s="72">
        <f>G19+H19</f>
        <v>905261.46999999974</v>
      </c>
      <c r="J19" s="73">
        <f>F19-I19</f>
        <v>5820.4200000002747</v>
      </c>
      <c r="K19" s="70">
        <f>K20+K28+K33+K41+K42+K43+K46+K47+K48</f>
        <v>15268385.007865202</v>
      </c>
      <c r="L19" s="70">
        <f>L20+L28+L33+L41+L42+L43+L46+L47+L48</f>
        <v>826129.0837402459</v>
      </c>
      <c r="M19" s="71">
        <f>M20+M28+M33+M41+M42+M43+M46+M47+M48</f>
        <v>819065.19471386482</v>
      </c>
      <c r="N19" s="72">
        <f>N20+N28+N33+N41+N42+N43+N46+N47+N48</f>
        <v>3512.9453961352683</v>
      </c>
      <c r="O19" s="72">
        <f>M19+N19</f>
        <v>822578.14011000004</v>
      </c>
      <c r="P19" s="73">
        <f>L19-O19</f>
        <v>3550.9436302458635</v>
      </c>
      <c r="Q19" s="74" t="s">
        <v>30</v>
      </c>
    </row>
    <row r="20" spans="2:19" s="33" customFormat="1" ht="37.5" x14ac:dyDescent="0.3">
      <c r="B20" s="75" t="s">
        <v>89</v>
      </c>
      <c r="C20" s="76" t="s">
        <v>28</v>
      </c>
      <c r="D20" s="76" t="s">
        <v>54</v>
      </c>
      <c r="E20" s="77">
        <f>E21+E22+E27</f>
        <v>2388390.2032900001</v>
      </c>
      <c r="F20" s="77">
        <f>F21+F22+F27</f>
        <v>241733.31</v>
      </c>
      <c r="G20" s="78">
        <f>G21+G22+G27</f>
        <v>241469.13999999998</v>
      </c>
      <c r="H20" s="21">
        <f>H21+H22+H27</f>
        <v>28.61</v>
      </c>
      <c r="I20" s="21">
        <f t="shared" ref="I20:I55" si="0">G20+H20</f>
        <v>241497.74999999997</v>
      </c>
      <c r="J20" s="79">
        <f t="shared" ref="J20:J65" si="1">F20-I20</f>
        <v>235.56000000002678</v>
      </c>
      <c r="K20" s="77">
        <f>K21+K22+K27</f>
        <v>2372759.40026</v>
      </c>
      <c r="L20" s="77">
        <f>L21+L22+L27</f>
        <v>235117.44511999999</v>
      </c>
      <c r="M20" s="80">
        <f>M21+M22+M27</f>
        <v>234835.54374999998</v>
      </c>
      <c r="N20" s="21">
        <f>N21+N22+N27</f>
        <v>18.559999999999999</v>
      </c>
      <c r="O20" s="21">
        <f t="shared" ref="O20:O55" si="2">M20+N20</f>
        <v>234854.10374999998</v>
      </c>
      <c r="P20" s="79">
        <f t="shared" ref="P20:P65" si="3">L20-O20</f>
        <v>263.34137000000919</v>
      </c>
      <c r="Q20" s="81"/>
    </row>
    <row r="21" spans="2:19" x14ac:dyDescent="0.3">
      <c r="B21" s="82" t="s">
        <v>90</v>
      </c>
      <c r="C21" s="83" t="s">
        <v>28</v>
      </c>
      <c r="D21" s="83" t="s">
        <v>91</v>
      </c>
      <c r="E21" s="84">
        <f>'[1]1.2. АЭС'!E21</f>
        <v>358321.29952</v>
      </c>
      <c r="F21" s="84">
        <v>32399.81</v>
      </c>
      <c r="G21" s="84">
        <v>32256.3</v>
      </c>
      <c r="H21" s="84">
        <v>23.34</v>
      </c>
      <c r="I21" s="22">
        <f t="shared" si="0"/>
        <v>32279.64</v>
      </c>
      <c r="J21" s="85">
        <f t="shared" si="1"/>
        <v>120.17000000000189</v>
      </c>
      <c r="K21" s="84">
        <f>'[1]1.2. АЭС'!K21</f>
        <v>344298.18031999998</v>
      </c>
      <c r="L21" s="84">
        <v>32641.65266</v>
      </c>
      <c r="M21" s="86">
        <v>32452.12</v>
      </c>
      <c r="N21" s="22">
        <v>16.57</v>
      </c>
      <c r="O21" s="22">
        <f t="shared" si="2"/>
        <v>32468.69</v>
      </c>
      <c r="P21" s="85">
        <f t="shared" si="3"/>
        <v>172.96266000000105</v>
      </c>
      <c r="Q21" s="81"/>
      <c r="R21" s="24"/>
      <c r="S21" s="24">
        <v>2.4000000012165401E-3</v>
      </c>
    </row>
    <row r="22" spans="2:19" ht="75" x14ac:dyDescent="0.3">
      <c r="B22" s="82" t="s">
        <v>92</v>
      </c>
      <c r="C22" s="83" t="s">
        <v>28</v>
      </c>
      <c r="D22" s="83" t="s">
        <v>93</v>
      </c>
      <c r="E22" s="84">
        <f>'[1]1.2. АЭС'!E22</f>
        <v>1875111.5420899999</v>
      </c>
      <c r="F22" s="84">
        <v>197242.05</v>
      </c>
      <c r="G22" s="84">
        <v>197242.05</v>
      </c>
      <c r="H22" s="84">
        <v>0</v>
      </c>
      <c r="I22" s="22">
        <f t="shared" si="0"/>
        <v>197242.05</v>
      </c>
      <c r="J22" s="85">
        <f t="shared" si="1"/>
        <v>0</v>
      </c>
      <c r="K22" s="84">
        <f>'[1]1.2. АЭС'!K22</f>
        <v>1873520.59375</v>
      </c>
      <c r="L22" s="84">
        <v>190475.62375</v>
      </c>
      <c r="M22" s="86">
        <v>190475.62375</v>
      </c>
      <c r="N22" s="22">
        <v>0</v>
      </c>
      <c r="O22" s="22">
        <f t="shared" si="2"/>
        <v>190475.62375</v>
      </c>
      <c r="P22" s="85">
        <f t="shared" si="3"/>
        <v>0</v>
      </c>
      <c r="Q22" s="87"/>
      <c r="R22" s="24"/>
      <c r="S22" s="24">
        <v>-4.4500000076368451E-3</v>
      </c>
    </row>
    <row r="23" spans="2:19" x14ac:dyDescent="0.3">
      <c r="B23" s="88" t="s">
        <v>94</v>
      </c>
      <c r="C23" s="83" t="s">
        <v>28</v>
      </c>
      <c r="D23" s="83" t="s">
        <v>95</v>
      </c>
      <c r="E23" s="84">
        <f>'[1]1.2. АЭС'!E23</f>
        <v>580459.09265916306</v>
      </c>
      <c r="F23" s="84">
        <v>75426.374212510404</v>
      </c>
      <c r="G23" s="84">
        <v>75426.374212510404</v>
      </c>
      <c r="H23" s="84">
        <v>0</v>
      </c>
      <c r="I23" s="22">
        <f t="shared" si="0"/>
        <v>75426.374212510404</v>
      </c>
      <c r="J23" s="85">
        <f t="shared" si="1"/>
        <v>0</v>
      </c>
      <c r="K23" s="84">
        <f>'[1]1.2. АЭС'!K23</f>
        <v>538857.92408107605</v>
      </c>
      <c r="L23" s="84">
        <v>69241.603503385195</v>
      </c>
      <c r="M23" s="84">
        <v>69241.603503385195</v>
      </c>
      <c r="N23" s="84">
        <v>0</v>
      </c>
      <c r="O23" s="22">
        <f t="shared" si="2"/>
        <v>69241.603503385195</v>
      </c>
      <c r="P23" s="85">
        <f t="shared" si="3"/>
        <v>0</v>
      </c>
      <c r="Q23" s="89" t="s">
        <v>96</v>
      </c>
    </row>
    <row r="24" spans="2:19" x14ac:dyDescent="0.3">
      <c r="B24" s="88" t="s">
        <v>97</v>
      </c>
      <c r="C24" s="83" t="s">
        <v>28</v>
      </c>
      <c r="D24" s="83" t="s">
        <v>95</v>
      </c>
      <c r="E24" s="84">
        <f>'[1]1.2. АЭС'!E24</f>
        <v>400809.46349528799</v>
      </c>
      <c r="F24" s="84">
        <v>11750.6852082363</v>
      </c>
      <c r="G24" s="84">
        <v>11750.6852082363</v>
      </c>
      <c r="H24" s="84">
        <v>0</v>
      </c>
      <c r="I24" s="22">
        <f t="shared" si="0"/>
        <v>11750.6852082363</v>
      </c>
      <c r="J24" s="85">
        <f t="shared" si="1"/>
        <v>0</v>
      </c>
      <c r="K24" s="84">
        <f>'[1]1.2. АЭС'!K24</f>
        <v>407759.86000079499</v>
      </c>
      <c r="L24" s="84">
        <v>13369.9156180179</v>
      </c>
      <c r="M24" s="84">
        <v>13369.9156180179</v>
      </c>
      <c r="N24" s="84">
        <v>0</v>
      </c>
      <c r="O24" s="22">
        <f t="shared" si="2"/>
        <v>13369.9156180179</v>
      </c>
      <c r="P24" s="85">
        <f t="shared" si="3"/>
        <v>0</v>
      </c>
      <c r="Q24" s="90"/>
    </row>
    <row r="25" spans="2:19" x14ac:dyDescent="0.3">
      <c r="B25" s="88" t="s">
        <v>98</v>
      </c>
      <c r="C25" s="83" t="s">
        <v>28</v>
      </c>
      <c r="D25" s="83" t="s">
        <v>95</v>
      </c>
      <c r="E25" s="84">
        <f>'[1]1.2. АЭС'!E25</f>
        <v>395539.235152309</v>
      </c>
      <c r="F25" s="84">
        <v>23315.377194949098</v>
      </c>
      <c r="G25" s="84">
        <v>23315.377194949098</v>
      </c>
      <c r="H25" s="84">
        <v>0</v>
      </c>
      <c r="I25" s="22">
        <f t="shared" si="0"/>
        <v>23315.377194949098</v>
      </c>
      <c r="J25" s="85">
        <f t="shared" si="1"/>
        <v>0</v>
      </c>
      <c r="K25" s="84">
        <f>'[1]1.2. АЭС'!K25</f>
        <v>395897.96077586699</v>
      </c>
      <c r="L25" s="84">
        <v>22097.474515497001</v>
      </c>
      <c r="M25" s="84">
        <v>22097.474515497001</v>
      </c>
      <c r="N25" s="84">
        <v>0</v>
      </c>
      <c r="O25" s="22">
        <f t="shared" si="2"/>
        <v>22097.474515497001</v>
      </c>
      <c r="P25" s="85">
        <f t="shared" si="3"/>
        <v>0</v>
      </c>
      <c r="Q25" s="90"/>
    </row>
    <row r="26" spans="2:19" x14ac:dyDescent="0.3">
      <c r="B26" s="88" t="s">
        <v>99</v>
      </c>
      <c r="C26" s="83" t="s">
        <v>28</v>
      </c>
      <c r="D26" s="83" t="s">
        <v>95</v>
      </c>
      <c r="E26" s="84">
        <f>'[1]1.2. АЭС'!E26</f>
        <v>498303.75078323903</v>
      </c>
      <c r="F26" s="84">
        <v>86749.617834304197</v>
      </c>
      <c r="G26" s="84">
        <v>86749.617834304197</v>
      </c>
      <c r="H26" s="84">
        <v>0</v>
      </c>
      <c r="I26" s="22">
        <f t="shared" si="0"/>
        <v>86749.617834304197</v>
      </c>
      <c r="J26" s="85">
        <f t="shared" si="1"/>
        <v>0</v>
      </c>
      <c r="K26" s="84">
        <f>'[1]1.2. АЭС'!K26</f>
        <v>531004.84889226197</v>
      </c>
      <c r="L26" s="84">
        <v>85766.630113099905</v>
      </c>
      <c r="M26" s="84">
        <v>85766.630113099905</v>
      </c>
      <c r="N26" s="84">
        <v>0</v>
      </c>
      <c r="O26" s="22">
        <f t="shared" si="2"/>
        <v>85766.630113099905</v>
      </c>
      <c r="P26" s="85">
        <f t="shared" si="3"/>
        <v>0</v>
      </c>
      <c r="Q26" s="91"/>
    </row>
    <row r="27" spans="2:19" ht="37.5" x14ac:dyDescent="0.3">
      <c r="B27" s="82" t="s">
        <v>100</v>
      </c>
      <c r="C27" s="83" t="s">
        <v>28</v>
      </c>
      <c r="D27" s="83" t="s">
        <v>101</v>
      </c>
      <c r="E27" s="84">
        <f>'[1]1.2. АЭС'!E27</f>
        <v>154957.36168</v>
      </c>
      <c r="F27" s="84">
        <v>12091.45</v>
      </c>
      <c r="G27" s="84">
        <v>11970.79</v>
      </c>
      <c r="H27" s="84">
        <v>5.27</v>
      </c>
      <c r="I27" s="22">
        <f t="shared" si="0"/>
        <v>11976.060000000001</v>
      </c>
      <c r="J27" s="85">
        <f t="shared" si="1"/>
        <v>115.38999999999942</v>
      </c>
      <c r="K27" s="84">
        <f>'[1]1.2. АЭС'!K27</f>
        <v>154940.62619000001</v>
      </c>
      <c r="L27" s="84">
        <v>12000.16871</v>
      </c>
      <c r="M27" s="86">
        <v>11907.8</v>
      </c>
      <c r="N27" s="22">
        <v>1.99</v>
      </c>
      <c r="O27" s="22">
        <f t="shared" si="2"/>
        <v>11909.789999999999</v>
      </c>
      <c r="P27" s="85">
        <f t="shared" si="3"/>
        <v>90.378710000000865</v>
      </c>
      <c r="Q27" s="92" t="s">
        <v>30</v>
      </c>
      <c r="R27" s="24"/>
      <c r="S27" s="24">
        <v>-4.4399999987945193E-3</v>
      </c>
    </row>
    <row r="28" spans="2:19" s="33" customFormat="1" ht="45" customHeight="1" x14ac:dyDescent="0.3">
      <c r="B28" s="75" t="s">
        <v>102</v>
      </c>
      <c r="C28" s="76" t="s">
        <v>28</v>
      </c>
      <c r="D28" s="76" t="s">
        <v>56</v>
      </c>
      <c r="E28" s="77">
        <f>E29+E30+E31+E32</f>
        <v>7416073.2103800001</v>
      </c>
      <c r="F28" s="77">
        <f>F29+F30+F31+F32</f>
        <v>90958.15</v>
      </c>
      <c r="G28" s="78">
        <f>G29+G30+G31+G32</f>
        <v>90943.28</v>
      </c>
      <c r="H28" s="21">
        <f>H29+H30+H31+H32</f>
        <v>9.59</v>
      </c>
      <c r="I28" s="21">
        <f t="shared" si="0"/>
        <v>90952.87</v>
      </c>
      <c r="J28" s="79">
        <f t="shared" si="1"/>
        <v>5.2799999999988358</v>
      </c>
      <c r="K28" s="77">
        <f>K29+K30+K31+K32</f>
        <v>6751707.2260499997</v>
      </c>
      <c r="L28" s="77">
        <f>L29+L30+L31+L32</f>
        <v>101466.03043000001</v>
      </c>
      <c r="M28" s="80">
        <f>M29+M30+M31+M32</f>
        <v>101458.66834</v>
      </c>
      <c r="N28" s="21">
        <f>N29+N30+N31+N32</f>
        <v>3.4669599999999998</v>
      </c>
      <c r="O28" s="21">
        <f t="shared" si="2"/>
        <v>101462.13530000001</v>
      </c>
      <c r="P28" s="79">
        <f t="shared" si="3"/>
        <v>3.8951300000044284</v>
      </c>
      <c r="Q28" s="93"/>
    </row>
    <row r="29" spans="2:19" x14ac:dyDescent="0.3">
      <c r="B29" s="82" t="s">
        <v>103</v>
      </c>
      <c r="C29" s="83" t="s">
        <v>28</v>
      </c>
      <c r="D29" s="83" t="s">
        <v>104</v>
      </c>
      <c r="E29" s="84">
        <f>'[1]1.2. АЭС'!E29</f>
        <v>21512.171350000001</v>
      </c>
      <c r="F29" s="84">
        <v>1154.23</v>
      </c>
      <c r="G29" s="84">
        <v>1138.3599999999999</v>
      </c>
      <c r="H29" s="84">
        <v>7.59</v>
      </c>
      <c r="I29" s="22">
        <f t="shared" si="0"/>
        <v>1145.9499999999998</v>
      </c>
      <c r="J29" s="85">
        <f t="shared" si="1"/>
        <v>8.2800000000002001</v>
      </c>
      <c r="K29" s="84">
        <f>'[1]1.2. АЭС'!K29</f>
        <v>15240.99627</v>
      </c>
      <c r="L29" s="84">
        <v>780.41994</v>
      </c>
      <c r="M29" s="86">
        <v>773.05785000000003</v>
      </c>
      <c r="N29" s="22">
        <v>3.4669599999999998</v>
      </c>
      <c r="O29" s="22">
        <f t="shared" si="2"/>
        <v>776.52481</v>
      </c>
      <c r="P29" s="85">
        <f t="shared" si="3"/>
        <v>3.8951299999999947</v>
      </c>
      <c r="Q29" s="93"/>
      <c r="R29" s="24"/>
      <c r="S29" s="24">
        <v>-4.3299999997543637E-3</v>
      </c>
    </row>
    <row r="30" spans="2:19" x14ac:dyDescent="0.3">
      <c r="B30" s="82" t="s">
        <v>105</v>
      </c>
      <c r="C30" s="83" t="s">
        <v>28</v>
      </c>
      <c r="D30" s="83" t="s">
        <v>106</v>
      </c>
      <c r="E30" s="84">
        <f>'[1]1.2. АЭС'!E30</f>
        <v>3533068.69576</v>
      </c>
      <c r="F30" s="84">
        <v>74763.16</v>
      </c>
      <c r="G30" s="84">
        <v>74763.16</v>
      </c>
      <c r="H30" s="84">
        <v>0</v>
      </c>
      <c r="I30" s="22">
        <f t="shared" si="0"/>
        <v>74763.16</v>
      </c>
      <c r="J30" s="85">
        <f t="shared" si="1"/>
        <v>0</v>
      </c>
      <c r="K30" s="84">
        <f>'[1]1.2. АЭС'!K30</f>
        <v>3160339.7650199998</v>
      </c>
      <c r="L30" s="84">
        <v>86350.088600000003</v>
      </c>
      <c r="M30" s="86">
        <v>86350.088600000003</v>
      </c>
      <c r="N30" s="22">
        <v>0</v>
      </c>
      <c r="O30" s="22">
        <f t="shared" si="2"/>
        <v>86350.088600000003</v>
      </c>
      <c r="P30" s="85">
        <f t="shared" si="3"/>
        <v>0</v>
      </c>
      <c r="Q30" s="93"/>
      <c r="R30" s="24"/>
      <c r="S30" s="24">
        <v>-2.3999999393709004E-4</v>
      </c>
    </row>
    <row r="31" spans="2:19" ht="37.5" x14ac:dyDescent="0.3">
      <c r="B31" s="82" t="s">
        <v>107</v>
      </c>
      <c r="C31" s="83" t="s">
        <v>28</v>
      </c>
      <c r="D31" s="83" t="s">
        <v>108</v>
      </c>
      <c r="E31" s="84">
        <f>'[1]1.2. АЭС'!E31</f>
        <v>3701503.4772299998</v>
      </c>
      <c r="F31" s="84">
        <v>0</v>
      </c>
      <c r="G31" s="84">
        <v>1</v>
      </c>
      <c r="H31" s="84">
        <v>2</v>
      </c>
      <c r="I31" s="22">
        <f t="shared" si="0"/>
        <v>3</v>
      </c>
      <c r="J31" s="85">
        <f t="shared" si="1"/>
        <v>-3</v>
      </c>
      <c r="K31" s="84">
        <f>'[1]1.2. АЭС'!K31</f>
        <v>3489651.41</v>
      </c>
      <c r="L31" s="84">
        <v>0</v>
      </c>
      <c r="M31" s="86">
        <v>0</v>
      </c>
      <c r="N31" s="22">
        <v>0</v>
      </c>
      <c r="O31" s="22">
        <f t="shared" si="2"/>
        <v>0</v>
      </c>
      <c r="P31" s="85">
        <f t="shared" si="3"/>
        <v>0</v>
      </c>
      <c r="Q31" s="93"/>
      <c r="R31" s="24"/>
      <c r="S31" s="24">
        <v>0</v>
      </c>
    </row>
    <row r="32" spans="2:19" ht="42" customHeight="1" x14ac:dyDescent="0.3">
      <c r="B32" s="82" t="s">
        <v>109</v>
      </c>
      <c r="C32" s="83" t="s">
        <v>28</v>
      </c>
      <c r="D32" s="83" t="s">
        <v>110</v>
      </c>
      <c r="E32" s="84">
        <f>'[1]1.2. АЭС'!E32</f>
        <v>159988.86603999999</v>
      </c>
      <c r="F32" s="84">
        <v>15040.76</v>
      </c>
      <c r="G32" s="84">
        <v>15040.76</v>
      </c>
      <c r="H32" s="84">
        <v>0</v>
      </c>
      <c r="I32" s="22">
        <f t="shared" si="0"/>
        <v>15040.76</v>
      </c>
      <c r="J32" s="85">
        <f t="shared" si="1"/>
        <v>0</v>
      </c>
      <c r="K32" s="84">
        <f>'[1]1.2. АЭС'!K32</f>
        <v>86475.054759999999</v>
      </c>
      <c r="L32" s="84">
        <v>14335.52189</v>
      </c>
      <c r="M32" s="86">
        <v>14335.52189</v>
      </c>
      <c r="N32" s="22">
        <v>0</v>
      </c>
      <c r="O32" s="22">
        <f t="shared" si="2"/>
        <v>14335.52189</v>
      </c>
      <c r="P32" s="85">
        <f t="shared" si="3"/>
        <v>0</v>
      </c>
      <c r="Q32" s="93"/>
      <c r="R32" s="24"/>
      <c r="S32" s="24">
        <v>0.39960000000064611</v>
      </c>
    </row>
    <row r="33" spans="2:19" s="33" customFormat="1" x14ac:dyDescent="0.3">
      <c r="B33" s="75" t="s">
        <v>111</v>
      </c>
      <c r="C33" s="76" t="s">
        <v>28</v>
      </c>
      <c r="D33" s="76" t="s">
        <v>58</v>
      </c>
      <c r="E33" s="77">
        <f>E34+E35+E36</f>
        <v>3229840.3007555474</v>
      </c>
      <c r="F33" s="77">
        <f>F34+F35+F36</f>
        <v>302246.62558554998</v>
      </c>
      <c r="G33" s="78">
        <f>G34+G35+G36</f>
        <v>294891.5662</v>
      </c>
      <c r="H33" s="21">
        <f>H34+H35+H36</f>
        <v>3533.7660000000001</v>
      </c>
      <c r="I33" s="21">
        <f t="shared" si="0"/>
        <v>298425.3322</v>
      </c>
      <c r="J33" s="79">
        <f t="shared" si="1"/>
        <v>3821.2933855499723</v>
      </c>
      <c r="K33" s="77">
        <f>K34+K35+K36</f>
        <v>2623459.3654422848</v>
      </c>
      <c r="L33" s="77">
        <f>L34+L35+L36</f>
        <v>239235.99</v>
      </c>
      <c r="M33" s="80">
        <f>M34+M35+M36</f>
        <v>234464.40299999999</v>
      </c>
      <c r="N33" s="21">
        <f>N34+N35+N36</f>
        <v>2427.4030000000002</v>
      </c>
      <c r="O33" s="21">
        <f t="shared" si="2"/>
        <v>236891.80599999998</v>
      </c>
      <c r="P33" s="79">
        <f t="shared" si="3"/>
        <v>2344.1840000000084</v>
      </c>
      <c r="Q33" s="94"/>
    </row>
    <row r="34" spans="2:19" x14ac:dyDescent="0.3">
      <c r="B34" s="88" t="s">
        <v>112</v>
      </c>
      <c r="C34" s="83" t="s">
        <v>28</v>
      </c>
      <c r="D34" s="83" t="s">
        <v>95</v>
      </c>
      <c r="E34" s="84">
        <f>'[1]1.2. АЭС'!E34</f>
        <v>925624.57326603599</v>
      </c>
      <c r="F34" s="84">
        <v>76774.138543349996</v>
      </c>
      <c r="G34" s="95">
        <v>75243.871499999994</v>
      </c>
      <c r="H34" s="22">
        <v>1530.2670000000001</v>
      </c>
      <c r="I34" s="22">
        <f t="shared" si="0"/>
        <v>76774.138500000001</v>
      </c>
      <c r="J34" s="85">
        <f t="shared" si="1"/>
        <v>4.3349995394237339E-5</v>
      </c>
      <c r="K34" s="84">
        <f>'[1]1.2. АЭС'!K34</f>
        <v>723883.81241830101</v>
      </c>
      <c r="L34" s="84">
        <v>58899.53</v>
      </c>
      <c r="M34" s="86">
        <v>57839.322999999997</v>
      </c>
      <c r="N34" s="22">
        <v>1060.203</v>
      </c>
      <c r="O34" s="22">
        <f t="shared" si="2"/>
        <v>58899.525999999998</v>
      </c>
      <c r="P34" s="85">
        <f t="shared" si="3"/>
        <v>4.0000000008149073E-3</v>
      </c>
      <c r="Q34" s="89" t="s">
        <v>96</v>
      </c>
    </row>
    <row r="35" spans="2:19" x14ac:dyDescent="0.3">
      <c r="B35" s="88" t="s">
        <v>113</v>
      </c>
      <c r="C35" s="83" t="s">
        <v>28</v>
      </c>
      <c r="D35" s="83" t="s">
        <v>95</v>
      </c>
      <c r="E35" s="84">
        <f>'[1]1.2. АЭС'!E35</f>
        <v>927008.32679600106</v>
      </c>
      <c r="F35" s="84">
        <v>75723.824549800003</v>
      </c>
      <c r="G35" s="95">
        <v>71572.475999999995</v>
      </c>
      <c r="H35" s="22">
        <v>2003.499</v>
      </c>
      <c r="I35" s="22">
        <f t="shared" si="0"/>
        <v>73575.974999999991</v>
      </c>
      <c r="J35" s="85">
        <f t="shared" si="1"/>
        <v>2147.849549800012</v>
      </c>
      <c r="K35" s="84">
        <f>'[1]1.2. АЭС'!K35</f>
        <v>730351.15110353404</v>
      </c>
      <c r="L35" s="84">
        <v>58568.49</v>
      </c>
      <c r="M35" s="86">
        <v>55773.68</v>
      </c>
      <c r="N35" s="22">
        <v>1367.2</v>
      </c>
      <c r="O35" s="22">
        <f t="shared" si="2"/>
        <v>57140.88</v>
      </c>
      <c r="P35" s="85">
        <f t="shared" si="3"/>
        <v>1427.6100000000006</v>
      </c>
      <c r="Q35" s="96"/>
    </row>
    <row r="36" spans="2:19" x14ac:dyDescent="0.3">
      <c r="B36" s="88" t="s">
        <v>114</v>
      </c>
      <c r="C36" s="83" t="s">
        <v>28</v>
      </c>
      <c r="D36" s="83" t="s">
        <v>95</v>
      </c>
      <c r="E36" s="84">
        <f>'[1]1.2. АЭС'!E36</f>
        <v>1377207.40069351</v>
      </c>
      <c r="F36" s="84">
        <v>149748.66249240001</v>
      </c>
      <c r="G36" s="95">
        <v>148075.2187</v>
      </c>
      <c r="H36" s="22">
        <v>0</v>
      </c>
      <c r="I36" s="22">
        <f t="shared" si="0"/>
        <v>148075.2187</v>
      </c>
      <c r="J36" s="85">
        <f t="shared" si="1"/>
        <v>1673.4437924000085</v>
      </c>
      <c r="K36" s="84">
        <f>'[1]1.2. АЭС'!K36</f>
        <v>1169224.4019204499</v>
      </c>
      <c r="L36" s="84">
        <v>121767.97</v>
      </c>
      <c r="M36" s="86">
        <v>120851.4</v>
      </c>
      <c r="N36" s="22">
        <v>0</v>
      </c>
      <c r="O36" s="22">
        <f t="shared" si="2"/>
        <v>120851.4</v>
      </c>
      <c r="P36" s="85">
        <f t="shared" si="3"/>
        <v>916.57000000000698</v>
      </c>
      <c r="Q36" s="96"/>
    </row>
    <row r="37" spans="2:19" ht="56.25" x14ac:dyDescent="0.3">
      <c r="B37" s="97" t="s">
        <v>115</v>
      </c>
      <c r="C37" s="83" t="s">
        <v>116</v>
      </c>
      <c r="D37" s="83" t="s">
        <v>95</v>
      </c>
      <c r="E37" s="84">
        <f>E38+E39+E40</f>
        <v>7131.2453333333397</v>
      </c>
      <c r="F37" s="84">
        <f>F38+F39+F40</f>
        <v>540.67000000000007</v>
      </c>
      <c r="G37" s="95">
        <f>G38+G39+G40</f>
        <v>528.79999999999995</v>
      </c>
      <c r="H37" s="22">
        <f>H38+H39+H40</f>
        <v>4.3</v>
      </c>
      <c r="I37" s="22">
        <f t="shared" si="0"/>
        <v>533.09999999999991</v>
      </c>
      <c r="J37" s="85">
        <f t="shared" si="1"/>
        <v>7.5700000000001637</v>
      </c>
      <c r="K37" s="84">
        <f>K38+K39+K40</f>
        <v>7090.8008666666601</v>
      </c>
      <c r="L37" s="84">
        <f>L38+L39+L40</f>
        <v>549.43000000000006</v>
      </c>
      <c r="M37" s="86">
        <f>M38+M39+M40</f>
        <v>540.03</v>
      </c>
      <c r="N37" s="22">
        <f>N38+N39+N40</f>
        <v>4.3</v>
      </c>
      <c r="O37" s="22">
        <f t="shared" si="2"/>
        <v>544.32999999999993</v>
      </c>
      <c r="P37" s="85">
        <f t="shared" si="3"/>
        <v>5.1000000000001364</v>
      </c>
      <c r="Q37" s="96"/>
    </row>
    <row r="38" spans="2:19" x14ac:dyDescent="0.3">
      <c r="B38" s="88" t="s">
        <v>112</v>
      </c>
      <c r="C38" s="83" t="s">
        <v>116</v>
      </c>
      <c r="D38" s="83" t="s">
        <v>95</v>
      </c>
      <c r="E38" s="84">
        <f>'[1]1.2. АЭС'!E38</f>
        <v>1177.046</v>
      </c>
      <c r="F38" s="84">
        <v>78.92</v>
      </c>
      <c r="G38" s="95">
        <v>77.62</v>
      </c>
      <c r="H38" s="22">
        <v>1.3</v>
      </c>
      <c r="I38" s="22">
        <f t="shared" si="0"/>
        <v>78.92</v>
      </c>
      <c r="J38" s="85">
        <f t="shared" si="1"/>
        <v>0</v>
      </c>
      <c r="K38" s="84">
        <f>'[1]1.2. АЭС'!K38</f>
        <v>1162.7043333333299</v>
      </c>
      <c r="L38" s="84">
        <v>81.599999999999994</v>
      </c>
      <c r="M38" s="86">
        <v>80.3</v>
      </c>
      <c r="N38" s="22">
        <v>1.3</v>
      </c>
      <c r="O38" s="22">
        <f t="shared" si="2"/>
        <v>81.599999999999994</v>
      </c>
      <c r="P38" s="85">
        <f t="shared" si="3"/>
        <v>0</v>
      </c>
      <c r="Q38" s="96"/>
    </row>
    <row r="39" spans="2:19" x14ac:dyDescent="0.3">
      <c r="B39" s="88" t="s">
        <v>113</v>
      </c>
      <c r="C39" s="83" t="s">
        <v>116</v>
      </c>
      <c r="D39" s="83" t="s">
        <v>95</v>
      </c>
      <c r="E39" s="84">
        <f>'[1]1.2. АЭС'!E39</f>
        <v>1854.2246666666699</v>
      </c>
      <c r="F39" s="84">
        <v>122.13</v>
      </c>
      <c r="G39" s="95">
        <v>115.43</v>
      </c>
      <c r="H39" s="22">
        <v>3</v>
      </c>
      <c r="I39" s="22">
        <f t="shared" si="0"/>
        <v>118.43</v>
      </c>
      <c r="J39" s="85">
        <f t="shared" si="1"/>
        <v>3.6999999999999886</v>
      </c>
      <c r="K39" s="84">
        <f>'[1]1.2. АЭС'!K39</f>
        <v>1763.1464333333299</v>
      </c>
      <c r="L39" s="84">
        <v>122.2</v>
      </c>
      <c r="M39" s="86">
        <v>116.5</v>
      </c>
      <c r="N39" s="22">
        <v>3</v>
      </c>
      <c r="O39" s="22">
        <f t="shared" si="2"/>
        <v>119.5</v>
      </c>
      <c r="P39" s="85">
        <f t="shared" si="3"/>
        <v>2.7000000000000028</v>
      </c>
      <c r="Q39" s="96"/>
    </row>
    <row r="40" spans="2:19" x14ac:dyDescent="0.3">
      <c r="B40" s="88" t="s">
        <v>114</v>
      </c>
      <c r="C40" s="83" t="s">
        <v>116</v>
      </c>
      <c r="D40" s="83" t="s">
        <v>95</v>
      </c>
      <c r="E40" s="84">
        <f>'[1]1.2. АЭС'!E40</f>
        <v>4099.9746666666697</v>
      </c>
      <c r="F40" s="84">
        <v>339.62</v>
      </c>
      <c r="G40" s="95">
        <v>335.75</v>
      </c>
      <c r="H40" s="22">
        <v>0</v>
      </c>
      <c r="I40" s="22">
        <f t="shared" si="0"/>
        <v>335.75</v>
      </c>
      <c r="J40" s="85">
        <f t="shared" si="1"/>
        <v>3.8700000000000045</v>
      </c>
      <c r="K40" s="84">
        <f>'[1]1.2. АЭС'!K40</f>
        <v>4164.9501</v>
      </c>
      <c r="L40" s="84">
        <v>345.63</v>
      </c>
      <c r="M40" s="86">
        <v>343.23</v>
      </c>
      <c r="N40" s="22">
        <v>0</v>
      </c>
      <c r="O40" s="22">
        <f t="shared" si="2"/>
        <v>343.23</v>
      </c>
      <c r="P40" s="85">
        <f t="shared" si="3"/>
        <v>2.3999999999999773</v>
      </c>
      <c r="Q40" s="98"/>
    </row>
    <row r="41" spans="2:19" s="33" customFormat="1" ht="112.5" x14ac:dyDescent="0.3">
      <c r="B41" s="75" t="s">
        <v>117</v>
      </c>
      <c r="C41" s="76" t="s">
        <v>28</v>
      </c>
      <c r="D41" s="76" t="s">
        <v>61</v>
      </c>
      <c r="E41" s="77">
        <f>'[1]1.2. АЭС'!E41</f>
        <v>906436.55257000006</v>
      </c>
      <c r="F41" s="77">
        <v>80975.070000000007</v>
      </c>
      <c r="G41" s="77">
        <v>79007.44</v>
      </c>
      <c r="H41" s="77">
        <v>880.36</v>
      </c>
      <c r="I41" s="21">
        <f t="shared" si="0"/>
        <v>79887.8</v>
      </c>
      <c r="J41" s="79">
        <f t="shared" si="1"/>
        <v>1087.2700000000041</v>
      </c>
      <c r="K41" s="77">
        <f>'[1]1.2. АЭС'!K41</f>
        <v>751936.56423000002</v>
      </c>
      <c r="L41" s="77">
        <v>66435.811690000002</v>
      </c>
      <c r="M41" s="80">
        <v>65099.635719999998</v>
      </c>
      <c r="N41" s="21">
        <v>651.75441999999998</v>
      </c>
      <c r="O41" s="21">
        <f t="shared" si="2"/>
        <v>65751.390140000003</v>
      </c>
      <c r="P41" s="79">
        <f t="shared" si="3"/>
        <v>684.42154999999912</v>
      </c>
      <c r="Q41" s="92" t="s">
        <v>30</v>
      </c>
    </row>
    <row r="42" spans="2:19" s="33" customFormat="1" x14ac:dyDescent="0.3">
      <c r="B42" s="75" t="s">
        <v>118</v>
      </c>
      <c r="C42" s="76" t="s">
        <v>28</v>
      </c>
      <c r="D42" s="76" t="s">
        <v>63</v>
      </c>
      <c r="E42" s="77">
        <f>'[1]1.2. АЭС'!E42</f>
        <v>1645333.6905400001</v>
      </c>
      <c r="F42" s="77">
        <v>126411.78</v>
      </c>
      <c r="G42" s="77">
        <v>126127.63</v>
      </c>
      <c r="H42" s="77">
        <v>10.08</v>
      </c>
      <c r="I42" s="21">
        <f t="shared" si="0"/>
        <v>126137.71</v>
      </c>
      <c r="J42" s="79">
        <f t="shared" si="1"/>
        <v>274.06999999999243</v>
      </c>
      <c r="K42" s="77">
        <f>'[1]1.2. АЭС'!K42</f>
        <v>1564099.1593200001</v>
      </c>
      <c r="L42" s="77">
        <v>115147.69134</v>
      </c>
      <c r="M42" s="80">
        <v>114999.64492000001</v>
      </c>
      <c r="N42" s="21">
        <v>7.3895499999999998</v>
      </c>
      <c r="O42" s="21">
        <f t="shared" si="2"/>
        <v>115007.03447000001</v>
      </c>
      <c r="P42" s="79">
        <f t="shared" si="3"/>
        <v>140.65686999999161</v>
      </c>
      <c r="Q42" s="81"/>
      <c r="R42" s="99"/>
      <c r="S42" s="99">
        <v>3.5800000041490421E-3</v>
      </c>
    </row>
    <row r="43" spans="2:19" s="33" customFormat="1" ht="40.5" customHeight="1" x14ac:dyDescent="0.3">
      <c r="B43" s="75" t="s">
        <v>119</v>
      </c>
      <c r="C43" s="76" t="s">
        <v>28</v>
      </c>
      <c r="D43" s="76" t="s">
        <v>120</v>
      </c>
      <c r="E43" s="77">
        <f>E44+E45</f>
        <v>171600.41302000001</v>
      </c>
      <c r="F43" s="77">
        <f>F44+F45</f>
        <v>4208.1499999999996</v>
      </c>
      <c r="G43" s="78">
        <f>G44+G45</f>
        <v>4131.3100000000004</v>
      </c>
      <c r="H43" s="21">
        <f>H44+H45</f>
        <v>0</v>
      </c>
      <c r="I43" s="21">
        <f t="shared" si="0"/>
        <v>4131.3100000000004</v>
      </c>
      <c r="J43" s="79">
        <f t="shared" si="1"/>
        <v>76.839999999999236</v>
      </c>
      <c r="K43" s="77">
        <f>K44+K45</f>
        <v>159227.78727</v>
      </c>
      <c r="L43" s="77">
        <f>L44+L45</f>
        <v>1143.78613</v>
      </c>
      <c r="M43" s="80">
        <f>M44+M45</f>
        <v>1134.26523</v>
      </c>
      <c r="N43" s="21">
        <f>N44+N45</f>
        <v>0</v>
      </c>
      <c r="O43" s="21">
        <f t="shared" si="2"/>
        <v>1134.26523</v>
      </c>
      <c r="P43" s="79">
        <f t="shared" si="3"/>
        <v>9.5208999999999833</v>
      </c>
      <c r="Q43" s="81"/>
    </row>
    <row r="44" spans="2:19" x14ac:dyDescent="0.3">
      <c r="B44" s="97" t="s">
        <v>121</v>
      </c>
      <c r="C44" s="83" t="s">
        <v>28</v>
      </c>
      <c r="D44" s="100">
        <v>161</v>
      </c>
      <c r="E44" s="84">
        <f>'[1]1.2. АЭС'!E44</f>
        <v>171600.41302000001</v>
      </c>
      <c r="F44" s="84">
        <v>4208.1499999999996</v>
      </c>
      <c r="G44" s="84">
        <v>4131.3100000000004</v>
      </c>
      <c r="H44" s="84">
        <v>0</v>
      </c>
      <c r="I44" s="22">
        <f t="shared" si="0"/>
        <v>4131.3100000000004</v>
      </c>
      <c r="J44" s="85">
        <f t="shared" si="1"/>
        <v>76.839999999999236</v>
      </c>
      <c r="K44" s="84">
        <f>'[1]1.2. АЭС'!K44</f>
        <v>159227.78727</v>
      </c>
      <c r="L44" s="84">
        <v>1143.78613</v>
      </c>
      <c r="M44" s="86">
        <v>1134.26523</v>
      </c>
      <c r="N44" s="22">
        <v>0</v>
      </c>
      <c r="O44" s="22">
        <f t="shared" si="2"/>
        <v>1134.26523</v>
      </c>
      <c r="P44" s="85">
        <f t="shared" si="3"/>
        <v>9.5208999999999833</v>
      </c>
      <c r="Q44" s="81"/>
      <c r="R44" s="24"/>
      <c r="S44" s="24">
        <v>-3.800000000410364E-3</v>
      </c>
    </row>
    <row r="45" spans="2:19" x14ac:dyDescent="0.3">
      <c r="B45" s="97" t="s">
        <v>122</v>
      </c>
      <c r="C45" s="83" t="s">
        <v>28</v>
      </c>
      <c r="D45" s="100">
        <v>162</v>
      </c>
      <c r="E45" s="84">
        <f>'[1]1.2. АЭС'!E45</f>
        <v>0</v>
      </c>
      <c r="F45" s="84">
        <v>0</v>
      </c>
      <c r="G45" s="84">
        <v>0</v>
      </c>
      <c r="H45" s="84">
        <v>0</v>
      </c>
      <c r="I45" s="22">
        <f t="shared" si="0"/>
        <v>0</v>
      </c>
      <c r="J45" s="85">
        <f t="shared" si="1"/>
        <v>0</v>
      </c>
      <c r="K45" s="84">
        <f>'[1]1.2. АЭС'!K45</f>
        <v>0</v>
      </c>
      <c r="L45" s="84">
        <v>0</v>
      </c>
      <c r="M45" s="86">
        <v>0</v>
      </c>
      <c r="N45" s="22">
        <v>0</v>
      </c>
      <c r="O45" s="22">
        <f t="shared" si="2"/>
        <v>0</v>
      </c>
      <c r="P45" s="85">
        <f t="shared" si="3"/>
        <v>0</v>
      </c>
      <c r="Q45" s="81"/>
    </row>
    <row r="46" spans="2:19" s="33" customFormat="1" ht="37.5" x14ac:dyDescent="0.3">
      <c r="B46" s="75" t="s">
        <v>123</v>
      </c>
      <c r="C46" s="76" t="s">
        <v>28</v>
      </c>
      <c r="D46" s="76" t="s">
        <v>124</v>
      </c>
      <c r="E46" s="77">
        <f>'[1]1.2. АЭС'!E46</f>
        <v>146832.65757000001</v>
      </c>
      <c r="F46" s="77">
        <v>10082.08</v>
      </c>
      <c r="G46" s="77">
        <v>9924.4699999999993</v>
      </c>
      <c r="H46" s="77">
        <v>73.86</v>
      </c>
      <c r="I46" s="21">
        <f t="shared" si="0"/>
        <v>9998.33</v>
      </c>
      <c r="J46" s="79">
        <f t="shared" si="1"/>
        <v>83.75</v>
      </c>
      <c r="K46" s="77">
        <f>'[1]1.2. АЭС'!K46</f>
        <v>100968.13877999999</v>
      </c>
      <c r="L46" s="77">
        <v>7576.576</v>
      </c>
      <c r="M46" s="80">
        <v>7500.4668199999996</v>
      </c>
      <c r="N46" s="21">
        <v>43.769799999999996</v>
      </c>
      <c r="O46" s="21">
        <f t="shared" si="2"/>
        <v>7544.2366199999997</v>
      </c>
      <c r="P46" s="79">
        <f t="shared" si="3"/>
        <v>32.339380000000347</v>
      </c>
      <c r="Q46" s="81"/>
      <c r="R46" s="99"/>
      <c r="S46" s="99">
        <v>0</v>
      </c>
    </row>
    <row r="47" spans="2:19" s="33" customFormat="1" ht="56.25" x14ac:dyDescent="0.3">
      <c r="B47" s="75" t="s">
        <v>125</v>
      </c>
      <c r="C47" s="76" t="s">
        <v>28</v>
      </c>
      <c r="D47" s="76" t="s">
        <v>126</v>
      </c>
      <c r="E47" s="77">
        <f>'[1]1.2. АЭС'!E47</f>
        <v>601562.59985</v>
      </c>
      <c r="F47" s="77">
        <v>3888.11</v>
      </c>
      <c r="G47" s="77">
        <v>3888.11</v>
      </c>
      <c r="H47" s="77">
        <v>0</v>
      </c>
      <c r="I47" s="21">
        <f t="shared" si="0"/>
        <v>3888.11</v>
      </c>
      <c r="J47" s="79">
        <f t="shared" si="1"/>
        <v>0</v>
      </c>
      <c r="K47" s="77">
        <f>'[1]1.2. АЭС'!K47</f>
        <v>562676.58036999998</v>
      </c>
      <c r="L47" s="77">
        <v>10452.540000000001</v>
      </c>
      <c r="M47" s="77">
        <v>10370.5433838647</v>
      </c>
      <c r="N47" s="77">
        <v>81.996616135268198</v>
      </c>
      <c r="O47" s="21">
        <f t="shared" si="2"/>
        <v>10452.539999999968</v>
      </c>
      <c r="P47" s="79">
        <f t="shared" si="3"/>
        <v>3.2741809263825417E-11</v>
      </c>
      <c r="Q47" s="101"/>
      <c r="R47" s="99"/>
      <c r="S47" s="99">
        <v>-9.9999999997635314E-3</v>
      </c>
    </row>
    <row r="48" spans="2:19" s="33" customFormat="1" x14ac:dyDescent="0.3">
      <c r="B48" s="75" t="s">
        <v>51</v>
      </c>
      <c r="C48" s="76" t="s">
        <v>28</v>
      </c>
      <c r="D48" s="76" t="s">
        <v>127</v>
      </c>
      <c r="E48" s="77">
        <f>('1.1. ЮЯЭС'!E20+'1.1. ЮЯЭС'!E22)-E20-E28-E33-E41-E42-E43-E46</f>
        <v>400606.3029263526</v>
      </c>
      <c r="F48" s="77">
        <f>('1.1. ЮЯЭС'!F20+'1.1. ЮЯЭС'!F22)-F20-F28-F33-F41-F42-F43-F46</f>
        <v>50578.614414449963</v>
      </c>
      <c r="G48" s="78">
        <f>('1.1. ЮЯЭС'!G20+'1.1. ЮЯЭС'!G22)-G20-G28-G33-G41-G42-G43-G46</f>
        <v>49790.083799999877</v>
      </c>
      <c r="H48" s="21">
        <f>('1.1. ЮЯЭС'!H20+'1.1. ЮЯЭС'!H22)-H20-H28-H33-H41-H42-H43-H46</f>
        <v>552.17400000000055</v>
      </c>
      <c r="I48" s="21">
        <f t="shared" si="0"/>
        <v>50342.257799999876</v>
      </c>
      <c r="J48" s="79">
        <f t="shared" si="1"/>
        <v>236.35661445008736</v>
      </c>
      <c r="K48" s="77">
        <f>('1.1. ЮЯЭС'!J20+'1.1. ЮЯЭС'!J22)-K20-K28-K33-K41-K42-K43-K46</f>
        <v>381550.78614291589</v>
      </c>
      <c r="L48" s="77">
        <f>('1.1. ЮЯЭС'!K20+'1.1. ЮЯЭС'!K22)-L20-L28-L33-L41-L42-L43-L46</f>
        <v>49553.21303024589</v>
      </c>
      <c r="M48" s="80">
        <f>('1.1. ЮЯЭС'!L20+'1.1. ЮЯЭС'!L22)-M20-M28-M33-M41-M42-M43-M46</f>
        <v>49202.023550000107</v>
      </c>
      <c r="N48" s="21">
        <f>('1.1. ЮЯЭС'!M20+'1.1. ЮЯЭС'!M22)-N20-N28-N33-N41-N42-N43-N46</f>
        <v>278.60504999999984</v>
      </c>
      <c r="O48" s="21">
        <f t="shared" si="2"/>
        <v>49480.628600000106</v>
      </c>
      <c r="P48" s="79">
        <f t="shared" si="3"/>
        <v>72.584430245784461</v>
      </c>
      <c r="Q48" s="102"/>
    </row>
    <row r="49" spans="2:19" s="33" customFormat="1" ht="56.25" x14ac:dyDescent="0.3">
      <c r="B49" s="103" t="s">
        <v>128</v>
      </c>
      <c r="C49" s="76" t="s">
        <v>28</v>
      </c>
      <c r="D49" s="76" t="s">
        <v>129</v>
      </c>
      <c r="E49" s="77">
        <f>E50+E51+E52+E53+E54</f>
        <v>361783.93739710597</v>
      </c>
      <c r="F49" s="77">
        <f>F50+F51+F52+F53+F54</f>
        <v>20185.1749656301</v>
      </c>
      <c r="G49" s="78">
        <f>G50+G51+G52+G53+G54</f>
        <v>14372.676292579654</v>
      </c>
      <c r="H49" s="21">
        <f>H50+H51+H52+H53+H54</f>
        <v>0</v>
      </c>
      <c r="I49" s="21">
        <f t="shared" si="0"/>
        <v>14372.676292579654</v>
      </c>
      <c r="J49" s="79">
        <f t="shared" si="1"/>
        <v>5812.4986730504461</v>
      </c>
      <c r="K49" s="77">
        <f>K50+K51+K52+K53+K54</f>
        <v>1785424.8573523609</v>
      </c>
      <c r="L49" s="77">
        <f>L50+L51+L52+L53+L54</f>
        <v>106895.24482553231</v>
      </c>
      <c r="M49" s="80">
        <f>M50+M51+M52+M53+M54</f>
        <v>103689.73254382936</v>
      </c>
      <c r="N49" s="21">
        <f>N50+N51+N52+N53+N54</f>
        <v>0</v>
      </c>
      <c r="O49" s="21">
        <f t="shared" si="2"/>
        <v>103689.73254382936</v>
      </c>
      <c r="P49" s="79">
        <f t="shared" si="3"/>
        <v>3205.5122817029478</v>
      </c>
      <c r="Q49" s="104"/>
    </row>
    <row r="50" spans="2:19" x14ac:dyDescent="0.3">
      <c r="B50" s="105" t="s">
        <v>130</v>
      </c>
      <c r="C50" s="83"/>
      <c r="D50" s="83" t="s">
        <v>131</v>
      </c>
      <c r="E50" s="106">
        <f>'[1]1.2. АЭС'!E50</f>
        <v>0</v>
      </c>
      <c r="F50" s="106">
        <v>0</v>
      </c>
      <c r="G50" s="106">
        <v>0</v>
      </c>
      <c r="H50" s="106">
        <v>0</v>
      </c>
      <c r="I50" s="107">
        <f t="shared" si="0"/>
        <v>0</v>
      </c>
      <c r="J50" s="108">
        <f t="shared" si="1"/>
        <v>0</v>
      </c>
      <c r="K50" s="106">
        <f>'[1]1.2. АЭС'!K50</f>
        <v>1570000</v>
      </c>
      <c r="L50" s="106">
        <v>93500.77</v>
      </c>
      <c r="M50" s="106">
        <v>93500.77</v>
      </c>
      <c r="N50" s="106">
        <v>0</v>
      </c>
      <c r="O50" s="107">
        <f t="shared" si="2"/>
        <v>93500.77</v>
      </c>
      <c r="P50" s="108">
        <f t="shared" si="3"/>
        <v>0</v>
      </c>
      <c r="Q50" s="109"/>
    </row>
    <row r="51" spans="2:19" x14ac:dyDescent="0.3">
      <c r="B51" s="105" t="s">
        <v>132</v>
      </c>
      <c r="C51" s="83" t="s">
        <v>28</v>
      </c>
      <c r="D51" s="83" t="s">
        <v>133</v>
      </c>
      <c r="E51" s="84">
        <f>'[1]1.2. АЭС'!E51</f>
        <v>0</v>
      </c>
      <c r="F51" s="84">
        <v>0</v>
      </c>
      <c r="G51" s="84">
        <v>0</v>
      </c>
      <c r="H51" s="84">
        <v>0</v>
      </c>
      <c r="I51" s="22">
        <f t="shared" si="0"/>
        <v>0</v>
      </c>
      <c r="J51" s="85">
        <f t="shared" si="1"/>
        <v>0</v>
      </c>
      <c r="K51" s="84">
        <f>'[1]1.2. АЭС'!K51</f>
        <v>0</v>
      </c>
      <c r="L51" s="84">
        <v>0</v>
      </c>
      <c r="M51" s="84">
        <v>0</v>
      </c>
      <c r="N51" s="84">
        <v>0</v>
      </c>
      <c r="O51" s="22">
        <f t="shared" si="2"/>
        <v>0</v>
      </c>
      <c r="P51" s="85">
        <f t="shared" si="3"/>
        <v>0</v>
      </c>
      <c r="Q51" s="110" t="s">
        <v>35</v>
      </c>
    </row>
    <row r="52" spans="2:19" x14ac:dyDescent="0.3">
      <c r="B52" s="105" t="s">
        <v>134</v>
      </c>
      <c r="C52" s="83" t="s">
        <v>28</v>
      </c>
      <c r="D52" s="83" t="s">
        <v>135</v>
      </c>
      <c r="E52" s="84">
        <f>'[1]1.2. АЭС'!E52</f>
        <v>0</v>
      </c>
      <c r="F52" s="84">
        <v>0</v>
      </c>
      <c r="G52" s="84">
        <v>0</v>
      </c>
      <c r="H52" s="84">
        <v>0</v>
      </c>
      <c r="I52" s="22">
        <f t="shared" si="0"/>
        <v>0</v>
      </c>
      <c r="J52" s="85">
        <f t="shared" si="1"/>
        <v>0</v>
      </c>
      <c r="K52" s="84">
        <f>'[1]1.2. АЭС'!K52</f>
        <v>0</v>
      </c>
      <c r="L52" s="84">
        <v>0</v>
      </c>
      <c r="M52" s="84">
        <v>0</v>
      </c>
      <c r="N52" s="84">
        <v>0</v>
      </c>
      <c r="O52" s="22">
        <f t="shared" si="2"/>
        <v>0</v>
      </c>
      <c r="P52" s="85">
        <f t="shared" si="3"/>
        <v>0</v>
      </c>
      <c r="Q52" s="110" t="s">
        <v>35</v>
      </c>
    </row>
    <row r="53" spans="2:19" ht="65.099999999999994" customHeight="1" x14ac:dyDescent="0.3">
      <c r="B53" s="105" t="s">
        <v>136</v>
      </c>
      <c r="C53" s="83" t="s">
        <v>28</v>
      </c>
      <c r="D53" s="83" t="s">
        <v>137</v>
      </c>
      <c r="E53" s="84">
        <f>'[1]1.2. АЭС'!E53</f>
        <v>169981.233857107</v>
      </c>
      <c r="F53" s="84">
        <v>12829.316965630071</v>
      </c>
      <c r="G53" s="95">
        <v>12685.949135296658</v>
      </c>
      <c r="H53" s="22">
        <v>0</v>
      </c>
      <c r="I53" s="22">
        <f t="shared" si="0"/>
        <v>12685.949135296658</v>
      </c>
      <c r="J53" s="85">
        <f t="shared" si="1"/>
        <v>143.36783033341271</v>
      </c>
      <c r="K53" s="84">
        <f>'[1]1.2. АЭС'!K53</f>
        <v>124657.45818563981</v>
      </c>
      <c r="L53" s="84">
        <v>9095.1748255323309</v>
      </c>
      <c r="M53" s="86">
        <v>9026.7137647965865</v>
      </c>
      <c r="N53" s="22">
        <v>0</v>
      </c>
      <c r="O53" s="22">
        <f t="shared" si="2"/>
        <v>9026.7137647965865</v>
      </c>
      <c r="P53" s="85">
        <f t="shared" si="3"/>
        <v>68.461060735744468</v>
      </c>
      <c r="Q53" s="92" t="s">
        <v>138</v>
      </c>
    </row>
    <row r="54" spans="2:19" ht="65.099999999999994" customHeight="1" x14ac:dyDescent="0.3">
      <c r="B54" s="105" t="s">
        <v>139</v>
      </c>
      <c r="C54" s="83" t="s">
        <v>28</v>
      </c>
      <c r="D54" s="83" t="s">
        <v>140</v>
      </c>
      <c r="E54" s="84">
        <f>('1.1. ЮЯЭС'!E26+'1.1. ЮЯЭС'!E28)-E53-E47</f>
        <v>191802.70353999897</v>
      </c>
      <c r="F54" s="84">
        <f>('1.1. ЮЯЭС'!F26+'1.1. ЮЯЭС'!F28)-F53-F47</f>
        <v>7355.8580000000293</v>
      </c>
      <c r="G54" s="95">
        <f>('1.1. ЮЯЭС'!G26+'1.1. ЮЯЭС'!G28)-G53-G47</f>
        <v>1686.7271572829964</v>
      </c>
      <c r="H54" s="22">
        <f>('1.1. ЮЯЭС'!H26+'1.1. ЮЯЭС'!H28)-H53-H47</f>
        <v>0</v>
      </c>
      <c r="I54" s="22">
        <f t="shared" si="0"/>
        <v>1686.7271572829964</v>
      </c>
      <c r="J54" s="85">
        <f t="shared" si="1"/>
        <v>5669.1308427170334</v>
      </c>
      <c r="K54" s="84">
        <f>('1.1. ЮЯЭС'!J26+'1.1. ЮЯЭС'!J28)-K53-K47</f>
        <v>90767.399166721152</v>
      </c>
      <c r="L54" s="84">
        <f>('1.1. ЮЯЭС'!K26+'1.1. ЮЯЭС'!K28)-L53-L47</f>
        <v>4299.2999999999683</v>
      </c>
      <c r="M54" s="86">
        <f>('1.1. ЮЯЭС'!L26+'1.1. ЮЯЭС'!L28)-M53-M47</f>
        <v>1162.2487790327796</v>
      </c>
      <c r="N54" s="22">
        <f>('1.1. ЮЯЭС'!M26+'1.1. ЮЯЭС'!M28)-N53-N47</f>
        <v>0</v>
      </c>
      <c r="O54" s="22">
        <f t="shared" si="2"/>
        <v>1162.2487790327796</v>
      </c>
      <c r="P54" s="85">
        <f t="shared" si="3"/>
        <v>3137.0512209671888</v>
      </c>
      <c r="Q54" s="94"/>
    </row>
    <row r="55" spans="2:19" s="33" customFormat="1" ht="37.5" x14ac:dyDescent="0.3">
      <c r="B55" s="103" t="s">
        <v>141</v>
      </c>
      <c r="C55" s="76" t="s">
        <v>28</v>
      </c>
      <c r="D55" s="76" t="s">
        <v>142</v>
      </c>
      <c r="E55" s="77">
        <f>'[1]1.2. АЭС'!E55</f>
        <v>338946.81947350304</v>
      </c>
      <c r="F55" s="77">
        <v>31633.528094000001</v>
      </c>
      <c r="G55" s="78">
        <v>28686.905749280799</v>
      </c>
      <c r="H55" s="21">
        <v>-798.10527699471004</v>
      </c>
      <c r="I55" s="21">
        <f t="shared" si="0"/>
        <v>27888.80047228609</v>
      </c>
      <c r="J55" s="79">
        <f t="shared" si="1"/>
        <v>3744.7276217139115</v>
      </c>
      <c r="K55" s="77">
        <f>'[1]1.2. АЭС'!K55</f>
        <v>-276503.853</v>
      </c>
      <c r="L55" s="77">
        <v>25704.056</v>
      </c>
      <c r="M55" s="80">
        <v>25624.27</v>
      </c>
      <c r="N55" s="21">
        <v>-743.31399999999996</v>
      </c>
      <c r="O55" s="21">
        <f t="shared" si="2"/>
        <v>24880.956000000002</v>
      </c>
      <c r="P55" s="79">
        <f t="shared" si="3"/>
        <v>823.09999999999854</v>
      </c>
      <c r="Q55" s="104"/>
      <c r="R55" s="99"/>
      <c r="S55" s="99">
        <v>1.0277533619955648E-3</v>
      </c>
    </row>
    <row r="56" spans="2:19" ht="26.25" customHeight="1" x14ac:dyDescent="0.3">
      <c r="B56" s="111" t="s">
        <v>143</v>
      </c>
      <c r="C56" s="112"/>
      <c r="D56" s="112"/>
      <c r="E56" s="113"/>
      <c r="F56" s="113"/>
      <c r="G56" s="114"/>
      <c r="H56" s="114"/>
      <c r="I56" s="22"/>
      <c r="J56" s="115"/>
      <c r="K56" s="113"/>
      <c r="L56" s="113"/>
      <c r="M56" s="116"/>
      <c r="N56" s="114"/>
      <c r="O56" s="114"/>
      <c r="P56" s="115"/>
      <c r="Q56" s="117"/>
    </row>
    <row r="57" spans="2:19" ht="60" customHeight="1" x14ac:dyDescent="0.3">
      <c r="B57" s="118" t="s">
        <v>144</v>
      </c>
      <c r="C57" s="83" t="s">
        <v>28</v>
      </c>
      <c r="D57" s="83" t="s">
        <v>145</v>
      </c>
      <c r="E57" s="84">
        <f>'[1]1.2. АЭС'!E57</f>
        <v>13048820.802779999</v>
      </c>
      <c r="F57" s="84">
        <v>539006.11439999996</v>
      </c>
      <c r="G57" s="95">
        <v>532206.72753999999</v>
      </c>
      <c r="H57" s="22">
        <v>3810.2541099999999</v>
      </c>
      <c r="I57" s="22">
        <f t="shared" ref="I57:I65" si="4">G57+H57</f>
        <v>536016.98164999997</v>
      </c>
      <c r="J57" s="85">
        <f t="shared" si="1"/>
        <v>2989.1327499999898</v>
      </c>
      <c r="K57" s="84">
        <f>'[1]1.2. АЭС'!K57</f>
        <v>12002790.083870001</v>
      </c>
      <c r="L57" s="84">
        <v>509060.99328</v>
      </c>
      <c r="M57" s="86">
        <v>504373.7513</v>
      </c>
      <c r="N57" s="22">
        <v>2707.4187999999999</v>
      </c>
      <c r="O57" s="22">
        <f t="shared" ref="O57:O65" si="5">M57+N57</f>
        <v>507081.17009999999</v>
      </c>
      <c r="P57" s="85">
        <f t="shared" si="3"/>
        <v>1979.8231800000067</v>
      </c>
      <c r="Q57" s="119" t="s">
        <v>30</v>
      </c>
    </row>
    <row r="58" spans="2:19" ht="60" customHeight="1" x14ac:dyDescent="0.3">
      <c r="B58" s="118" t="s">
        <v>146</v>
      </c>
      <c r="C58" s="83" t="s">
        <v>28</v>
      </c>
      <c r="D58" s="83" t="s">
        <v>147</v>
      </c>
      <c r="E58" s="84">
        <f>E19-E57</f>
        <v>3857855.128121905</v>
      </c>
      <c r="F58" s="84">
        <f>F19-F57</f>
        <v>372075.77560000005</v>
      </c>
      <c r="G58" s="95">
        <f>G19-G57</f>
        <v>367966.3024599998</v>
      </c>
      <c r="H58" s="22">
        <f>H19-H57</f>
        <v>1278.1858900000007</v>
      </c>
      <c r="I58" s="22">
        <f t="shared" si="4"/>
        <v>369244.48834999983</v>
      </c>
      <c r="J58" s="85">
        <f t="shared" si="1"/>
        <v>2831.2872500002268</v>
      </c>
      <c r="K58" s="84">
        <f>K19-K57</f>
        <v>3265594.9239952005</v>
      </c>
      <c r="L58" s="84">
        <f>L19-L57</f>
        <v>317068.0904602459</v>
      </c>
      <c r="M58" s="86">
        <f>M19-M57</f>
        <v>314691.44341386482</v>
      </c>
      <c r="N58" s="22">
        <f>N19-N57</f>
        <v>805.52659613526839</v>
      </c>
      <c r="O58" s="22">
        <f t="shared" si="5"/>
        <v>315496.97001000011</v>
      </c>
      <c r="P58" s="85">
        <f t="shared" si="3"/>
        <v>1571.1204502457986</v>
      </c>
      <c r="Q58" s="120"/>
    </row>
    <row r="59" spans="2:19" ht="75" x14ac:dyDescent="0.3">
      <c r="B59" s="118" t="s">
        <v>148</v>
      </c>
      <c r="C59" s="83" t="s">
        <v>28</v>
      </c>
      <c r="D59" s="100">
        <v>600</v>
      </c>
      <c r="E59" s="84">
        <f>'[1]1.2. АЭС'!E59</f>
        <v>1837991.829134</v>
      </c>
      <c r="F59" s="84">
        <v>226402.52807999999</v>
      </c>
      <c r="G59" s="84">
        <v>193832.71599999999</v>
      </c>
      <c r="H59" s="84">
        <v>32569.81208</v>
      </c>
      <c r="I59" s="22">
        <f t="shared" si="4"/>
        <v>226402.52807999999</v>
      </c>
      <c r="J59" s="85">
        <f t="shared" si="1"/>
        <v>0</v>
      </c>
      <c r="K59" s="84">
        <f>'[1]1.2. АЭС'!K59</f>
        <v>1239291.616926</v>
      </c>
      <c r="L59" s="84">
        <v>148274.16279999999</v>
      </c>
      <c r="M59" s="84">
        <v>142889.39128000001</v>
      </c>
      <c r="N59" s="84">
        <v>5384.7715200000002</v>
      </c>
      <c r="O59" s="22">
        <f t="shared" si="5"/>
        <v>148274.16280000002</v>
      </c>
      <c r="P59" s="85">
        <f t="shared" si="3"/>
        <v>0</v>
      </c>
      <c r="Q59" s="110"/>
    </row>
    <row r="60" spans="2:19" s="33" customFormat="1" ht="37.5" x14ac:dyDescent="0.3">
      <c r="B60" s="121" t="s">
        <v>149</v>
      </c>
      <c r="C60" s="76" t="s">
        <v>28</v>
      </c>
      <c r="D60" s="122">
        <v>700</v>
      </c>
      <c r="E60" s="77">
        <f>SUM(E61:E64)</f>
        <v>486920.62752999994</v>
      </c>
      <c r="F60" s="77">
        <f>SUM(F61:F64)</f>
        <v>41119.019310000003</v>
      </c>
      <c r="G60" s="78">
        <f>SUM(G61:G64)</f>
        <v>41119.019310000003</v>
      </c>
      <c r="H60" s="21">
        <f>SUM(H61:H64)</f>
        <v>0</v>
      </c>
      <c r="I60" s="21">
        <f t="shared" si="4"/>
        <v>41119.019310000003</v>
      </c>
      <c r="J60" s="79">
        <f t="shared" si="1"/>
        <v>0</v>
      </c>
      <c r="K60" s="77">
        <f>'[1]1.2. АЭС'!K60</f>
        <v>406773.25575999997</v>
      </c>
      <c r="L60" s="77">
        <f>SUM(L61:L64)</f>
        <v>39257.277890000005</v>
      </c>
      <c r="M60" s="80">
        <f>SUM(M61:M64)</f>
        <v>39257.277890000005</v>
      </c>
      <c r="N60" s="21">
        <f>SUM(N61:N64)</f>
        <v>0</v>
      </c>
      <c r="O60" s="21">
        <f t="shared" si="5"/>
        <v>39257.277890000005</v>
      </c>
      <c r="P60" s="79">
        <f t="shared" si="3"/>
        <v>0</v>
      </c>
      <c r="Q60" s="89" t="s">
        <v>96</v>
      </c>
    </row>
    <row r="61" spans="2:19" x14ac:dyDescent="0.3">
      <c r="B61" s="123" t="s">
        <v>150</v>
      </c>
      <c r="C61" s="83" t="s">
        <v>28</v>
      </c>
      <c r="D61" s="124" t="s">
        <v>95</v>
      </c>
      <c r="E61" s="84">
        <f>'[1]1.2. АЭС'!E61</f>
        <v>139525.47051000001</v>
      </c>
      <c r="F61" s="84">
        <v>11501.754580000001</v>
      </c>
      <c r="G61" s="84">
        <v>11501.754580000001</v>
      </c>
      <c r="H61" s="84">
        <v>0</v>
      </c>
      <c r="I61" s="22">
        <f t="shared" si="4"/>
        <v>11501.754580000001</v>
      </c>
      <c r="J61" s="85">
        <f t="shared" si="1"/>
        <v>0</v>
      </c>
      <c r="K61" s="84">
        <f>'[1]1.2. АЭС'!K61</f>
        <v>143917.356</v>
      </c>
      <c r="L61" s="84">
        <v>12082.638000000001</v>
      </c>
      <c r="M61" s="84">
        <v>12082.638000000001</v>
      </c>
      <c r="N61" s="84">
        <v>0</v>
      </c>
      <c r="O61" s="22">
        <f t="shared" si="5"/>
        <v>12082.638000000001</v>
      </c>
      <c r="P61" s="85">
        <f t="shared" si="3"/>
        <v>0</v>
      </c>
      <c r="Q61" s="96"/>
      <c r="R61" s="24"/>
      <c r="S61" s="24">
        <v>0</v>
      </c>
    </row>
    <row r="62" spans="2:19" ht="37.5" x14ac:dyDescent="0.3">
      <c r="B62" s="125" t="s">
        <v>151</v>
      </c>
      <c r="C62" s="83" t="s">
        <v>28</v>
      </c>
      <c r="D62" s="124" t="s">
        <v>95</v>
      </c>
      <c r="E62" s="84">
        <f>'[1]1.2. АЭС'!E62</f>
        <v>183793.47500000001</v>
      </c>
      <c r="F62" s="84">
        <v>13930.004999999999</v>
      </c>
      <c r="G62" s="84">
        <v>13930.004999999999</v>
      </c>
      <c r="H62" s="84">
        <v>0</v>
      </c>
      <c r="I62" s="22">
        <f t="shared" si="4"/>
        <v>13930.004999999999</v>
      </c>
      <c r="J62" s="85">
        <f t="shared" si="1"/>
        <v>0</v>
      </c>
      <c r="K62" s="84">
        <f>'[1]1.2. АЭС'!K62</f>
        <v>172706.84499999997</v>
      </c>
      <c r="L62" s="84">
        <v>12023.018</v>
      </c>
      <c r="M62" s="84">
        <v>12023.018</v>
      </c>
      <c r="N62" s="84">
        <v>0</v>
      </c>
      <c r="O62" s="22">
        <f t="shared" si="5"/>
        <v>12023.018</v>
      </c>
      <c r="P62" s="85">
        <f t="shared" si="3"/>
        <v>0</v>
      </c>
      <c r="Q62" s="96"/>
      <c r="R62" s="24"/>
      <c r="S62" s="24">
        <v>0</v>
      </c>
    </row>
    <row r="63" spans="2:19" ht="37.5" x14ac:dyDescent="0.3">
      <c r="B63" s="123" t="s">
        <v>152</v>
      </c>
      <c r="C63" s="83" t="s">
        <v>28</v>
      </c>
      <c r="D63" s="124" t="s">
        <v>95</v>
      </c>
      <c r="E63" s="84">
        <f>'[1]1.2. АЭС'!E63</f>
        <v>159988.86603999999</v>
      </c>
      <c r="F63" s="84">
        <v>15040.76</v>
      </c>
      <c r="G63" s="84">
        <v>15040.76</v>
      </c>
      <c r="H63" s="84">
        <v>0</v>
      </c>
      <c r="I63" s="22">
        <f t="shared" si="4"/>
        <v>15040.76</v>
      </c>
      <c r="J63" s="85">
        <f t="shared" si="1"/>
        <v>0</v>
      </c>
      <c r="K63" s="84">
        <f>'[1]1.2. АЭС'!K63</f>
        <v>86475.054759999999</v>
      </c>
      <c r="L63" s="84">
        <v>14335.52189</v>
      </c>
      <c r="M63" s="84">
        <v>14335.52189</v>
      </c>
      <c r="N63" s="84">
        <v>0</v>
      </c>
      <c r="O63" s="22">
        <f t="shared" si="5"/>
        <v>14335.52189</v>
      </c>
      <c r="P63" s="85">
        <f t="shared" si="3"/>
        <v>0</v>
      </c>
      <c r="Q63" s="96"/>
      <c r="R63" s="24"/>
      <c r="S63" s="24">
        <v>0.39960000000064611</v>
      </c>
    </row>
    <row r="64" spans="2:19" x14ac:dyDescent="0.3">
      <c r="B64" s="123" t="s">
        <v>153</v>
      </c>
      <c r="C64" s="83" t="s">
        <v>28</v>
      </c>
      <c r="D64" s="124" t="s">
        <v>95</v>
      </c>
      <c r="E64" s="84">
        <f>'[1]1.2. АЭС'!E64</f>
        <v>3612.8159799999776</v>
      </c>
      <c r="F64" s="84">
        <v>646.4997300000017</v>
      </c>
      <c r="G64" s="84">
        <v>646.4997300000017</v>
      </c>
      <c r="H64" s="84">
        <v>0</v>
      </c>
      <c r="I64" s="22">
        <f t="shared" si="4"/>
        <v>646.4997300000017</v>
      </c>
      <c r="J64" s="85">
        <f t="shared" si="1"/>
        <v>0</v>
      </c>
      <c r="K64" s="84">
        <f>'[1]1.2. АЭС'!K64</f>
        <v>3674</v>
      </c>
      <c r="L64" s="84">
        <v>816.1</v>
      </c>
      <c r="M64" s="84">
        <v>816.1</v>
      </c>
      <c r="N64" s="84">
        <v>0</v>
      </c>
      <c r="O64" s="22">
        <f t="shared" si="5"/>
        <v>816.1</v>
      </c>
      <c r="P64" s="85">
        <f t="shared" si="3"/>
        <v>0</v>
      </c>
      <c r="Q64" s="98"/>
      <c r="R64" s="24"/>
      <c r="S64" s="24">
        <v>0</v>
      </c>
    </row>
    <row r="65" spans="2:17" ht="57" thickBot="1" x14ac:dyDescent="0.35">
      <c r="B65" s="126" t="s">
        <v>154</v>
      </c>
      <c r="C65" s="127" t="s">
        <v>28</v>
      </c>
      <c r="D65" s="127" t="s">
        <v>155</v>
      </c>
      <c r="E65" s="128">
        <f>'[1]1.2. АЭС'!E65</f>
        <v>75447.873294924299</v>
      </c>
      <c r="F65" s="128">
        <v>17165.527217618299</v>
      </c>
      <c r="G65" s="128">
        <v>17165.527217618299</v>
      </c>
      <c r="H65" s="128">
        <v>0</v>
      </c>
      <c r="I65" s="129">
        <f t="shared" si="4"/>
        <v>17165.527217618299</v>
      </c>
      <c r="J65" s="130">
        <f t="shared" si="1"/>
        <v>0</v>
      </c>
      <c r="K65" s="128">
        <f>'[1]1.2. АЭС'!K65</f>
        <v>104850.781649661</v>
      </c>
      <c r="L65" s="128">
        <v>19556.373999424301</v>
      </c>
      <c r="M65" s="128">
        <v>19556.373999424301</v>
      </c>
      <c r="N65" s="128">
        <v>0</v>
      </c>
      <c r="O65" s="129">
        <f t="shared" si="5"/>
        <v>19556.373999424301</v>
      </c>
      <c r="P65" s="130">
        <f t="shared" si="3"/>
        <v>0</v>
      </c>
      <c r="Q65" s="131" t="s">
        <v>96</v>
      </c>
    </row>
    <row r="66" spans="2:17" x14ac:dyDescent="0.3">
      <c r="B66" s="33" t="s">
        <v>65</v>
      </c>
      <c r="K66" s="132"/>
    </row>
    <row r="67" spans="2:17" ht="18.75" customHeight="1" x14ac:dyDescent="0.3">
      <c r="B67" s="7" t="s">
        <v>156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</row>
    <row r="68" spans="2:17" ht="18.75" customHeight="1" x14ac:dyDescent="0.3">
      <c r="B68" s="7" t="s">
        <v>157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</row>
    <row r="69" spans="2:17" ht="18.75" customHeight="1" x14ac:dyDescent="0.3">
      <c r="B69" s="133" t="s">
        <v>158</v>
      </c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</row>
    <row r="70" spans="2:17" ht="18.75" customHeight="1" x14ac:dyDescent="0.3">
      <c r="B70" s="135"/>
      <c r="C70" s="135"/>
      <c r="D70" s="135"/>
      <c r="E70" s="135"/>
      <c r="F70" s="135"/>
      <c r="G70" s="135"/>
      <c r="H70" s="135"/>
      <c r="I70" s="135"/>
      <c r="J70" s="135"/>
      <c r="K70" s="135"/>
      <c r="L70" s="135"/>
      <c r="M70" s="135"/>
      <c r="N70" s="135"/>
      <c r="O70" s="135"/>
      <c r="P70" s="135"/>
      <c r="Q70" s="13" t="s">
        <v>159</v>
      </c>
    </row>
    <row r="71" spans="2:17" ht="18.75" customHeight="1" x14ac:dyDescent="0.3">
      <c r="B71" s="136" t="s">
        <v>160</v>
      </c>
      <c r="C71" s="136"/>
      <c r="D71" s="136"/>
      <c r="E71" s="136"/>
      <c r="F71" s="136"/>
      <c r="G71" s="136"/>
      <c r="H71" s="136"/>
      <c r="I71" s="136"/>
      <c r="J71" s="136"/>
      <c r="K71" s="136"/>
      <c r="L71" s="136"/>
      <c r="M71" s="136"/>
      <c r="N71" s="136"/>
      <c r="O71" s="136"/>
      <c r="P71" s="136"/>
      <c r="Q71" s="136"/>
    </row>
    <row r="72" spans="2:17" x14ac:dyDescent="0.3">
      <c r="B72" s="137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</row>
    <row r="73" spans="2:17" ht="18.75" customHeight="1" x14ac:dyDescent="0.3">
      <c r="B73" s="14" t="s">
        <v>16</v>
      </c>
      <c r="C73" s="14" t="s">
        <v>17</v>
      </c>
      <c r="D73" s="14" t="s">
        <v>18</v>
      </c>
      <c r="E73" s="14" t="s">
        <v>161</v>
      </c>
      <c r="F73" s="14" t="s">
        <v>81</v>
      </c>
      <c r="G73" s="15" t="s">
        <v>82</v>
      </c>
      <c r="H73" s="15"/>
      <c r="I73" s="15"/>
      <c r="J73" s="15"/>
      <c r="K73" s="14" t="s">
        <v>162</v>
      </c>
      <c r="L73" s="14" t="s">
        <v>83</v>
      </c>
      <c r="M73" s="15" t="s">
        <v>84</v>
      </c>
      <c r="N73" s="15"/>
      <c r="O73" s="15"/>
      <c r="P73" s="15"/>
      <c r="Q73" s="14" t="s">
        <v>23</v>
      </c>
    </row>
    <row r="74" spans="2:17" ht="160.5" customHeight="1" x14ac:dyDescent="0.3">
      <c r="B74" s="16"/>
      <c r="C74" s="16"/>
      <c r="D74" s="16"/>
      <c r="E74" s="16"/>
      <c r="F74" s="16"/>
      <c r="G74" s="138" t="s">
        <v>24</v>
      </c>
      <c r="H74" s="138" t="s">
        <v>25</v>
      </c>
      <c r="I74" s="138" t="s">
        <v>85</v>
      </c>
      <c r="J74" s="138" t="s">
        <v>26</v>
      </c>
      <c r="K74" s="16"/>
      <c r="L74" s="16"/>
      <c r="M74" s="138" t="s">
        <v>24</v>
      </c>
      <c r="N74" s="138" t="s">
        <v>25</v>
      </c>
      <c r="O74" s="138" t="s">
        <v>85</v>
      </c>
      <c r="P74" s="138" t="s">
        <v>26</v>
      </c>
      <c r="Q74" s="16"/>
    </row>
    <row r="75" spans="2:17" s="67" customFormat="1" ht="37.5" x14ac:dyDescent="0.3">
      <c r="B75" s="139">
        <v>1</v>
      </c>
      <c r="C75" s="139">
        <v>2</v>
      </c>
      <c r="D75" s="139">
        <v>3</v>
      </c>
      <c r="E75" s="139">
        <v>4</v>
      </c>
      <c r="F75" s="139">
        <v>5</v>
      </c>
      <c r="G75" s="139">
        <v>6</v>
      </c>
      <c r="H75" s="139">
        <v>7</v>
      </c>
      <c r="I75" s="139" t="s">
        <v>86</v>
      </c>
      <c r="J75" s="139">
        <v>9</v>
      </c>
      <c r="K75" s="139">
        <v>10</v>
      </c>
      <c r="L75" s="139">
        <v>11</v>
      </c>
      <c r="M75" s="139">
        <v>12</v>
      </c>
      <c r="N75" s="139">
        <v>13</v>
      </c>
      <c r="O75" s="139" t="s">
        <v>87</v>
      </c>
      <c r="P75" s="139">
        <v>15</v>
      </c>
      <c r="Q75" s="139">
        <v>16</v>
      </c>
    </row>
    <row r="76" spans="2:17" ht="60" customHeight="1" x14ac:dyDescent="0.3">
      <c r="B76" s="140" t="s">
        <v>163</v>
      </c>
      <c r="C76" s="27" t="s">
        <v>28</v>
      </c>
      <c r="D76" s="27" t="s">
        <v>164</v>
      </c>
      <c r="E76" s="22">
        <f>'[1]1.2. АЭС'!E76</f>
        <v>2151583.6758900001</v>
      </c>
      <c r="F76" s="22">
        <v>52745.970269999998</v>
      </c>
      <c r="G76" s="22" t="s">
        <v>35</v>
      </c>
      <c r="H76" s="22" t="s">
        <v>35</v>
      </c>
      <c r="I76" s="22" t="s">
        <v>35</v>
      </c>
      <c r="J76" s="22" t="s">
        <v>35</v>
      </c>
      <c r="K76" s="22">
        <f>'[1]1.2. АЭС'!K76</f>
        <v>2043578.4005499999</v>
      </c>
      <c r="L76" s="22">
        <v>43182.255060000003</v>
      </c>
      <c r="M76" s="22" t="s">
        <v>35</v>
      </c>
      <c r="N76" s="22" t="s">
        <v>35</v>
      </c>
      <c r="O76" s="22" t="s">
        <v>35</v>
      </c>
      <c r="P76" s="141" t="s">
        <v>35</v>
      </c>
      <c r="Q76" s="142" t="s">
        <v>30</v>
      </c>
    </row>
    <row r="77" spans="2:17" ht="60" customHeight="1" x14ac:dyDescent="0.3">
      <c r="B77" s="143" t="s">
        <v>165</v>
      </c>
      <c r="C77" s="27" t="s">
        <v>28</v>
      </c>
      <c r="D77" s="27" t="s">
        <v>95</v>
      </c>
      <c r="E77" s="22" t="s">
        <v>35</v>
      </c>
      <c r="F77" s="22" t="s">
        <v>35</v>
      </c>
      <c r="G77" s="22">
        <v>32357.909729999999</v>
      </c>
      <c r="H77" s="22">
        <v>0</v>
      </c>
      <c r="I77" s="22" t="s">
        <v>35</v>
      </c>
      <c r="J77" s="22" t="s">
        <v>35</v>
      </c>
      <c r="K77" s="22" t="s">
        <v>35</v>
      </c>
      <c r="L77" s="22" t="s">
        <v>35</v>
      </c>
      <c r="M77" s="22">
        <v>31383.239219999999</v>
      </c>
      <c r="N77" s="22">
        <v>0</v>
      </c>
      <c r="O77" s="22" t="s">
        <v>35</v>
      </c>
      <c r="P77" s="141" t="s">
        <v>35</v>
      </c>
      <c r="Q77" s="142"/>
    </row>
    <row r="78" spans="2:17" ht="93.75" x14ac:dyDescent="0.3">
      <c r="B78" s="26" t="s">
        <v>166</v>
      </c>
      <c r="C78" s="27" t="s">
        <v>28</v>
      </c>
      <c r="D78" s="27" t="s">
        <v>167</v>
      </c>
      <c r="E78" s="22" t="str">
        <f>'[1]1.2. АЭС'!E78</f>
        <v>х</v>
      </c>
      <c r="F78" s="22" t="s">
        <v>35</v>
      </c>
      <c r="G78" s="22">
        <v>25291.8</v>
      </c>
      <c r="H78" s="22">
        <v>0</v>
      </c>
      <c r="I78" s="22" t="s">
        <v>35</v>
      </c>
      <c r="J78" s="22" t="s">
        <v>35</v>
      </c>
      <c r="K78" s="22" t="str">
        <f>'[1]1.2. АЭС'!K78</f>
        <v>х</v>
      </c>
      <c r="L78" s="22" t="s">
        <v>35</v>
      </c>
      <c r="M78" s="22">
        <v>271084.011</v>
      </c>
      <c r="N78" s="22">
        <v>0</v>
      </c>
      <c r="O78" s="22" t="s">
        <v>35</v>
      </c>
      <c r="P78" s="22" t="s">
        <v>35</v>
      </c>
      <c r="Q78" s="144"/>
    </row>
    <row r="79" spans="2:17" ht="93.75" x14ac:dyDescent="0.3">
      <c r="B79" s="26" t="s">
        <v>168</v>
      </c>
      <c r="C79" s="27" t="s">
        <v>28</v>
      </c>
      <c r="D79" s="27" t="s">
        <v>169</v>
      </c>
      <c r="E79" s="22" t="str">
        <f>'[1]1.2. АЭС'!E79</f>
        <v>х</v>
      </c>
      <c r="F79" s="22" t="s">
        <v>35</v>
      </c>
      <c r="G79" s="22">
        <v>30912.2</v>
      </c>
      <c r="H79" s="22">
        <v>0</v>
      </c>
      <c r="I79" s="22" t="s">
        <v>35</v>
      </c>
      <c r="J79" s="22" t="s">
        <v>35</v>
      </c>
      <c r="K79" s="22" t="str">
        <f>'[1]1.2. АЭС'!K79</f>
        <v>х</v>
      </c>
      <c r="L79" s="22" t="s">
        <v>35</v>
      </c>
      <c r="M79" s="22">
        <v>0</v>
      </c>
      <c r="N79" s="22">
        <v>0</v>
      </c>
      <c r="O79" s="22" t="s">
        <v>35</v>
      </c>
      <c r="P79" s="22" t="s">
        <v>35</v>
      </c>
      <c r="Q79" s="145"/>
    </row>
    <row r="80" spans="2:17" x14ac:dyDescent="0.3">
      <c r="B80" s="140" t="s">
        <v>170</v>
      </c>
      <c r="C80" s="27" t="s">
        <v>28</v>
      </c>
      <c r="D80" s="146">
        <v>1200</v>
      </c>
      <c r="E80" s="22">
        <f>'[1]1.2. АЭС'!E80</f>
        <v>33342447</v>
      </c>
      <c r="F80" s="22">
        <v>2195119</v>
      </c>
      <c r="G80" s="22" t="s">
        <v>35</v>
      </c>
      <c r="H80" s="22" t="s">
        <v>35</v>
      </c>
      <c r="I80" s="22">
        <v>2195119</v>
      </c>
      <c r="J80" s="22">
        <v>0</v>
      </c>
      <c r="K80" s="22">
        <f>'[1]1.2. АЭС'!K80</f>
        <v>34392664</v>
      </c>
      <c r="L80" s="22">
        <v>2297603</v>
      </c>
      <c r="M80" s="22" t="s">
        <v>35</v>
      </c>
      <c r="N80" s="22" t="s">
        <v>35</v>
      </c>
      <c r="O80" s="22">
        <v>2297603</v>
      </c>
      <c r="P80" s="22">
        <v>0</v>
      </c>
      <c r="Q80" s="147" t="s">
        <v>171</v>
      </c>
    </row>
    <row r="81" spans="2:17" x14ac:dyDescent="0.3">
      <c r="B81" s="140" t="s">
        <v>172</v>
      </c>
      <c r="C81" s="27" t="s">
        <v>28</v>
      </c>
      <c r="D81" s="146">
        <v>1300</v>
      </c>
      <c r="E81" s="22">
        <f>'[1]1.2. АЭС'!E81</f>
        <v>4824556</v>
      </c>
      <c r="F81" s="22">
        <v>28130</v>
      </c>
      <c r="G81" s="22" t="s">
        <v>35</v>
      </c>
      <c r="H81" s="22" t="s">
        <v>35</v>
      </c>
      <c r="I81" s="22">
        <v>28130</v>
      </c>
      <c r="J81" s="22">
        <v>0</v>
      </c>
      <c r="K81" s="22">
        <f>'[1]1.2. АЭС'!K81</f>
        <v>6151493</v>
      </c>
      <c r="L81" s="22">
        <v>39039</v>
      </c>
      <c r="M81" s="22" t="s">
        <v>35</v>
      </c>
      <c r="N81" s="22" t="s">
        <v>35</v>
      </c>
      <c r="O81" s="22">
        <v>39039</v>
      </c>
      <c r="P81" s="22">
        <v>0</v>
      </c>
      <c r="Q81" s="148"/>
    </row>
    <row r="82" spans="2:17" x14ac:dyDescent="0.3">
      <c r="B82" s="140" t="s">
        <v>173</v>
      </c>
      <c r="C82" s="27" t="s">
        <v>28</v>
      </c>
      <c r="D82" s="146">
        <v>1400</v>
      </c>
      <c r="E82" s="22">
        <f>'[1]1.2. АЭС'!E82</f>
        <v>2438796.838976</v>
      </c>
      <c r="F82" s="22">
        <v>181942.75394</v>
      </c>
      <c r="G82" s="149" t="s">
        <v>35</v>
      </c>
      <c r="H82" s="149" t="s">
        <v>35</v>
      </c>
      <c r="I82" s="22">
        <v>181942.75394</v>
      </c>
      <c r="J82" s="22">
        <v>0</v>
      </c>
      <c r="K82" s="22">
        <f>'[1]1.2. АЭС'!K82</f>
        <v>3322641.5964299999</v>
      </c>
      <c r="L82" s="22">
        <v>323534.75527999998</v>
      </c>
      <c r="M82" s="149" t="s">
        <v>35</v>
      </c>
      <c r="N82" s="149" t="s">
        <v>35</v>
      </c>
      <c r="O82" s="22">
        <v>323534.75527999998</v>
      </c>
      <c r="P82" s="22">
        <v>0</v>
      </c>
      <c r="Q82" s="146"/>
    </row>
    <row r="83" spans="2:17" x14ac:dyDescent="0.3">
      <c r="B83" s="33" t="s">
        <v>65</v>
      </c>
    </row>
    <row r="84" spans="2:17" ht="18.75" customHeight="1" x14ac:dyDescent="0.3">
      <c r="B84" s="7" t="s">
        <v>156</v>
      </c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</row>
    <row r="85" spans="2:17" ht="18.75" customHeight="1" x14ac:dyDescent="0.3">
      <c r="B85" s="7" t="s">
        <v>157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</row>
    <row r="86" spans="2:17" hidden="1" x14ac:dyDescent="0.3"/>
    <row r="87" spans="2:17" hidden="1" x14ac:dyDescent="0.3"/>
    <row r="88" spans="2:17" ht="26.25" x14ac:dyDescent="0.4">
      <c r="B88" s="36" t="str">
        <f>'1.1. ЮЯЭС'!B44</f>
        <v>Генеральный директор</v>
      </c>
      <c r="M88" s="37"/>
      <c r="N88" s="37"/>
      <c r="O88" s="37"/>
      <c r="P88" s="36" t="str">
        <f>'1.1. ЮЯЭС'!N44</f>
        <v>Ю.А. Андреенко</v>
      </c>
      <c r="Q88" s="35"/>
    </row>
    <row r="89" spans="2:17" ht="26.25" hidden="1" x14ac:dyDescent="0.4">
      <c r="B89" s="36"/>
      <c r="M89" s="39" t="s">
        <v>73</v>
      </c>
      <c r="N89" s="39"/>
      <c r="O89" s="39"/>
      <c r="P89" s="150" t="s">
        <v>174</v>
      </c>
      <c r="Q89" s="39"/>
    </row>
    <row r="90" spans="2:17" ht="37.5" customHeight="1" x14ac:dyDescent="0.4">
      <c r="B90" s="36" t="s">
        <v>74</v>
      </c>
      <c r="M90" s="37"/>
      <c r="N90" s="37"/>
      <c r="O90" s="37"/>
      <c r="P90" s="36" t="s">
        <v>75</v>
      </c>
      <c r="Q90" s="35"/>
    </row>
    <row r="91" spans="2:17" ht="20.25" hidden="1" x14ac:dyDescent="0.3">
      <c r="M91" s="39" t="s">
        <v>73</v>
      </c>
      <c r="N91" s="39"/>
      <c r="O91" s="39"/>
      <c r="P91" s="39" t="s">
        <v>175</v>
      </c>
      <c r="Q91" s="39"/>
    </row>
    <row r="92" spans="2:17" hidden="1" x14ac:dyDescent="0.3"/>
    <row r="93" spans="2:17" hidden="1" x14ac:dyDescent="0.3"/>
    <row r="94" spans="2:17" x14ac:dyDescent="0.3">
      <c r="D94" s="151" t="s">
        <v>176</v>
      </c>
      <c r="E94" s="43">
        <f>'1.1. ЮЯЭС'!E20+'1.1. ЮЯЭС'!E22-'1.2. ЮЯЭС'!E19+'1.2. ЮЯЭС'!E47</f>
        <v>-2.6775524020195007E-9</v>
      </c>
      <c r="F94" s="43">
        <f>'1.1. ЮЯЭС'!F20+'1.1. ЮЯЭС'!F22-'1.2. ЮЯЭС'!F19+'1.2. ЮЯЭС'!F47</f>
        <v>1.4097167877480388E-11</v>
      </c>
      <c r="G94" s="43">
        <f>'1.1. ЮЯЭС'!G20+'1.1. ЮЯЭС'!G22-'1.2. ЮЯЭС'!G19+'1.2. ЮЯЭС'!G47</f>
        <v>1.305124897044152E-10</v>
      </c>
      <c r="H94" s="43">
        <f>'1.1. ЮЯЭС'!H20+'1.1. ЮЯЭС'!H22-'1.2. ЮЯЭС'!H19+'1.2. ЮЯЭС'!H47</f>
        <v>0</v>
      </c>
      <c r="J94" s="43">
        <f>'1.1. ЮЯЭС'!I20+'1.1. ЮЯЭС'!I22-'1.2. ЮЯЭС'!J19+'1.2. ЮЯЭС'!J47</f>
        <v>-1.7280399333685637E-10</v>
      </c>
      <c r="K94" s="43">
        <f>'1.1. ЮЯЭС'!J20+'1.1. ЮЯЭС'!J22-'1.2. ЮЯЭС'!K19+'1.2. ЮЯЭС'!K47</f>
        <v>-1.5133991837501526E-9</v>
      </c>
      <c r="L94" s="43">
        <f>'1.1. ЮЯЭС'!K20+'1.1. ЮЯЭС'!K22-'1.2. ЮЯЭС'!L19+'1.2. ЮЯЭС'!L47</f>
        <v>8.0035533756017685E-11</v>
      </c>
      <c r="M94" s="43">
        <f>'1.1. ЮЯЭС'!L20+'1.1. ЮЯЭС'!L22-'1.2. ЮЯЭС'!M19+'1.2. ЮЯЭС'!M47</f>
        <v>-1.0186340659856796E-10</v>
      </c>
      <c r="N94" s="43">
        <f>'1.1. ЮЯЭС'!M20+'1.1. ЮЯЭС'!M22-'1.2. ЮЯЭС'!N19+'1.2. ЮЯЭС'!N47</f>
        <v>0</v>
      </c>
      <c r="P94" s="43">
        <f>'1.1. ЮЯЭС'!N20+'1.1. ЮЯЭС'!N22-P19+P47</f>
        <v>1.2596501619555056E-10</v>
      </c>
    </row>
    <row r="95" spans="2:17" x14ac:dyDescent="0.3">
      <c r="E95" s="24"/>
      <c r="F95" s="24"/>
    </row>
    <row r="96" spans="2:17" x14ac:dyDescent="0.3">
      <c r="D96" s="151" t="s">
        <v>177</v>
      </c>
      <c r="E96" s="43"/>
      <c r="F96" s="43"/>
      <c r="G96" s="41"/>
      <c r="H96" s="41"/>
      <c r="I96" s="41"/>
      <c r="J96" s="41"/>
      <c r="K96" s="43"/>
    </row>
    <row r="97" spans="4:16" x14ac:dyDescent="0.3">
      <c r="D97" s="151" t="s">
        <v>178</v>
      </c>
      <c r="E97" s="43"/>
      <c r="F97" s="41"/>
      <c r="G97" s="41"/>
      <c r="H97" s="41"/>
      <c r="I97" s="41"/>
      <c r="J97" s="41"/>
      <c r="K97" s="43"/>
    </row>
    <row r="99" spans="4:16" x14ac:dyDescent="0.3">
      <c r="D99" s="151" t="s">
        <v>179</v>
      </c>
      <c r="E99" s="43">
        <f>E53+E54-'1.1. ЮЯЭС'!E28</f>
        <v>0</v>
      </c>
      <c r="F99" s="43">
        <f>F53+F54-'1.1. ЮЯЭС'!F28</f>
        <v>0</v>
      </c>
      <c r="G99" s="43">
        <f>G53+G54-'1.1. ЮЯЭС'!G28</f>
        <v>0</v>
      </c>
      <c r="H99" s="43">
        <f>H53+H54-'1.1. ЮЯЭС'!H28</f>
        <v>0</v>
      </c>
      <c r="J99" s="43">
        <f>J53+J54-'1.1. ЮЯЭС'!I28</f>
        <v>0</v>
      </c>
      <c r="K99" s="43">
        <f>K53+K54-'1.1. ЮЯЭС'!J28</f>
        <v>0</v>
      </c>
      <c r="L99" s="43">
        <f>L53+L54-'1.1. ЮЯЭС'!K28</f>
        <v>0</v>
      </c>
      <c r="M99" s="43">
        <f>M53+M54-'1.1. ЮЯЭС'!L28</f>
        <v>0</v>
      </c>
      <c r="N99" s="43">
        <f>N53+N54-'1.1. ЮЯЭС'!M28</f>
        <v>0</v>
      </c>
      <c r="P99" s="43">
        <f>P53+P54-'1.1. ЮЯЭС'!N28</f>
        <v>0</v>
      </c>
    </row>
    <row r="101" spans="4:16" x14ac:dyDescent="0.3">
      <c r="D101" s="151" t="s">
        <v>180</v>
      </c>
      <c r="E101" s="24">
        <f>E32-E63</f>
        <v>0</v>
      </c>
      <c r="F101" s="24">
        <f t="shared" ref="F101:P101" si="6">F32-F63</f>
        <v>0</v>
      </c>
      <c r="G101" s="24">
        <f t="shared" si="6"/>
        <v>0</v>
      </c>
      <c r="H101" s="24">
        <f t="shared" si="6"/>
        <v>0</v>
      </c>
      <c r="I101" s="24">
        <f t="shared" si="6"/>
        <v>0</v>
      </c>
      <c r="J101" s="24">
        <f t="shared" si="6"/>
        <v>0</v>
      </c>
      <c r="K101" s="24">
        <f t="shared" si="6"/>
        <v>0</v>
      </c>
      <c r="L101" s="24">
        <f t="shared" si="6"/>
        <v>0</v>
      </c>
      <c r="M101" s="24">
        <f t="shared" si="6"/>
        <v>0</v>
      </c>
      <c r="N101" s="24">
        <f t="shared" si="6"/>
        <v>0</v>
      </c>
      <c r="O101" s="24">
        <f t="shared" si="6"/>
        <v>0</v>
      </c>
      <c r="P101" s="24">
        <f t="shared" si="6"/>
        <v>0</v>
      </c>
    </row>
  </sheetData>
  <mergeCells count="39">
    <mergeCell ref="B85:Q85"/>
    <mergeCell ref="M73:P73"/>
    <mergeCell ref="Q73:Q74"/>
    <mergeCell ref="Q76:Q77"/>
    <mergeCell ref="Q78:Q79"/>
    <mergeCell ref="Q80:Q81"/>
    <mergeCell ref="B84:Q84"/>
    <mergeCell ref="B67:Q67"/>
    <mergeCell ref="B68:Q68"/>
    <mergeCell ref="B73:B74"/>
    <mergeCell ref="C73:C74"/>
    <mergeCell ref="D73:D74"/>
    <mergeCell ref="E73:E74"/>
    <mergeCell ref="F73:F74"/>
    <mergeCell ref="G73:J73"/>
    <mergeCell ref="K73:K74"/>
    <mergeCell ref="L73:L74"/>
    <mergeCell ref="Q27:Q33"/>
    <mergeCell ref="Q34:Q40"/>
    <mergeCell ref="Q41:Q48"/>
    <mergeCell ref="Q53:Q54"/>
    <mergeCell ref="Q57:Q58"/>
    <mergeCell ref="Q60:Q64"/>
    <mergeCell ref="K16:K17"/>
    <mergeCell ref="L16:L17"/>
    <mergeCell ref="M16:P16"/>
    <mergeCell ref="Q16:Q17"/>
    <mergeCell ref="Q19:Q22"/>
    <mergeCell ref="Q23:Q26"/>
    <mergeCell ref="C6:Q6"/>
    <mergeCell ref="C7:Q7"/>
    <mergeCell ref="C8:Q8"/>
    <mergeCell ref="M11:O11"/>
    <mergeCell ref="B16:B17"/>
    <mergeCell ref="C16:C17"/>
    <mergeCell ref="D16:D17"/>
    <mergeCell ref="E16:E17"/>
    <mergeCell ref="F16:F17"/>
    <mergeCell ref="G16:J16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32" fitToHeight="2" orientation="landscape" r:id="rId1"/>
  <headerFooter alignWithMargins="0">
    <oddFooter>&amp;C&amp;P</oddFooter>
  </headerFooter>
  <rowBreaks count="2" manualBreakCount="2">
    <brk id="40" min="1" max="17" man="1"/>
    <brk id="42" min="1" max="17" man="1"/>
  </rowBreaks>
  <colBreaks count="1" manualBreakCount="1">
    <brk id="16" min="1" max="9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1.1. ЮЯЭС</vt:lpstr>
      <vt:lpstr>1.2. ЮЯЭС</vt:lpstr>
      <vt:lpstr>'1.1. ЮЯЭС'!Заголовки_для_печати</vt:lpstr>
      <vt:lpstr>'1.2. ЮЯЭС'!Заголовки_для_печати</vt:lpstr>
      <vt:lpstr>'1.1. ЮЯЭС'!Область_печати</vt:lpstr>
      <vt:lpstr>'1.2. ЮЯЭС'!Область_печати</vt:lpstr>
    </vt:vector>
  </TitlesOfParts>
  <Company>JSC DRSK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Вологдина Татьяна Леонидовна</dc:creator>
  <cp:lastModifiedBy>Вологдина Татьяна Леонидовна</cp:lastModifiedBy>
  <dcterms:created xsi:type="dcterms:W3CDTF">2014-11-07T08:24:17Z</dcterms:created>
  <dcterms:modified xsi:type="dcterms:W3CDTF">2014-11-07T08:24:30Z</dcterms:modified>
</cp:coreProperties>
</file>