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/>
  </bookViews>
  <sheets>
    <sheet name="1.1. ЭС ЕАО" sheetId="1" r:id="rId1"/>
    <sheet name="1.2. ЭС ЕАО" sheetId="2" r:id="rId2"/>
  </sheets>
  <externalReferences>
    <externalReference r:id="rId3"/>
  </externalReference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ЕАО'!$B$2:$O$47</definedName>
    <definedName name="_xlnm.Print_Area" localSheetId="1">'1.2. ЭС ЕАО'!$B$2:$Q$93</definedName>
  </definedNames>
  <calcPr calcId="145621" fullCalcOnLoad="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P88" i="2"/>
  <c r="B88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I65" i="2"/>
  <c r="J65" i="2" s="1"/>
  <c r="E65" i="2"/>
  <c r="O64" i="2"/>
  <c r="P64" i="2" s="1"/>
  <c r="K64" i="2"/>
  <c r="I64" i="2"/>
  <c r="J64" i="2" s="1"/>
  <c r="E64" i="2"/>
  <c r="P63" i="2"/>
  <c r="O63" i="2"/>
  <c r="K63" i="2"/>
  <c r="I63" i="2"/>
  <c r="J63" i="2" s="1"/>
  <c r="E63" i="2"/>
  <c r="P62" i="2"/>
  <c r="O62" i="2"/>
  <c r="K62" i="2"/>
  <c r="I62" i="2"/>
  <c r="J62" i="2" s="1"/>
  <c r="E62" i="2"/>
  <c r="O61" i="2"/>
  <c r="P61" i="2" s="1"/>
  <c r="K61" i="2"/>
  <c r="I61" i="2"/>
  <c r="J61" i="2" s="1"/>
  <c r="E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K59" i="2"/>
  <c r="I59" i="2"/>
  <c r="J59" i="2" s="1"/>
  <c r="E59" i="2"/>
  <c r="O57" i="2"/>
  <c r="P57" i="2" s="1"/>
  <c r="K57" i="2"/>
  <c r="I57" i="2"/>
  <c r="J57" i="2" s="1"/>
  <c r="E57" i="2"/>
  <c r="O55" i="2"/>
  <c r="P55" i="2" s="1"/>
  <c r="K55" i="2"/>
  <c r="I55" i="2"/>
  <c r="J55" i="2" s="1"/>
  <c r="E55" i="2"/>
  <c r="O53" i="2"/>
  <c r="P53" i="2" s="1"/>
  <c r="K53" i="2"/>
  <c r="I53" i="2"/>
  <c r="J53" i="2" s="1"/>
  <c r="E53" i="2"/>
  <c r="O52" i="2"/>
  <c r="P52" i="2" s="1"/>
  <c r="K52" i="2"/>
  <c r="I52" i="2"/>
  <c r="J52" i="2" s="1"/>
  <c r="E52" i="2"/>
  <c r="O51" i="2"/>
  <c r="P51" i="2" s="1"/>
  <c r="K51" i="2"/>
  <c r="I51" i="2"/>
  <c r="J51" i="2" s="1"/>
  <c r="E51" i="2"/>
  <c r="O50" i="2"/>
  <c r="P50" i="2" s="1"/>
  <c r="K50" i="2"/>
  <c r="I50" i="2"/>
  <c r="J50" i="2" s="1"/>
  <c r="E50" i="2"/>
  <c r="O47" i="2"/>
  <c r="P47" i="2" s="1"/>
  <c r="K47" i="2"/>
  <c r="I47" i="2"/>
  <c r="J47" i="2" s="1"/>
  <c r="E47" i="2"/>
  <c r="P46" i="2"/>
  <c r="O46" i="2"/>
  <c r="K46" i="2"/>
  <c r="I46" i="2"/>
  <c r="J46" i="2" s="1"/>
  <c r="E46" i="2"/>
  <c r="P45" i="2"/>
  <c r="O45" i="2"/>
  <c r="K45" i="2"/>
  <c r="I45" i="2"/>
  <c r="J45" i="2" s="1"/>
  <c r="E45" i="2"/>
  <c r="O44" i="2"/>
  <c r="P44" i="2" s="1"/>
  <c r="K44" i="2"/>
  <c r="I44" i="2"/>
  <c r="J44" i="2" s="1"/>
  <c r="E44" i="2"/>
  <c r="N43" i="2"/>
  <c r="M43" i="2"/>
  <c r="O43" i="2" s="1"/>
  <c r="L43" i="2"/>
  <c r="P43" i="2" s="1"/>
  <c r="K43" i="2"/>
  <c r="H43" i="2"/>
  <c r="G43" i="2"/>
  <c r="I43" i="2" s="1"/>
  <c r="F43" i="2"/>
  <c r="J43" i="2" s="1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I40" i="2"/>
  <c r="J40" i="2" s="1"/>
  <c r="E40" i="2"/>
  <c r="O39" i="2"/>
  <c r="P39" i="2" s="1"/>
  <c r="K39" i="2"/>
  <c r="J39" i="2"/>
  <c r="I39" i="2"/>
  <c r="E39" i="2"/>
  <c r="O38" i="2"/>
  <c r="P38" i="2" s="1"/>
  <c r="K38" i="2"/>
  <c r="J38" i="2"/>
  <c r="I38" i="2"/>
  <c r="E38" i="2"/>
  <c r="N37" i="2"/>
  <c r="M37" i="2"/>
  <c r="O37" i="2" s="1"/>
  <c r="L37" i="2"/>
  <c r="P37" i="2" s="1"/>
  <c r="K37" i="2"/>
  <c r="H37" i="2"/>
  <c r="G37" i="2"/>
  <c r="I37" i="2" s="1"/>
  <c r="F37" i="2"/>
  <c r="J37" i="2" s="1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I34" i="2"/>
  <c r="J34" i="2" s="1"/>
  <c r="E34" i="2"/>
  <c r="N33" i="2"/>
  <c r="M33" i="2"/>
  <c r="O33" i="2" s="1"/>
  <c r="L33" i="2"/>
  <c r="P33" i="2" s="1"/>
  <c r="K33" i="2"/>
  <c r="H33" i="2"/>
  <c r="G33" i="2"/>
  <c r="I33" i="2" s="1"/>
  <c r="F33" i="2"/>
  <c r="J33" i="2" s="1"/>
  <c r="E33" i="2"/>
  <c r="O32" i="2"/>
  <c r="P32" i="2" s="1"/>
  <c r="P101" i="2" s="1"/>
  <c r="K32" i="2"/>
  <c r="K101" i="2" s="1"/>
  <c r="I32" i="2"/>
  <c r="I101" i="2" s="1"/>
  <c r="E32" i="2"/>
  <c r="E101" i="2" s="1"/>
  <c r="O31" i="2"/>
  <c r="P31" i="2" s="1"/>
  <c r="K31" i="2"/>
  <c r="I31" i="2"/>
  <c r="J31" i="2" s="1"/>
  <c r="E31" i="2"/>
  <c r="O30" i="2"/>
  <c r="P30" i="2" s="1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K27" i="2"/>
  <c r="J27" i="2"/>
  <c r="I27" i="2"/>
  <c r="E27" i="2"/>
  <c r="O26" i="2"/>
  <c r="P26" i="2" s="1"/>
  <c r="K26" i="2"/>
  <c r="J26" i="2"/>
  <c r="I26" i="2"/>
  <c r="E26" i="2"/>
  <c r="O25" i="2"/>
  <c r="P25" i="2" s="1"/>
  <c r="K25" i="2"/>
  <c r="J25" i="2"/>
  <c r="I25" i="2"/>
  <c r="E25" i="2"/>
  <c r="O24" i="2"/>
  <c r="P24" i="2" s="1"/>
  <c r="K24" i="2"/>
  <c r="J24" i="2"/>
  <c r="I24" i="2"/>
  <c r="E24" i="2"/>
  <c r="O23" i="2"/>
  <c r="P23" i="2" s="1"/>
  <c r="K23" i="2"/>
  <c r="J23" i="2"/>
  <c r="I23" i="2"/>
  <c r="E23" i="2"/>
  <c r="O22" i="2"/>
  <c r="P22" i="2" s="1"/>
  <c r="K22" i="2"/>
  <c r="J22" i="2"/>
  <c r="I22" i="2"/>
  <c r="E22" i="2"/>
  <c r="O21" i="2"/>
  <c r="P21" i="2" s="1"/>
  <c r="K21" i="2"/>
  <c r="J21" i="2"/>
  <c r="I21" i="2"/>
  <c r="E21" i="2"/>
  <c r="N20" i="2"/>
  <c r="N48" i="2" s="1"/>
  <c r="N19" i="2" s="1"/>
  <c r="M20" i="2"/>
  <c r="M48" i="2" s="1"/>
  <c r="L20" i="2"/>
  <c r="L48" i="2" s="1"/>
  <c r="K20" i="2"/>
  <c r="H20" i="2"/>
  <c r="H48" i="2" s="1"/>
  <c r="H19" i="2" s="1"/>
  <c r="G20" i="2"/>
  <c r="G48" i="2" s="1"/>
  <c r="F20" i="2"/>
  <c r="F48" i="2" s="1"/>
  <c r="E20" i="2"/>
  <c r="K16" i="2"/>
  <c r="E16" i="2"/>
  <c r="M14" i="2"/>
  <c r="L34" i="1"/>
  <c r="J34" i="1"/>
  <c r="G34" i="1"/>
  <c r="E34" i="1"/>
  <c r="N33" i="1"/>
  <c r="J33" i="1"/>
  <c r="I33" i="1"/>
  <c r="E33" i="1"/>
  <c r="M30" i="1"/>
  <c r="L30" i="1"/>
  <c r="K30" i="1"/>
  <c r="N30" i="1" s="1"/>
  <c r="J30" i="1"/>
  <c r="H30" i="1"/>
  <c r="G30" i="1"/>
  <c r="F30" i="1"/>
  <c r="I30" i="1" s="1"/>
  <c r="E30" i="1"/>
  <c r="N28" i="1"/>
  <c r="J28" i="1"/>
  <c r="I28" i="1"/>
  <c r="E28" i="1"/>
  <c r="N27" i="1"/>
  <c r="J27" i="1"/>
  <c r="I27" i="1"/>
  <c r="E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J21" i="1" s="1"/>
  <c r="J24" i="1" s="1"/>
  <c r="J29" i="1" s="1"/>
  <c r="J31" i="1" s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E48" i="2" l="1"/>
  <c r="E19" i="2" s="1"/>
  <c r="E58" i="2" s="1"/>
  <c r="K48" i="2"/>
  <c r="K19" i="2" s="1"/>
  <c r="K58" i="2" s="1"/>
  <c r="G99" i="2"/>
  <c r="I54" i="2"/>
  <c r="G49" i="2"/>
  <c r="I26" i="1"/>
  <c r="I29" i="1" s="1"/>
  <c r="I31" i="1" s="1"/>
  <c r="L49" i="2"/>
  <c r="L99" i="2"/>
  <c r="N49" i="2"/>
  <c r="N99" i="2"/>
  <c r="F19" i="2"/>
  <c r="H94" i="2"/>
  <c r="H58" i="2"/>
  <c r="L19" i="2"/>
  <c r="N58" i="2"/>
  <c r="N94" i="2"/>
  <c r="E99" i="2"/>
  <c r="K99" i="2"/>
  <c r="F99" i="2"/>
  <c r="J54" i="2"/>
  <c r="F49" i="2"/>
  <c r="H99" i="2"/>
  <c r="H49" i="2"/>
  <c r="M99" i="2"/>
  <c r="O54" i="2"/>
  <c r="P54" i="2" s="1"/>
  <c r="P99" i="2" s="1"/>
  <c r="M49" i="2"/>
  <c r="O49" i="2" s="1"/>
  <c r="N26" i="1"/>
  <c r="N29" i="1" s="1"/>
  <c r="N31" i="1" s="1"/>
  <c r="I48" i="2"/>
  <c r="J48" i="2" s="1"/>
  <c r="G19" i="2"/>
  <c r="O48" i="2"/>
  <c r="P48" i="2" s="1"/>
  <c r="M19" i="2"/>
  <c r="J99" i="2"/>
  <c r="I20" i="2"/>
  <c r="O20" i="2"/>
  <c r="J32" i="2"/>
  <c r="J101" i="2" s="1"/>
  <c r="O101" i="2"/>
  <c r="J20" i="2"/>
  <c r="P20" i="2"/>
  <c r="M94" i="2" l="1"/>
  <c r="M58" i="2"/>
  <c r="O58" i="2" s="1"/>
  <c r="O19" i="2"/>
  <c r="P49" i="2"/>
  <c r="G94" i="2"/>
  <c r="G58" i="2"/>
  <c r="I58" i="2" s="1"/>
  <c r="I19" i="2"/>
  <c r="L58" i="2"/>
  <c r="P58" i="2" s="1"/>
  <c r="P19" i="2"/>
  <c r="P94" i="2" s="1"/>
  <c r="L94" i="2"/>
  <c r="F94" i="2"/>
  <c r="F58" i="2"/>
  <c r="J58" i="2" s="1"/>
  <c r="J19" i="2"/>
  <c r="J94" i="2" s="1"/>
  <c r="I49" i="2"/>
  <c r="J49" i="2" s="1"/>
  <c r="K94" i="2"/>
  <c r="E94" i="2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<sst xmlns="http://schemas.openxmlformats.org/spreadsheetml/2006/main" count="396" uniqueCount="181">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</sst>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9%20&#1084;&#1077;&#1089;.%202014/&#1058;&#1072;&#1073;&#1083;&#1080;&#1094;&#1099;%201.1%20&#1080;%201.2_9%20&#1084;&#1077;&#1089;.%202013%20-9%20&#1084;&#1077;&#1089;.%202014%20&#1075;&#1075;.%20-&#1076;&#1083;&#1103;%20&#1089;&#1086;&#1075;&#1083;&#1072;&#108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J16" t="str">
            <v>За аналогичный период предыдущего года, всего по предприятию (9 мес. 2013 г.факт)</v>
          </cell>
        </row>
        <row r="19">
          <cell r="E19">
            <v>17776179.081782602</v>
          </cell>
          <cell r="J19">
            <v>13827904.123303499</v>
          </cell>
        </row>
        <row r="20">
          <cell r="E20">
            <v>16304467.2774419</v>
          </cell>
          <cell r="J20">
            <v>14705168.9323752</v>
          </cell>
        </row>
        <row r="22">
          <cell r="E22">
            <v>646.05361000000005</v>
          </cell>
          <cell r="J22">
            <v>539.49511999999993</v>
          </cell>
        </row>
        <row r="25">
          <cell r="E25">
            <v>61505.676939999998</v>
          </cell>
          <cell r="J25">
            <v>969.67345999999998</v>
          </cell>
        </row>
        <row r="27">
          <cell r="E27">
            <v>279626.67863000004</v>
          </cell>
          <cell r="J27">
            <v>127819.03246999999</v>
          </cell>
        </row>
        <row r="28">
          <cell r="E28">
            <v>361783.93739710597</v>
          </cell>
          <cell r="J28">
            <v>215424.85735236097</v>
          </cell>
        </row>
        <row r="33">
          <cell r="E33">
            <v>4007.37</v>
          </cell>
          <cell r="J33">
            <v>186</v>
          </cell>
        </row>
        <row r="34">
          <cell r="E34">
            <v>5735.5842600000005</v>
          </cell>
          <cell r="J34">
            <v>-1383.1975899999998</v>
          </cell>
        </row>
      </sheetData>
      <sheetData sheetId="1">
        <row r="14">
          <cell r="M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K16" t="str">
            <v>За аналогичный период предыдущего года, всего по предприятию (9 мес. 2013 г. факт)</v>
          </cell>
        </row>
        <row r="21">
          <cell r="E21">
            <v>358321.29952</v>
          </cell>
          <cell r="K21">
            <v>344298.18031999998</v>
          </cell>
        </row>
        <row r="22">
          <cell r="E22">
            <v>1875111.5420899999</v>
          </cell>
          <cell r="K22">
            <v>1873520.59375</v>
          </cell>
        </row>
        <row r="23">
          <cell r="E23">
            <v>580459.09265916306</v>
          </cell>
          <cell r="K23">
            <v>538857.92408107605</v>
          </cell>
        </row>
        <row r="24">
          <cell r="E24">
            <v>400809.46349528799</v>
          </cell>
          <cell r="K24">
            <v>407759.86000079499</v>
          </cell>
        </row>
        <row r="25">
          <cell r="E25">
            <v>395539.235152309</v>
          </cell>
          <cell r="K25">
            <v>395897.96077586699</v>
          </cell>
        </row>
        <row r="26">
          <cell r="E26">
            <v>498303.75078323903</v>
          </cell>
          <cell r="K26">
            <v>531004.84889226197</v>
          </cell>
        </row>
        <row r="27">
          <cell r="E27">
            <v>154957.36168</v>
          </cell>
          <cell r="K27">
            <v>154940.62619000001</v>
          </cell>
        </row>
        <row r="29">
          <cell r="E29">
            <v>21512.171350000001</v>
          </cell>
          <cell r="K29">
            <v>15240.99627</v>
          </cell>
        </row>
        <row r="30">
          <cell r="E30">
            <v>3533068.69576</v>
          </cell>
          <cell r="K30">
            <v>3160339.7650199998</v>
          </cell>
        </row>
        <row r="31">
          <cell r="E31">
            <v>3701503.4772299998</v>
          </cell>
          <cell r="K31">
            <v>3489651.41</v>
          </cell>
        </row>
        <row r="32">
          <cell r="E32">
            <v>159988.86603999999</v>
          </cell>
          <cell r="K32">
            <v>86475.054759999999</v>
          </cell>
        </row>
        <row r="34">
          <cell r="E34">
            <v>925624.57326603599</v>
          </cell>
          <cell r="K34">
            <v>723883.81241830101</v>
          </cell>
        </row>
        <row r="35">
          <cell r="E35">
            <v>927008.32679600106</v>
          </cell>
          <cell r="K35">
            <v>730351.15110353404</v>
          </cell>
        </row>
        <row r="36">
          <cell r="E36">
            <v>1377207.40069351</v>
          </cell>
          <cell r="K36">
            <v>1169224.4019204499</v>
          </cell>
        </row>
        <row r="38">
          <cell r="E38">
            <v>1177.046</v>
          </cell>
          <cell r="K38">
            <v>1162.7043333333299</v>
          </cell>
        </row>
        <row r="39">
          <cell r="E39">
            <v>1854.2246666666699</v>
          </cell>
          <cell r="K39">
            <v>1763.1464333333299</v>
          </cell>
        </row>
        <row r="40">
          <cell r="E40">
            <v>4099.9746666666697</v>
          </cell>
          <cell r="K40">
            <v>4164.9501</v>
          </cell>
        </row>
        <row r="41">
          <cell r="E41">
            <v>906436.55257000006</v>
          </cell>
          <cell r="K41">
            <v>751936.56423000002</v>
          </cell>
        </row>
        <row r="42">
          <cell r="E42">
            <v>1645333.6905400001</v>
          </cell>
          <cell r="K42">
            <v>1564099.1593200001</v>
          </cell>
        </row>
        <row r="44">
          <cell r="E44">
            <v>171600.41302000001</v>
          </cell>
          <cell r="K44">
            <v>159227.78727</v>
          </cell>
        </row>
        <row r="45">
          <cell r="K45">
            <v>0</v>
          </cell>
        </row>
        <row r="46">
          <cell r="E46">
            <v>146832.65757000001</v>
          </cell>
          <cell r="K46">
            <v>100968.13877999999</v>
          </cell>
        </row>
        <row r="47">
          <cell r="E47">
            <v>601562.59985</v>
          </cell>
          <cell r="K47">
            <v>562676.58036999998</v>
          </cell>
        </row>
        <row r="50">
          <cell r="E50">
            <v>0</v>
          </cell>
          <cell r="K50">
            <v>1570000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169981.233857107</v>
          </cell>
          <cell r="K53">
            <v>124657.45818563981</v>
          </cell>
        </row>
        <row r="55">
          <cell r="E55">
            <v>338946.81947350304</v>
          </cell>
          <cell r="K55">
            <v>-276503.853</v>
          </cell>
        </row>
        <row r="57">
          <cell r="E57">
            <v>13048820.802779999</v>
          </cell>
          <cell r="K57">
            <v>12002790.083870001</v>
          </cell>
        </row>
        <row r="59">
          <cell r="E59">
            <v>1837991.829134</v>
          </cell>
          <cell r="K59">
            <v>1239291.616926</v>
          </cell>
        </row>
        <row r="60">
          <cell r="K60">
            <v>406773.25575999997</v>
          </cell>
        </row>
        <row r="61">
          <cell r="E61">
            <v>139525.47051000001</v>
          </cell>
          <cell r="K61">
            <v>143917.356</v>
          </cell>
        </row>
        <row r="62">
          <cell r="E62">
            <v>183793.47500000001</v>
          </cell>
          <cell r="K62">
            <v>172706.84499999997</v>
          </cell>
        </row>
        <row r="63">
          <cell r="E63">
            <v>159988.86603999999</v>
          </cell>
          <cell r="K63">
            <v>86475.054759999999</v>
          </cell>
        </row>
        <row r="64">
          <cell r="E64">
            <v>3612.8159799999776</v>
          </cell>
          <cell r="K64">
            <v>3674</v>
          </cell>
        </row>
        <row r="65">
          <cell r="E65">
            <v>75447.873294924299</v>
          </cell>
          <cell r="K65">
            <v>104850.781649661</v>
          </cell>
        </row>
        <row r="76">
          <cell r="E76">
            <v>2151583.6758900001</v>
          </cell>
          <cell r="K76">
            <v>2043578.4005499999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34392664</v>
          </cell>
        </row>
        <row r="81">
          <cell r="E81">
            <v>4824556</v>
          </cell>
          <cell r="K81">
            <v>6151493</v>
          </cell>
        </row>
        <row r="82">
          <cell r="E82">
            <v>2438796.838976</v>
          </cell>
          <cell r="K82">
            <v>3322641.5964299999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tabSelected="1" view="pageBreakPreview" topLeftCell="A13" zoomScale="60" zoomScaleNormal="40" workbookViewId="0">
      <pane xSplit="4" ySplit="6" topLeftCell="E25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7.28515625" style="1" customWidth="1"/>
    <col min="17" max="17" width="27.28515625" style="1" customWidth="1"/>
    <col min="18" max="18" width="11.85546875" style="1" bestFit="1" customWidth="1"/>
    <col min="19" max="19" width="13.7109375" style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9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8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8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8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17776179.081782602</v>
      </c>
      <c r="F19" s="21">
        <v>1040849.03597555</v>
      </c>
      <c r="G19" s="22">
        <v>1034549.4800955532</v>
      </c>
      <c r="H19" s="22">
        <v>5078.1598799999992</v>
      </c>
      <c r="I19" s="22">
        <f>F19-G19-H19</f>
        <v>1221.395999996741</v>
      </c>
      <c r="J19" s="21">
        <f>'[1]1.1. АЭС'!J19</f>
        <v>13827904.123303499</v>
      </c>
      <c r="K19" s="21">
        <v>487049.42878580297</v>
      </c>
      <c r="L19" s="22">
        <v>483506.10607702797</v>
      </c>
      <c r="M19" s="22">
        <v>1420.3627087750001</v>
      </c>
      <c r="N19" s="22">
        <f>K19-L19-M19</f>
        <v>2122.9599999999982</v>
      </c>
      <c r="O19" s="23" t="s">
        <v>30</v>
      </c>
      <c r="P19" s="24"/>
      <c r="Q19" s="24">
        <v>-3.3760443329811096E-9</v>
      </c>
    </row>
    <row r="20" spans="2:18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16304467.2774419</v>
      </c>
      <c r="F20" s="21">
        <v>863703.94000000006</v>
      </c>
      <c r="G20" s="21">
        <v>852768.51</v>
      </c>
      <c r="H20" s="21">
        <v>10826.48</v>
      </c>
      <c r="I20" s="22">
        <f>F20-G20-H20</f>
        <v>108.95000000005166</v>
      </c>
      <c r="J20" s="21">
        <f>'[1]1.1. АЭС'!J20</f>
        <v>14705168.9323752</v>
      </c>
      <c r="K20" s="21">
        <v>651389.16</v>
      </c>
      <c r="L20" s="21">
        <v>643187.19999999995</v>
      </c>
      <c r="M20" s="21">
        <v>8151.94</v>
      </c>
      <c r="N20" s="22">
        <f>K20-L20-M20</f>
        <v>50.020000000079563</v>
      </c>
      <c r="O20" s="25"/>
      <c r="P20" s="24"/>
      <c r="Q20" s="24">
        <v>-2.3452197550795972E-2</v>
      </c>
    </row>
    <row r="21" spans="2:18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1471711.8043407016</v>
      </c>
      <c r="F21" s="21">
        <f t="shared" si="0"/>
        <v>177145.09597554989</v>
      </c>
      <c r="G21" s="22">
        <f t="shared" si="0"/>
        <v>181780.9700955532</v>
      </c>
      <c r="H21" s="22">
        <f t="shared" si="0"/>
        <v>-5748.3201200000003</v>
      </c>
      <c r="I21" s="22">
        <f t="shared" si="0"/>
        <v>1112.4459999966894</v>
      </c>
      <c r="J21" s="21">
        <f t="shared" si="0"/>
        <v>-877264.80907170102</v>
      </c>
      <c r="K21" s="21">
        <f t="shared" si="0"/>
        <v>-164339.73121419706</v>
      </c>
      <c r="L21" s="22">
        <f t="shared" si="0"/>
        <v>-159681.09392297198</v>
      </c>
      <c r="M21" s="22">
        <f t="shared" si="0"/>
        <v>-6731.5772912249995</v>
      </c>
      <c r="N21" s="22">
        <f t="shared" si="0"/>
        <v>2072.9399999999187</v>
      </c>
      <c r="O21" s="17" t="s">
        <v>35</v>
      </c>
      <c r="P21" s="24"/>
      <c r="Q21" s="24">
        <v>2.3452194291166961E-2</v>
      </c>
    </row>
    <row r="22" spans="2:18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646.05361000000005</v>
      </c>
      <c r="F22" s="21">
        <v>0</v>
      </c>
      <c r="G22" s="21">
        <v>0</v>
      </c>
      <c r="H22" s="21">
        <v>0</v>
      </c>
      <c r="I22" s="22">
        <f>F22-G22-H22</f>
        <v>0</v>
      </c>
      <c r="J22" s="21">
        <f>'[1]1.1. АЭС'!J22</f>
        <v>539.49511999999993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8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8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1471065.7507307015</v>
      </c>
      <c r="F24" s="21">
        <f t="shared" si="1"/>
        <v>177145.09597554989</v>
      </c>
      <c r="G24" s="22">
        <f t="shared" si="1"/>
        <v>181780.9700955532</v>
      </c>
      <c r="H24" s="22">
        <f t="shared" si="1"/>
        <v>-5748.3201200000003</v>
      </c>
      <c r="I24" s="22">
        <f t="shared" si="1"/>
        <v>1112.4459999966894</v>
      </c>
      <c r="J24" s="21">
        <f t="shared" si="1"/>
        <v>-877804.304191701</v>
      </c>
      <c r="K24" s="21">
        <f t="shared" si="1"/>
        <v>-164339.73121419706</v>
      </c>
      <c r="L24" s="22">
        <f t="shared" si="1"/>
        <v>-159681.09392297198</v>
      </c>
      <c r="M24" s="22">
        <f t="shared" si="1"/>
        <v>-6731.5772912249995</v>
      </c>
      <c r="N24" s="22">
        <f t="shared" si="1"/>
        <v>2072.9399999999187</v>
      </c>
      <c r="O24" s="17" t="s">
        <v>35</v>
      </c>
      <c r="P24" s="24"/>
      <c r="Q24" s="24">
        <v>2.3452194291166961E-2</v>
      </c>
    </row>
    <row r="25" spans="2:18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61505.676939999998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969.67345999999998</v>
      </c>
      <c r="K25" s="21">
        <v>0</v>
      </c>
      <c r="L25" s="22">
        <v>0</v>
      </c>
      <c r="M25" s="22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8" ht="56.25" x14ac:dyDescent="0.3">
      <c r="B26" s="26" t="s">
        <v>45</v>
      </c>
      <c r="C26" s="27" t="s">
        <v>28</v>
      </c>
      <c r="D26" s="27" t="s">
        <v>46</v>
      </c>
      <c r="E26" s="21">
        <f>'1.2. ЭС ЕАО'!E47</f>
        <v>601562.59985</v>
      </c>
      <c r="F26" s="21">
        <f>'1.2. ЭС ЕАО'!F47</f>
        <v>65615.69</v>
      </c>
      <c r="G26" s="22">
        <f>'1.2. ЭС ЕАО'!G47</f>
        <v>65203.822477432899</v>
      </c>
      <c r="H26" s="22">
        <f>'1.2. ЭС ЕАО'!H47</f>
        <v>411.86752256712299</v>
      </c>
      <c r="I26" s="22">
        <f>F26-G26-H26</f>
        <v>-1.9838353182421997E-11</v>
      </c>
      <c r="J26" s="21">
        <f>'1.2. ЭС ЕАО'!K47</f>
        <v>562676.58036999998</v>
      </c>
      <c r="K26" s="21">
        <f>'1.2. ЭС ЕАО'!L47</f>
        <v>47862.74</v>
      </c>
      <c r="L26" s="22">
        <f>'1.2. ЭС ЕАО'!M47</f>
        <v>47659.548401184104</v>
      </c>
      <c r="M26" s="22">
        <f>'1.2. ЭС ЕАО'!N47</f>
        <v>203.191598815883</v>
      </c>
      <c r="N26" s="22">
        <f>K26-L26-M26</f>
        <v>1.1397105481592007E-11</v>
      </c>
      <c r="O26" s="17" t="s">
        <v>47</v>
      </c>
      <c r="P26" s="24"/>
      <c r="Q26" s="24">
        <v>0</v>
      </c>
    </row>
    <row r="27" spans="2:18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279626.67863000004</v>
      </c>
      <c r="F27" s="21">
        <v>6613.17</v>
      </c>
      <c r="G27" s="22">
        <v>5047.4650000000001</v>
      </c>
      <c r="H27" s="22">
        <v>0</v>
      </c>
      <c r="I27" s="22">
        <f>F27-G27-H27</f>
        <v>1565.7049999999999</v>
      </c>
      <c r="J27" s="21">
        <f>'[1]1.1. АЭС'!J27</f>
        <v>127819.03246999999</v>
      </c>
      <c r="K27" s="21">
        <v>4008.61</v>
      </c>
      <c r="L27" s="22">
        <v>111.77</v>
      </c>
      <c r="M27" s="22">
        <v>0</v>
      </c>
      <c r="N27" s="22">
        <f>K27-L27-M27</f>
        <v>3896.84</v>
      </c>
      <c r="O27" s="23" t="s">
        <v>50</v>
      </c>
      <c r="P27" s="24"/>
      <c r="Q27" s="24">
        <v>0</v>
      </c>
      <c r="R27" s="24"/>
    </row>
    <row r="28" spans="2:18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361783.93739710597</v>
      </c>
      <c r="F28" s="21">
        <v>14456.543483042595</v>
      </c>
      <c r="G28" s="22">
        <v>11708.809072234633</v>
      </c>
      <c r="H28" s="22">
        <v>315.70121462984457</v>
      </c>
      <c r="I28" s="22">
        <f>F28-G28-H28</f>
        <v>2432.0331961781167</v>
      </c>
      <c r="J28" s="21">
        <f>'[1]1.1. АЭС'!J28</f>
        <v>215424.85735236097</v>
      </c>
      <c r="K28" s="21">
        <v>12816.101557729206</v>
      </c>
      <c r="L28" s="22">
        <v>9997.5811082113651</v>
      </c>
      <c r="M28" s="22">
        <v>414.44912296073039</v>
      </c>
      <c r="N28" s="22">
        <f>K28-L28-M28</f>
        <v>2404.0713265571103</v>
      </c>
      <c r="O28" s="25"/>
      <c r="P28" s="24"/>
      <c r="Q28" s="24">
        <v>-2.9103830456733704E-11</v>
      </c>
      <c r="R28" s="24"/>
    </row>
    <row r="29" spans="2:18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848851.56905359554</v>
      </c>
      <c r="F29" s="21">
        <f t="shared" si="2"/>
        <v>103686.03249250731</v>
      </c>
      <c r="G29" s="22">
        <f t="shared" si="2"/>
        <v>109915.80354588566</v>
      </c>
      <c r="H29" s="22">
        <f t="shared" si="2"/>
        <v>-6475.8888571969683</v>
      </c>
      <c r="I29" s="22">
        <f t="shared" si="2"/>
        <v>246.11780381859262</v>
      </c>
      <c r="J29" s="21">
        <f t="shared" si="2"/>
        <v>-1527117.0359840621</v>
      </c>
      <c r="K29" s="21">
        <f t="shared" si="2"/>
        <v>-221009.96277192628</v>
      </c>
      <c r="L29" s="22">
        <f t="shared" si="2"/>
        <v>-217226.45343236747</v>
      </c>
      <c r="M29" s="22">
        <f t="shared" si="2"/>
        <v>-7349.2180130016122</v>
      </c>
      <c r="N29" s="22">
        <f t="shared" si="2"/>
        <v>3565.7086734427967</v>
      </c>
      <c r="O29" s="17" t="s">
        <v>35</v>
      </c>
      <c r="P29" s="24"/>
      <c r="Q29" s="24">
        <v>2.3452194320270792E-2</v>
      </c>
    </row>
    <row r="30" spans="2:18" ht="37.5" x14ac:dyDescent="0.3">
      <c r="B30" s="19" t="s">
        <v>55</v>
      </c>
      <c r="C30" s="20" t="s">
        <v>28</v>
      </c>
      <c r="D30" s="20" t="s">
        <v>56</v>
      </c>
      <c r="E30" s="21">
        <f>'1.2. ЭС ЕАО'!E55</f>
        <v>338946.81947350304</v>
      </c>
      <c r="F30" s="21">
        <f>'1.2. ЭС ЕАО'!F55</f>
        <v>28432.150539999988</v>
      </c>
      <c r="G30" s="22">
        <f>'1.2. ЭС ЕАО'!G55</f>
        <v>29497.0031161847</v>
      </c>
      <c r="H30" s="22">
        <f>'1.2. ЭС ЕАО'!H55</f>
        <v>-1671.39199309531</v>
      </c>
      <c r="I30" s="22">
        <f>F30-G30-H30</f>
        <v>606.53941691059777</v>
      </c>
      <c r="J30" s="21">
        <f>'1.2. ЭС ЕАО'!K55</f>
        <v>-276503.853</v>
      </c>
      <c r="K30" s="21">
        <f>'1.2. ЭС ЕАО'!L55</f>
        <v>-39084.452000000005</v>
      </c>
      <c r="L30" s="22">
        <f>'1.2. ЭС ЕАО'!M55</f>
        <v>-38177.86</v>
      </c>
      <c r="M30" s="22">
        <f>'1.2. ЭС ЕАО'!N55</f>
        <v>-1724.5419999999999</v>
      </c>
      <c r="N30" s="22">
        <f>K30-L30-M30</f>
        <v>817.94999999999573</v>
      </c>
      <c r="O30" s="17"/>
      <c r="P30" s="24"/>
      <c r="Q30" s="24">
        <v>-9.380821866216138E-4</v>
      </c>
    </row>
    <row r="31" spans="2:18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509904.7495800925</v>
      </c>
      <c r="F31" s="21">
        <f t="shared" si="3"/>
        <v>75253.88195250732</v>
      </c>
      <c r="G31" s="22">
        <f t="shared" si="3"/>
        <v>80418.800429700961</v>
      </c>
      <c r="H31" s="22">
        <f t="shared" si="3"/>
        <v>-4804.4968641016585</v>
      </c>
      <c r="I31" s="22">
        <f t="shared" si="3"/>
        <v>-360.42161309200515</v>
      </c>
      <c r="J31" s="21">
        <f t="shared" si="3"/>
        <v>-1250613.182984062</v>
      </c>
      <c r="K31" s="21">
        <f t="shared" si="3"/>
        <v>-181925.51077192626</v>
      </c>
      <c r="L31" s="22">
        <f t="shared" si="3"/>
        <v>-179048.59343236749</v>
      </c>
      <c r="M31" s="22">
        <f t="shared" si="3"/>
        <v>-5624.6760130016119</v>
      </c>
      <c r="N31" s="22">
        <f t="shared" si="3"/>
        <v>2747.758673442801</v>
      </c>
      <c r="O31" s="17" t="s">
        <v>35</v>
      </c>
      <c r="P31" s="24"/>
      <c r="Q31" s="24">
        <v>2.4390276521444321E-2</v>
      </c>
    </row>
    <row r="32" spans="2:18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4007.37</v>
      </c>
      <c r="F33" s="21">
        <v>130.4</v>
      </c>
      <c r="G33" s="21">
        <v>0</v>
      </c>
      <c r="H33" s="21">
        <v>0</v>
      </c>
      <c r="I33" s="22">
        <f>F33-G33-H33</f>
        <v>130.4</v>
      </c>
      <c r="J33" s="21">
        <f>'[1]1.1. АЭС'!J33</f>
        <v>186</v>
      </c>
      <c r="K33" s="21">
        <v>61.161000000000001</v>
      </c>
      <c r="L33" s="21">
        <v>0</v>
      </c>
      <c r="M33" s="21">
        <v>0</v>
      </c>
      <c r="N33" s="22">
        <f>K33-L33-M33</f>
        <v>61.161000000000001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5735.5842600000005</v>
      </c>
      <c r="F34" s="21">
        <v>-49.832999999999998</v>
      </c>
      <c r="G34" s="22">
        <f>F34</f>
        <v>-49.832999999999998</v>
      </c>
      <c r="H34" s="31" t="s">
        <v>35</v>
      </c>
      <c r="I34" s="31" t="s">
        <v>35</v>
      </c>
      <c r="J34" s="21">
        <f>'[1]1.1. АЭС'!J34</f>
        <v>-1383.1975899999998</v>
      </c>
      <c r="K34" s="21">
        <v>71.900000000000006</v>
      </c>
      <c r="L34" s="22">
        <f>K34</f>
        <v>71.900000000000006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5" ht="20.25" x14ac:dyDescent="0.3">
      <c r="J47" s="35"/>
      <c r="K47" s="35"/>
      <c r="L47" s="39" t="s">
        <v>73</v>
      </c>
      <c r="M47" s="39"/>
      <c r="O47" s="39"/>
    </row>
    <row r="48" spans="2:15" s="41" customFormat="1" x14ac:dyDescent="0.3">
      <c r="D48" s="42" t="s">
        <v>76</v>
      </c>
      <c r="E48" s="43"/>
      <c r="J48" s="43"/>
    </row>
    <row r="49" spans="2:11" x14ac:dyDescent="0.3">
      <c r="D49" s="42" t="s">
        <v>77</v>
      </c>
      <c r="E49" s="43"/>
      <c r="F49" s="41" t="s">
        <v>78</v>
      </c>
      <c r="G49" s="41"/>
      <c r="H49" s="41"/>
      <c r="I49" s="41"/>
      <c r="J49" s="43"/>
      <c r="K49" s="41" t="s">
        <v>78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1"/>
  <sheetViews>
    <sheetView showGridLines="0" view="pageBreakPreview" topLeftCell="A13" zoomScale="60" zoomScaleNormal="55" workbookViewId="0">
      <pane xSplit="4" ySplit="6" topLeftCell="E31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4.855468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9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(9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(9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16906675.930901904</v>
      </c>
      <c r="F19" s="70">
        <f>F20+F28+F33+F41+F42+F43+F46+F47+F48</f>
        <v>929319.63000000012</v>
      </c>
      <c r="G19" s="71">
        <f>G20+G28+G33+G41+G42+G43+G46+G47+G48</f>
        <v>917972.33247743291</v>
      </c>
      <c r="H19" s="72">
        <f>H20+H28+H33+H41+H42+H43+H46+H47+H48</f>
        <v>11238.347522567123</v>
      </c>
      <c r="I19" s="72">
        <f>G19+H19</f>
        <v>929210.68</v>
      </c>
      <c r="J19" s="73">
        <f>F19-I19</f>
        <v>108.95000000006985</v>
      </c>
      <c r="K19" s="70">
        <f>K20+K28+K33+K41+K42+K43+K46+K47+K48</f>
        <v>15268385.007865202</v>
      </c>
      <c r="L19" s="70">
        <f>L20+L28+L33+L41+L42+L43+L46+L47+L48</f>
        <v>699251.9</v>
      </c>
      <c r="M19" s="71">
        <f>M20+M28+M33+M41+M42+M43+M46+M47+M48</f>
        <v>690846.74840118398</v>
      </c>
      <c r="N19" s="72">
        <f>N20+N28+N33+N41+N42+N43+N46+N47+N48</f>
        <v>8355.1315988158822</v>
      </c>
      <c r="O19" s="72">
        <f>M19+N19</f>
        <v>699201.87999999989</v>
      </c>
      <c r="P19" s="73">
        <f>L19-O19</f>
        <v>50.020000000135042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2388390.2032900001</v>
      </c>
      <c r="F20" s="77">
        <f>F21+F22+F27</f>
        <v>142041.93999999997</v>
      </c>
      <c r="G20" s="78">
        <f>G21+G22+G27</f>
        <v>141886.63999999998</v>
      </c>
      <c r="H20" s="21">
        <f>H21+H22+H27</f>
        <v>122.97999999999999</v>
      </c>
      <c r="I20" s="21">
        <f t="shared" ref="I20:I55" si="0">G20+H20</f>
        <v>142009.62</v>
      </c>
      <c r="J20" s="79">
        <f t="shared" ref="J20:J65" si="1">F20-I20</f>
        <v>32.319999999977881</v>
      </c>
      <c r="K20" s="77">
        <f>K21+K22+K27</f>
        <v>2372759.40026</v>
      </c>
      <c r="L20" s="77">
        <f>L21+L22+L27</f>
        <v>141769.65</v>
      </c>
      <c r="M20" s="80">
        <f>M21+M22+M27</f>
        <v>141677.68</v>
      </c>
      <c r="N20" s="21">
        <f>N21+N22+N27</f>
        <v>63.230000000000004</v>
      </c>
      <c r="O20" s="21">
        <f t="shared" ref="O20:O55" si="2">M20+N20</f>
        <v>141740.91</v>
      </c>
      <c r="P20" s="79">
        <f t="shared" ref="P20:P65" si="3">L20-O20</f>
        <v>28.739999999990687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358321.29952</v>
      </c>
      <c r="F21" s="84">
        <v>21543.21</v>
      </c>
      <c r="G21" s="84">
        <v>21468.41</v>
      </c>
      <c r="H21" s="84">
        <v>53.24</v>
      </c>
      <c r="I21" s="22">
        <f t="shared" si="0"/>
        <v>21521.65</v>
      </c>
      <c r="J21" s="85">
        <f t="shared" si="1"/>
        <v>21.559999999997672</v>
      </c>
      <c r="K21" s="84">
        <f>'[1]1.2. АЭС'!K21</f>
        <v>344298.18031999998</v>
      </c>
      <c r="L21" s="84">
        <v>21334.89</v>
      </c>
      <c r="M21" s="86">
        <v>21294.46</v>
      </c>
      <c r="N21" s="22">
        <v>22.63</v>
      </c>
      <c r="O21" s="22">
        <f t="shared" si="2"/>
        <v>21317.09</v>
      </c>
      <c r="P21" s="85">
        <f t="shared" si="3"/>
        <v>17.799999999999272</v>
      </c>
      <c r="Q21" s="81"/>
      <c r="R21" s="24"/>
      <c r="S21" s="24">
        <v>2.9499999945983291E-3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1875111.5420899999</v>
      </c>
      <c r="F22" s="84">
        <v>113902.12</v>
      </c>
      <c r="G22" s="84">
        <v>113902.12</v>
      </c>
      <c r="H22" s="84">
        <v>0</v>
      </c>
      <c r="I22" s="22">
        <f t="shared" si="0"/>
        <v>113902.12</v>
      </c>
      <c r="J22" s="85">
        <f t="shared" si="1"/>
        <v>0</v>
      </c>
      <c r="K22" s="84">
        <f>'[1]1.2. АЭС'!K22</f>
        <v>1873520.59375</v>
      </c>
      <c r="L22" s="84">
        <v>113956.73</v>
      </c>
      <c r="M22" s="86">
        <v>113956.73</v>
      </c>
      <c r="N22" s="22">
        <v>0</v>
      </c>
      <c r="O22" s="22">
        <f t="shared" si="2"/>
        <v>113956.73</v>
      </c>
      <c r="P22" s="85">
        <f t="shared" si="3"/>
        <v>0</v>
      </c>
      <c r="Q22" s="87"/>
      <c r="R22" s="24"/>
      <c r="S22" s="24">
        <v>-3.2700000010663643E-3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580459.09265916306</v>
      </c>
      <c r="F23" s="84">
        <v>10868.9998373324</v>
      </c>
      <c r="G23" s="84">
        <v>10868.9998373324</v>
      </c>
      <c r="H23" s="84">
        <v>0</v>
      </c>
      <c r="I23" s="22">
        <f t="shared" si="0"/>
        <v>10868.9998373324</v>
      </c>
      <c r="J23" s="85">
        <f t="shared" si="1"/>
        <v>0</v>
      </c>
      <c r="K23" s="84">
        <f>'[1]1.2. АЭС'!K23</f>
        <v>538857.92408107605</v>
      </c>
      <c r="L23" s="84">
        <v>9998.3543985261294</v>
      </c>
      <c r="M23" s="84">
        <v>9998.3543985261294</v>
      </c>
      <c r="N23" s="84">
        <v>0</v>
      </c>
      <c r="O23" s="22">
        <f t="shared" si="2"/>
        <v>9998.3543985261294</v>
      </c>
      <c r="P23" s="85">
        <f t="shared" si="3"/>
        <v>0</v>
      </c>
      <c r="Q23" s="89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400809.46349528799</v>
      </c>
      <c r="F24" s="84">
        <v>17732.201241890802</v>
      </c>
      <c r="G24" s="84">
        <v>17732.201241890802</v>
      </c>
      <c r="H24" s="84">
        <v>0</v>
      </c>
      <c r="I24" s="22">
        <f t="shared" si="0"/>
        <v>17732.201241890802</v>
      </c>
      <c r="J24" s="85">
        <f t="shared" si="1"/>
        <v>0</v>
      </c>
      <c r="K24" s="84">
        <f>'[1]1.2. АЭС'!K24</f>
        <v>407759.86000079499</v>
      </c>
      <c r="L24" s="84">
        <v>16087.985746504801</v>
      </c>
      <c r="M24" s="84">
        <v>16087.985746504801</v>
      </c>
      <c r="N24" s="84">
        <v>0</v>
      </c>
      <c r="O24" s="22">
        <f t="shared" si="2"/>
        <v>16087.985746504801</v>
      </c>
      <c r="P24" s="85">
        <f t="shared" si="3"/>
        <v>0</v>
      </c>
      <c r="Q24" s="90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395539.235152309</v>
      </c>
      <c r="F25" s="84">
        <v>30997.754729914301</v>
      </c>
      <c r="G25" s="84">
        <v>30997.754729914301</v>
      </c>
      <c r="H25" s="84">
        <v>0</v>
      </c>
      <c r="I25" s="22">
        <f t="shared" si="0"/>
        <v>30997.754729914301</v>
      </c>
      <c r="J25" s="85">
        <f t="shared" si="1"/>
        <v>0</v>
      </c>
      <c r="K25" s="84">
        <f>'[1]1.2. АЭС'!K25</f>
        <v>395897.96077586699</v>
      </c>
      <c r="L25" s="84">
        <v>27243.366912478101</v>
      </c>
      <c r="M25" s="84">
        <v>27243.366912478101</v>
      </c>
      <c r="N25" s="84">
        <v>0</v>
      </c>
      <c r="O25" s="22">
        <f t="shared" si="2"/>
        <v>27243.366912478101</v>
      </c>
      <c r="P25" s="85">
        <f t="shared" si="3"/>
        <v>0</v>
      </c>
      <c r="Q25" s="90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498303.75078323903</v>
      </c>
      <c r="F26" s="84">
        <v>54303.167460862598</v>
      </c>
      <c r="G26" s="84">
        <v>54303.167460862598</v>
      </c>
      <c r="H26" s="84">
        <v>0</v>
      </c>
      <c r="I26" s="22">
        <f t="shared" si="0"/>
        <v>54303.167460862598</v>
      </c>
      <c r="J26" s="85">
        <f t="shared" si="1"/>
        <v>0</v>
      </c>
      <c r="K26" s="84">
        <f>'[1]1.2. АЭС'!K26</f>
        <v>531004.84889226197</v>
      </c>
      <c r="L26" s="84">
        <v>60627.022942490898</v>
      </c>
      <c r="M26" s="84">
        <v>60627.022942490898</v>
      </c>
      <c r="N26" s="84">
        <v>0</v>
      </c>
      <c r="O26" s="22">
        <f t="shared" si="2"/>
        <v>60627.022942490898</v>
      </c>
      <c r="P26" s="85">
        <f t="shared" si="3"/>
        <v>0</v>
      </c>
      <c r="Q26" s="91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154957.36168</v>
      </c>
      <c r="F27" s="84">
        <v>6596.61</v>
      </c>
      <c r="G27" s="84">
        <v>6516.11</v>
      </c>
      <c r="H27" s="84">
        <v>69.739999999999995</v>
      </c>
      <c r="I27" s="22">
        <f t="shared" si="0"/>
        <v>6585.8499999999995</v>
      </c>
      <c r="J27" s="85">
        <f t="shared" si="1"/>
        <v>10.760000000000218</v>
      </c>
      <c r="K27" s="84">
        <f>'[1]1.2. АЭС'!K27</f>
        <v>154940.62619000001</v>
      </c>
      <c r="L27" s="84">
        <v>6478.03</v>
      </c>
      <c r="M27" s="86">
        <v>6426.49</v>
      </c>
      <c r="N27" s="22">
        <v>40.6</v>
      </c>
      <c r="O27" s="22">
        <f t="shared" si="2"/>
        <v>6467.09</v>
      </c>
      <c r="P27" s="85">
        <f t="shared" si="3"/>
        <v>10.9399999999996</v>
      </c>
      <c r="Q27" s="92" t="s">
        <v>30</v>
      </c>
      <c r="R27" s="24"/>
      <c r="S27" s="24">
        <v>4.4799999996030238E-3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7416073.2103800001</v>
      </c>
      <c r="F28" s="77">
        <f>F29+F30+F31+F32</f>
        <v>341704.87</v>
      </c>
      <c r="G28" s="78">
        <f>G29+G30+G31+G32</f>
        <v>341702.27</v>
      </c>
      <c r="H28" s="21">
        <f>H29+H30+H31+H32</f>
        <v>0</v>
      </c>
      <c r="I28" s="21">
        <f t="shared" si="0"/>
        <v>341702.27</v>
      </c>
      <c r="J28" s="79">
        <f t="shared" si="1"/>
        <v>2.5999999999767169</v>
      </c>
      <c r="K28" s="77">
        <f>K29+K30+K31+K32</f>
        <v>6751707.2260499997</v>
      </c>
      <c r="L28" s="77">
        <f>L29+L30+L31+L32</f>
        <v>204384.49000000002</v>
      </c>
      <c r="M28" s="80">
        <f>M29+M30+M31+M32</f>
        <v>204384.47</v>
      </c>
      <c r="N28" s="21">
        <f>N29+N30+N31+N32</f>
        <v>0</v>
      </c>
      <c r="O28" s="21">
        <f t="shared" si="2"/>
        <v>204384.47</v>
      </c>
      <c r="P28" s="79">
        <f t="shared" si="3"/>
        <v>2.0000000018626451E-2</v>
      </c>
      <c r="Q28" s="93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21512.171350000001</v>
      </c>
      <c r="F29" s="84">
        <v>1159.3800000000001</v>
      </c>
      <c r="G29" s="84">
        <v>1156.78</v>
      </c>
      <c r="H29" s="84">
        <v>0</v>
      </c>
      <c r="I29" s="22">
        <f t="shared" si="0"/>
        <v>1156.78</v>
      </c>
      <c r="J29" s="85">
        <f t="shared" si="1"/>
        <v>2.6000000000001364</v>
      </c>
      <c r="K29" s="84">
        <f>'[1]1.2. АЭС'!K29</f>
        <v>15240.99627</v>
      </c>
      <c r="L29" s="84">
        <v>769.82</v>
      </c>
      <c r="M29" s="86">
        <v>769.8</v>
      </c>
      <c r="N29" s="22">
        <v>0</v>
      </c>
      <c r="O29" s="22">
        <f t="shared" si="2"/>
        <v>769.8</v>
      </c>
      <c r="P29" s="85">
        <f t="shared" si="3"/>
        <v>2.0000000000095497E-2</v>
      </c>
      <c r="Q29" s="93"/>
      <c r="R29" s="24"/>
      <c r="S29" s="24">
        <v>-3.7000000002080924E-3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3533068.69576</v>
      </c>
      <c r="F30" s="84">
        <v>275510.82</v>
      </c>
      <c r="G30" s="84">
        <v>275510.82</v>
      </c>
      <c r="H30" s="84">
        <v>0</v>
      </c>
      <c r="I30" s="22">
        <f t="shared" si="0"/>
        <v>275510.82</v>
      </c>
      <c r="J30" s="85">
        <f t="shared" si="1"/>
        <v>0</v>
      </c>
      <c r="K30" s="84">
        <f>'[1]1.2. АЭС'!K30</f>
        <v>3160339.7650199998</v>
      </c>
      <c r="L30" s="84">
        <v>155154.73000000001</v>
      </c>
      <c r="M30" s="86">
        <v>155154.73000000001</v>
      </c>
      <c r="N30" s="22">
        <v>0</v>
      </c>
      <c r="O30" s="22">
        <f t="shared" si="2"/>
        <v>155154.73000000001</v>
      </c>
      <c r="P30" s="85">
        <f t="shared" si="3"/>
        <v>0</v>
      </c>
      <c r="Q30" s="93"/>
      <c r="R30" s="24"/>
      <c r="S30" s="24">
        <v>4.9400000716559589E-3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3701503.4772299998</v>
      </c>
      <c r="F31" s="84">
        <v>48139.37</v>
      </c>
      <c r="G31" s="84">
        <v>48139.37</v>
      </c>
      <c r="H31" s="84">
        <v>0</v>
      </c>
      <c r="I31" s="22">
        <f t="shared" si="0"/>
        <v>48139.37</v>
      </c>
      <c r="J31" s="85">
        <f t="shared" si="1"/>
        <v>0</v>
      </c>
      <c r="K31" s="84">
        <f>'[1]1.2. АЭС'!K31</f>
        <v>3489651.41</v>
      </c>
      <c r="L31" s="84">
        <v>42729.01</v>
      </c>
      <c r="M31" s="86">
        <v>42729.01</v>
      </c>
      <c r="N31" s="22">
        <v>0</v>
      </c>
      <c r="O31" s="22">
        <f t="shared" si="2"/>
        <v>42729.01</v>
      </c>
      <c r="P31" s="85">
        <f t="shared" si="3"/>
        <v>0</v>
      </c>
      <c r="Q31" s="93"/>
      <c r="R31" s="24"/>
      <c r="S31" s="24">
        <v>-8.0000005254987627E-5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159988.86603999999</v>
      </c>
      <c r="F32" s="84">
        <v>16895.3</v>
      </c>
      <c r="G32" s="84">
        <v>16895.3</v>
      </c>
      <c r="H32" s="84">
        <v>0</v>
      </c>
      <c r="I32" s="22">
        <f t="shared" si="0"/>
        <v>16895.3</v>
      </c>
      <c r="J32" s="85">
        <f t="shared" si="1"/>
        <v>0</v>
      </c>
      <c r="K32" s="84">
        <f>'[1]1.2. АЭС'!K32</f>
        <v>86475.054759999999</v>
      </c>
      <c r="L32" s="84">
        <v>5730.93</v>
      </c>
      <c r="M32" s="86">
        <v>5730.93</v>
      </c>
      <c r="N32" s="22">
        <v>0</v>
      </c>
      <c r="O32" s="22">
        <f t="shared" si="2"/>
        <v>5730.93</v>
      </c>
      <c r="P32" s="85">
        <f t="shared" si="3"/>
        <v>0</v>
      </c>
      <c r="Q32" s="93"/>
      <c r="R32" s="24"/>
      <c r="S32" s="24">
        <v>3.7999999767635018E-4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3229840.3007555474</v>
      </c>
      <c r="F33" s="77">
        <f>F34+F35+F36</f>
        <v>183939.07199999999</v>
      </c>
      <c r="G33" s="78">
        <f>G34+G35+G36</f>
        <v>176261.408</v>
      </c>
      <c r="H33" s="21">
        <f>H34+H35+H36</f>
        <v>7649.3890000000001</v>
      </c>
      <c r="I33" s="21">
        <f t="shared" si="0"/>
        <v>183910.79699999999</v>
      </c>
      <c r="J33" s="79">
        <f t="shared" si="1"/>
        <v>28.274999999994179</v>
      </c>
      <c r="K33" s="77">
        <f>K34+K35+K36</f>
        <v>2623459.3654422848</v>
      </c>
      <c r="L33" s="77">
        <f>L34+L35+L36</f>
        <v>145309.08000000002</v>
      </c>
      <c r="M33" s="80">
        <f>M34+M35+M36</f>
        <v>139279.93600000002</v>
      </c>
      <c r="N33" s="21">
        <f>N34+N35+N36</f>
        <v>6015.22</v>
      </c>
      <c r="O33" s="21">
        <f t="shared" si="2"/>
        <v>145295.15600000002</v>
      </c>
      <c r="P33" s="79">
        <f t="shared" si="3"/>
        <v>13.923999999999069</v>
      </c>
      <c r="Q33" s="94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925624.57326603599</v>
      </c>
      <c r="F34" s="84">
        <v>66965.596000000005</v>
      </c>
      <c r="G34" s="95">
        <v>66447.839000000007</v>
      </c>
      <c r="H34" s="22">
        <v>517.75699999999995</v>
      </c>
      <c r="I34" s="22">
        <f t="shared" si="0"/>
        <v>66965.596000000005</v>
      </c>
      <c r="J34" s="85">
        <f t="shared" si="1"/>
        <v>0</v>
      </c>
      <c r="K34" s="84">
        <f>'[1]1.2. АЭС'!K34</f>
        <v>723883.81241830101</v>
      </c>
      <c r="L34" s="84">
        <v>50431.61</v>
      </c>
      <c r="M34" s="86">
        <v>49934.29</v>
      </c>
      <c r="N34" s="22">
        <v>497.32</v>
      </c>
      <c r="O34" s="22">
        <f t="shared" si="2"/>
        <v>50431.61</v>
      </c>
      <c r="P34" s="85">
        <f t="shared" si="3"/>
        <v>0</v>
      </c>
      <c r="Q34" s="89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927008.32679600106</v>
      </c>
      <c r="F35" s="84">
        <v>45730.521999999997</v>
      </c>
      <c r="G35" s="95">
        <v>40630.771000000001</v>
      </c>
      <c r="H35" s="22">
        <v>5099.7510000000002</v>
      </c>
      <c r="I35" s="22">
        <f t="shared" si="0"/>
        <v>45730.521999999997</v>
      </c>
      <c r="J35" s="85">
        <f t="shared" si="1"/>
        <v>0</v>
      </c>
      <c r="K35" s="84">
        <f>'[1]1.2. АЭС'!K35</f>
        <v>730351.15110353404</v>
      </c>
      <c r="L35" s="84">
        <v>36129.74</v>
      </c>
      <c r="M35" s="86">
        <v>33281.910000000003</v>
      </c>
      <c r="N35" s="22">
        <v>2847.83</v>
      </c>
      <c r="O35" s="22">
        <f t="shared" si="2"/>
        <v>36129.740000000005</v>
      </c>
      <c r="P35" s="85">
        <f t="shared" si="3"/>
        <v>0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1377207.40069351</v>
      </c>
      <c r="F36" s="84">
        <v>71242.953999999998</v>
      </c>
      <c r="G36" s="95">
        <v>69182.797999999995</v>
      </c>
      <c r="H36" s="22">
        <v>2031.8810000000001</v>
      </c>
      <c r="I36" s="22">
        <f t="shared" si="0"/>
        <v>71214.678999999989</v>
      </c>
      <c r="J36" s="85">
        <f t="shared" si="1"/>
        <v>28.275000000008731</v>
      </c>
      <c r="K36" s="84">
        <f>'[1]1.2. АЭС'!K36</f>
        <v>1169224.4019204499</v>
      </c>
      <c r="L36" s="84">
        <v>58747.73</v>
      </c>
      <c r="M36" s="86">
        <v>56063.735999999997</v>
      </c>
      <c r="N36" s="22">
        <v>2670.07</v>
      </c>
      <c r="O36" s="22">
        <f t="shared" si="2"/>
        <v>58733.805999999997</v>
      </c>
      <c r="P36" s="85">
        <f t="shared" si="3"/>
        <v>13.924000000006345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7131.2453333333397</v>
      </c>
      <c r="F37" s="84">
        <f>F38+F39+F40</f>
        <v>460.94299999999998</v>
      </c>
      <c r="G37" s="95">
        <f>G38+G39+G40</f>
        <v>442.06600000000003</v>
      </c>
      <c r="H37" s="22">
        <f>H38+H39+H40</f>
        <v>18.667000000000002</v>
      </c>
      <c r="I37" s="22">
        <f t="shared" si="0"/>
        <v>460.73300000000006</v>
      </c>
      <c r="J37" s="85">
        <f t="shared" si="1"/>
        <v>0.20999999999992269</v>
      </c>
      <c r="K37" s="84">
        <f>K38+K39+K40</f>
        <v>7090.8008666666601</v>
      </c>
      <c r="L37" s="84">
        <f>L38+L39+L40</f>
        <v>456.56700000000001</v>
      </c>
      <c r="M37" s="86">
        <f>M38+M39+M40</f>
        <v>439.96199999999999</v>
      </c>
      <c r="N37" s="22">
        <f>N38+N39+N40</f>
        <v>16.505000000000003</v>
      </c>
      <c r="O37" s="22">
        <f t="shared" si="2"/>
        <v>456.46699999999998</v>
      </c>
      <c r="P37" s="85">
        <f t="shared" si="3"/>
        <v>0.10000000000002274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1177.046</v>
      </c>
      <c r="F38" s="84">
        <v>103.556</v>
      </c>
      <c r="G38" s="95">
        <v>102.556</v>
      </c>
      <c r="H38" s="22">
        <v>1</v>
      </c>
      <c r="I38" s="22">
        <f t="shared" si="0"/>
        <v>103.556</v>
      </c>
      <c r="J38" s="85">
        <f t="shared" si="1"/>
        <v>0</v>
      </c>
      <c r="K38" s="84">
        <f>'[1]1.2. АЭС'!K38</f>
        <v>1162.7043333333299</v>
      </c>
      <c r="L38" s="84">
        <v>100.93</v>
      </c>
      <c r="M38" s="86">
        <v>99.93</v>
      </c>
      <c r="N38" s="22">
        <v>1</v>
      </c>
      <c r="O38" s="22">
        <f t="shared" si="2"/>
        <v>100.93</v>
      </c>
      <c r="P38" s="85">
        <f t="shared" si="3"/>
        <v>0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1854.2246666666699</v>
      </c>
      <c r="F39" s="84">
        <v>110.38800000000001</v>
      </c>
      <c r="G39" s="95">
        <v>98.61</v>
      </c>
      <c r="H39" s="22">
        <v>11.778</v>
      </c>
      <c r="I39" s="22">
        <f t="shared" si="0"/>
        <v>110.38800000000001</v>
      </c>
      <c r="J39" s="85">
        <f t="shared" si="1"/>
        <v>0</v>
      </c>
      <c r="K39" s="84">
        <f>'[1]1.2. АЭС'!K39</f>
        <v>1763.1464333333299</v>
      </c>
      <c r="L39" s="84">
        <v>105.411</v>
      </c>
      <c r="M39" s="86">
        <v>98.411000000000001</v>
      </c>
      <c r="N39" s="22">
        <v>7</v>
      </c>
      <c r="O39" s="22">
        <f t="shared" si="2"/>
        <v>105.411</v>
      </c>
      <c r="P39" s="85">
        <f t="shared" si="3"/>
        <v>0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4099.9746666666697</v>
      </c>
      <c r="F40" s="84">
        <v>246.999</v>
      </c>
      <c r="G40" s="95">
        <v>240.9</v>
      </c>
      <c r="H40" s="22">
        <v>5.8890000000000002</v>
      </c>
      <c r="I40" s="22">
        <f t="shared" si="0"/>
        <v>246.78900000000002</v>
      </c>
      <c r="J40" s="85">
        <f t="shared" si="1"/>
        <v>0.20999999999997954</v>
      </c>
      <c r="K40" s="84">
        <f>'[1]1.2. АЭС'!K40</f>
        <v>4164.9501</v>
      </c>
      <c r="L40" s="84">
        <v>250.226</v>
      </c>
      <c r="M40" s="86">
        <v>241.62100000000001</v>
      </c>
      <c r="N40" s="22">
        <v>8.5050000000000008</v>
      </c>
      <c r="O40" s="22">
        <f t="shared" si="2"/>
        <v>250.126</v>
      </c>
      <c r="P40" s="85">
        <f t="shared" si="3"/>
        <v>9.9999999999994316E-2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906436.55257000006</v>
      </c>
      <c r="F41" s="77">
        <v>52492.25</v>
      </c>
      <c r="G41" s="77">
        <v>50219.46</v>
      </c>
      <c r="H41" s="77">
        <v>2256.5</v>
      </c>
      <c r="I41" s="21">
        <f t="shared" si="0"/>
        <v>52475.96</v>
      </c>
      <c r="J41" s="79">
        <f t="shared" si="1"/>
        <v>16.290000000000873</v>
      </c>
      <c r="K41" s="77">
        <f>'[1]1.2. АЭС'!K41</f>
        <v>751936.56423000002</v>
      </c>
      <c r="L41" s="77">
        <v>42283.998579999999</v>
      </c>
      <c r="M41" s="80">
        <v>40445.338649999998</v>
      </c>
      <c r="N41" s="21">
        <v>1834.5551800000001</v>
      </c>
      <c r="O41" s="21">
        <f t="shared" si="2"/>
        <v>42279.893830000001</v>
      </c>
      <c r="P41" s="79">
        <f t="shared" si="3"/>
        <v>4.104749999998603</v>
      </c>
      <c r="Q41" s="92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1645333.6905400001</v>
      </c>
      <c r="F42" s="77">
        <v>76897.66</v>
      </c>
      <c r="G42" s="77">
        <v>76881.509999999995</v>
      </c>
      <c r="H42" s="77">
        <v>8.26</v>
      </c>
      <c r="I42" s="21">
        <f t="shared" si="0"/>
        <v>76889.76999999999</v>
      </c>
      <c r="J42" s="79">
        <f t="shared" si="1"/>
        <v>7.8900000000139698</v>
      </c>
      <c r="K42" s="77">
        <f>'[1]1.2. АЭС'!K42</f>
        <v>1564099.1593200001</v>
      </c>
      <c r="L42" s="77">
        <v>74744.11</v>
      </c>
      <c r="M42" s="80">
        <v>74725.460000000006</v>
      </c>
      <c r="N42" s="21">
        <v>18.329999999999998</v>
      </c>
      <c r="O42" s="21">
        <f t="shared" si="2"/>
        <v>74743.790000000008</v>
      </c>
      <c r="P42" s="79">
        <f t="shared" si="3"/>
        <v>0.319999999992433</v>
      </c>
      <c r="Q42" s="81"/>
      <c r="R42" s="99"/>
      <c r="S42" s="99">
        <v>4.8899999965215102E-3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171600.41302000001</v>
      </c>
      <c r="F43" s="77">
        <f>F44+F45</f>
        <v>6447.59</v>
      </c>
      <c r="G43" s="78">
        <f>G44+G45</f>
        <v>6446.79</v>
      </c>
      <c r="H43" s="21">
        <f>H44+H45</f>
        <v>0</v>
      </c>
      <c r="I43" s="21">
        <f t="shared" si="0"/>
        <v>6446.79</v>
      </c>
      <c r="J43" s="79">
        <f t="shared" si="1"/>
        <v>0.8000000000001819</v>
      </c>
      <c r="K43" s="77">
        <f>K44+K45</f>
        <v>159227.78727</v>
      </c>
      <c r="L43" s="77">
        <f>L44+L45</f>
        <v>3016.56</v>
      </c>
      <c r="M43" s="80">
        <f>M44+M45</f>
        <v>3015.48</v>
      </c>
      <c r="N43" s="21">
        <f>N44+N45</f>
        <v>0</v>
      </c>
      <c r="O43" s="21">
        <f t="shared" si="2"/>
        <v>3015.48</v>
      </c>
      <c r="P43" s="79">
        <f t="shared" si="3"/>
        <v>1.0799999999999272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171600.41302000001</v>
      </c>
      <c r="F44" s="84">
        <v>6447.59</v>
      </c>
      <c r="G44" s="84">
        <v>6446.79</v>
      </c>
      <c r="H44" s="84">
        <v>0</v>
      </c>
      <c r="I44" s="22">
        <f t="shared" si="0"/>
        <v>6446.79</v>
      </c>
      <c r="J44" s="85">
        <f t="shared" si="1"/>
        <v>0.8000000000001819</v>
      </c>
      <c r="K44" s="84">
        <f>'[1]1.2. АЭС'!K44</f>
        <v>159227.78727</v>
      </c>
      <c r="L44" s="84">
        <v>3016.56</v>
      </c>
      <c r="M44" s="86">
        <v>3015.48</v>
      </c>
      <c r="N44" s="22">
        <v>0</v>
      </c>
      <c r="O44" s="22">
        <f t="shared" si="2"/>
        <v>3015.48</v>
      </c>
      <c r="P44" s="85">
        <f t="shared" si="3"/>
        <v>1.0799999999999272</v>
      </c>
      <c r="Q44" s="81"/>
      <c r="R44" s="24"/>
      <c r="S44" s="24">
        <v>2.8199999997013947E-3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4">
        <v>0</v>
      </c>
      <c r="H45" s="84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146832.65757000001</v>
      </c>
      <c r="F46" s="77">
        <v>10204.58</v>
      </c>
      <c r="G46" s="77">
        <v>10201.52</v>
      </c>
      <c r="H46" s="77">
        <v>0</v>
      </c>
      <c r="I46" s="21">
        <f t="shared" si="0"/>
        <v>10201.52</v>
      </c>
      <c r="J46" s="79">
        <f t="shared" si="1"/>
        <v>3.0599999999994907</v>
      </c>
      <c r="K46" s="77">
        <f>'[1]1.2. АЭС'!K46</f>
        <v>100968.13877999999</v>
      </c>
      <c r="L46" s="77">
        <v>8113.24</v>
      </c>
      <c r="M46" s="80">
        <v>8112.7</v>
      </c>
      <c r="N46" s="21">
        <v>0</v>
      </c>
      <c r="O46" s="21">
        <f t="shared" si="2"/>
        <v>8112.7</v>
      </c>
      <c r="P46" s="79">
        <f t="shared" si="3"/>
        <v>0.53999999999996362</v>
      </c>
      <c r="Q46" s="81"/>
      <c r="R46" s="99"/>
      <c r="S46" s="99">
        <v>-7.100000002537854E-4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601562.59985</v>
      </c>
      <c r="F47" s="77">
        <v>65615.69</v>
      </c>
      <c r="G47" s="77">
        <v>65203.822477432899</v>
      </c>
      <c r="H47" s="77">
        <v>411.86752256712299</v>
      </c>
      <c r="I47" s="21">
        <f t="shared" si="0"/>
        <v>65615.690000000017</v>
      </c>
      <c r="J47" s="79">
        <f t="shared" si="1"/>
        <v>0</v>
      </c>
      <c r="K47" s="77">
        <f>'[1]1.2. АЭС'!K47</f>
        <v>562676.58036999998</v>
      </c>
      <c r="L47" s="77">
        <v>47862.74</v>
      </c>
      <c r="M47" s="77">
        <v>47659.548401184104</v>
      </c>
      <c r="N47" s="77">
        <v>203.191598815883</v>
      </c>
      <c r="O47" s="21">
        <f t="shared" si="2"/>
        <v>47862.739999999983</v>
      </c>
      <c r="P47" s="79">
        <f t="shared" si="3"/>
        <v>0</v>
      </c>
      <c r="Q47" s="101"/>
      <c r="R47" s="99"/>
      <c r="S47" s="99">
        <v>0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ЭС ЕАО'!E20+'1.1. ЭС ЕАО'!E22)-E20-E28-E33-E41-E42-E43-E46</f>
        <v>400606.3029263526</v>
      </c>
      <c r="F48" s="77">
        <f>('1.1. ЭС ЕАО'!F20+'1.1. ЭС ЕАО'!F22)-F20-F28-F33-F41-F42-F43-F46</f>
        <v>49975.978000000134</v>
      </c>
      <c r="G48" s="78">
        <f>('1.1. ЭС ЕАО'!G20+'1.1. ЭС ЕАО'!G22)-G20-G28-G33-G41-G42-G43-G46</f>
        <v>49168.911999999997</v>
      </c>
      <c r="H48" s="21">
        <f>('1.1. ЭС ЕАО'!H20+'1.1. ЭС ЕАО'!H22)-H20-H28-H33-H41-H42-H43-H46</f>
        <v>789.35099999999989</v>
      </c>
      <c r="I48" s="21">
        <f t="shared" si="0"/>
        <v>49958.262999999999</v>
      </c>
      <c r="J48" s="79">
        <f t="shared" si="1"/>
        <v>17.715000000134751</v>
      </c>
      <c r="K48" s="77">
        <f>('1.1. ЭС ЕАО'!J20+'1.1. ЭС ЕАО'!J22)-K20-K28-K33-K41-K42-K43-K46</f>
        <v>381550.78614291589</v>
      </c>
      <c r="L48" s="77">
        <f>('1.1. ЭС ЕАО'!K20+'1.1. ЭС ЕАО'!K22)-L20-L28-L33-L41-L42-L43-L46</f>
        <v>31768.031420000007</v>
      </c>
      <c r="M48" s="80">
        <f>('1.1. ЭС ЕАО'!L20+'1.1. ЭС ЕАО'!L22)-M20-M28-M33-M41-M42-M43-M46</f>
        <v>31546.135349999913</v>
      </c>
      <c r="N48" s="21">
        <f>('1.1. ЭС ЕАО'!M20+'1.1. ЭС ЕАО'!M22)-N20-N28-N33-N41-N42-N43-N46</f>
        <v>220.60481999999973</v>
      </c>
      <c r="O48" s="21">
        <f t="shared" si="2"/>
        <v>31766.740169999914</v>
      </c>
      <c r="P48" s="79">
        <f t="shared" si="3"/>
        <v>1.2912500000929867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361783.93739710597</v>
      </c>
      <c r="F49" s="77">
        <f>F50+F51+F52+F53+F54</f>
        <v>14456.543483042591</v>
      </c>
      <c r="G49" s="78">
        <f>G50+G51+G52+G53+G54</f>
        <v>11708.809072234639</v>
      </c>
      <c r="H49" s="21">
        <f>H50+H51+H52+H53+H54</f>
        <v>315.70121462984451</v>
      </c>
      <c r="I49" s="21">
        <f t="shared" si="0"/>
        <v>12024.510286864483</v>
      </c>
      <c r="J49" s="79">
        <f t="shared" si="1"/>
        <v>2432.0331961781085</v>
      </c>
      <c r="K49" s="77">
        <f>K50+K51+K52+K53+K54</f>
        <v>1785424.8573523609</v>
      </c>
      <c r="L49" s="77">
        <f>L50+L51+L52+L53+L54</f>
        <v>74513.672557729209</v>
      </c>
      <c r="M49" s="80">
        <f>M50+M51+M52+M53+M54</f>
        <v>70985.219108211371</v>
      </c>
      <c r="N49" s="21">
        <f>N50+N51+N52+N53+N54</f>
        <v>1124.3811229607304</v>
      </c>
      <c r="O49" s="21">
        <f t="shared" si="2"/>
        <v>72109.600231172095</v>
      </c>
      <c r="P49" s="79">
        <f t="shared" si="3"/>
        <v>2404.0723265571141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1570000</v>
      </c>
      <c r="L50" s="106">
        <v>61697.571000000004</v>
      </c>
      <c r="M50" s="106">
        <v>60987.637999999999</v>
      </c>
      <c r="N50" s="106">
        <v>709.93200000000002</v>
      </c>
      <c r="O50" s="107">
        <f t="shared" si="2"/>
        <v>61697.57</v>
      </c>
      <c r="P50" s="108">
        <f t="shared" si="3"/>
        <v>1.0000000038417056E-3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169981.233857107</v>
      </c>
      <c r="F53" s="84">
        <v>10386.712483042629</v>
      </c>
      <c r="G53" s="95">
        <v>10086.35649215804</v>
      </c>
      <c r="H53" s="22">
        <v>296.23369837748646</v>
      </c>
      <c r="I53" s="22">
        <f t="shared" si="0"/>
        <v>10382.590190535526</v>
      </c>
      <c r="J53" s="85">
        <f t="shared" si="1"/>
        <v>4.1222925071033387</v>
      </c>
      <c r="K53" s="84">
        <f>'[1]1.2. АЭС'!K53</f>
        <v>124657.45818563981</v>
      </c>
      <c r="L53" s="84">
        <v>8542.5015577292197</v>
      </c>
      <c r="M53" s="86">
        <v>8152.2222232938084</v>
      </c>
      <c r="N53" s="22">
        <v>388.25461064082674</v>
      </c>
      <c r="O53" s="22">
        <f t="shared" si="2"/>
        <v>8540.4768339346356</v>
      </c>
      <c r="P53" s="85">
        <f t="shared" si="3"/>
        <v>2.0247237945841334</v>
      </c>
      <c r="Q53" s="92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ЭС ЕАО'!E26+'1.1. ЭС ЕАО'!E28)-E53-E47</f>
        <v>191802.70353999897</v>
      </c>
      <c r="F54" s="84">
        <f>('1.1. ЭС ЕАО'!F26+'1.1. ЭС ЕАО'!F28)-F53-F47</f>
        <v>4069.8309999999619</v>
      </c>
      <c r="G54" s="95">
        <f>('1.1. ЭС ЕАО'!G26+'1.1. ЭС ЕАО'!G28)-G53-G47</f>
        <v>1622.4525800765987</v>
      </c>
      <c r="H54" s="22">
        <f>('1.1. ЭС ЕАО'!H26+'1.1. ЭС ЕАО'!H28)-H53-H47</f>
        <v>19.467516252358052</v>
      </c>
      <c r="I54" s="22">
        <f t="shared" si="0"/>
        <v>1641.9200963289568</v>
      </c>
      <c r="J54" s="85">
        <f t="shared" si="1"/>
        <v>2427.9109036710051</v>
      </c>
      <c r="K54" s="84">
        <f>('1.1. ЭС ЕАО'!J26+'1.1. ЭС ЕАО'!J28)-K53-K47</f>
        <v>90767.399166721152</v>
      </c>
      <c r="L54" s="84">
        <f>('1.1. ЭС ЕАО'!K26+'1.1. ЭС ЕАО'!K28)-L53-L47</f>
        <v>4273.599999999984</v>
      </c>
      <c r="M54" s="86">
        <f>('1.1. ЭС ЕАО'!L26+'1.1. ЭС ЕАО'!L28)-M53-M47</f>
        <v>1845.3588849175576</v>
      </c>
      <c r="N54" s="86">
        <f>('1.1. ЭС ЕАО'!M26+'1.1. ЭС ЕАО'!M28)-N53-N47</f>
        <v>26.19451231990368</v>
      </c>
      <c r="O54" s="22">
        <f t="shared" si="2"/>
        <v>1871.5533972374612</v>
      </c>
      <c r="P54" s="85">
        <f t="shared" si="3"/>
        <v>2402.0466027625225</v>
      </c>
      <c r="Q54" s="94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338946.81947350304</v>
      </c>
      <c r="F55" s="77">
        <v>28432.150539999988</v>
      </c>
      <c r="G55" s="78">
        <v>29497.0031161847</v>
      </c>
      <c r="H55" s="21">
        <v>-1671.39199309531</v>
      </c>
      <c r="I55" s="21">
        <f t="shared" si="0"/>
        <v>27825.611123089391</v>
      </c>
      <c r="J55" s="79">
        <f t="shared" si="1"/>
        <v>606.53941691059663</v>
      </c>
      <c r="K55" s="77">
        <f>'[1]1.2. АЭС'!K55</f>
        <v>-276503.853</v>
      </c>
      <c r="L55" s="77">
        <v>-39084.452000000005</v>
      </c>
      <c r="M55" s="80">
        <v>-38177.86</v>
      </c>
      <c r="N55" s="21">
        <v>-1724.5419999999999</v>
      </c>
      <c r="O55" s="21">
        <f t="shared" si="2"/>
        <v>-39902.402000000002</v>
      </c>
      <c r="P55" s="79">
        <f t="shared" si="3"/>
        <v>817.94999999999709</v>
      </c>
      <c r="Q55" s="104"/>
      <c r="R55" s="99"/>
      <c r="S55" s="99">
        <v>-9.380821866216138E-4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13048820.802779999</v>
      </c>
      <c r="F57" s="84">
        <v>694515.87522000005</v>
      </c>
      <c r="G57" s="95">
        <v>684291.00895000005</v>
      </c>
      <c r="H57" s="22">
        <v>10165.388800000001</v>
      </c>
      <c r="I57" s="22">
        <f t="shared" ref="I57:I65" si="4">G57+H57</f>
        <v>694456.39775</v>
      </c>
      <c r="J57" s="85">
        <f t="shared" si="1"/>
        <v>59.477470000041649</v>
      </c>
      <c r="K57" s="84">
        <f>'[1]1.2. АЭС'!K57</f>
        <v>12002790.083870001</v>
      </c>
      <c r="L57" s="84">
        <v>521498.72155999998</v>
      </c>
      <c r="M57" s="86">
        <v>513526.18676000001</v>
      </c>
      <c r="N57" s="22">
        <v>7929.0039100000004</v>
      </c>
      <c r="O57" s="22">
        <f t="shared" ref="O57:O65" si="5">M57+N57</f>
        <v>521455.19067000004</v>
      </c>
      <c r="P57" s="85">
        <f t="shared" si="3"/>
        <v>43.530889999936335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3857855.128121905</v>
      </c>
      <c r="F58" s="84">
        <f>F19-F57</f>
        <v>234803.75478000008</v>
      </c>
      <c r="G58" s="95">
        <f>G19-G57</f>
        <v>233681.32352743286</v>
      </c>
      <c r="H58" s="22">
        <f>H19-H57</f>
        <v>1072.9587225671221</v>
      </c>
      <c r="I58" s="22">
        <f t="shared" si="4"/>
        <v>234754.28224999999</v>
      </c>
      <c r="J58" s="85">
        <f t="shared" si="1"/>
        <v>49.472530000086408</v>
      </c>
      <c r="K58" s="84">
        <f>K19-K57</f>
        <v>3265594.9239952005</v>
      </c>
      <c r="L58" s="84">
        <f>L19-L57</f>
        <v>177753.17844000005</v>
      </c>
      <c r="M58" s="86">
        <f>M19-M57</f>
        <v>177320.56164118397</v>
      </c>
      <c r="N58" s="22">
        <f>N19-N57</f>
        <v>426.12768881588181</v>
      </c>
      <c r="O58" s="22">
        <f t="shared" si="5"/>
        <v>177746.68932999985</v>
      </c>
      <c r="P58" s="85">
        <f t="shared" si="3"/>
        <v>6.489110000198707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1837991.829134</v>
      </c>
      <c r="F59" s="84">
        <v>148291.21082000001</v>
      </c>
      <c r="G59" s="84">
        <v>80172.507580000005</v>
      </c>
      <c r="H59" s="84">
        <v>68118.703240000003</v>
      </c>
      <c r="I59" s="22">
        <f t="shared" si="4"/>
        <v>148291.21082000001</v>
      </c>
      <c r="J59" s="85">
        <f t="shared" si="1"/>
        <v>0</v>
      </c>
      <c r="K59" s="84">
        <f>'[1]1.2. АЭС'!K59</f>
        <v>1239291.616926</v>
      </c>
      <c r="L59" s="84">
        <v>98841.103539999996</v>
      </c>
      <c r="M59" s="84">
        <v>55460.966890000003</v>
      </c>
      <c r="N59" s="84">
        <v>43380.13665</v>
      </c>
      <c r="O59" s="22">
        <f t="shared" si="5"/>
        <v>98841.103540000011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486920.62752999994</v>
      </c>
      <c r="F60" s="77">
        <f>SUM(F61:F64)</f>
        <v>26387.700380000002</v>
      </c>
      <c r="G60" s="78">
        <f>SUM(G61:G64)</f>
        <v>26387.700380000002</v>
      </c>
      <c r="H60" s="21">
        <f>SUM(H61:H64)</f>
        <v>0</v>
      </c>
      <c r="I60" s="21">
        <f t="shared" si="4"/>
        <v>26387.700380000002</v>
      </c>
      <c r="J60" s="79">
        <f t="shared" si="1"/>
        <v>0</v>
      </c>
      <c r="K60" s="77">
        <f>'[1]1.2. АЭС'!K60</f>
        <v>406773.25575999997</v>
      </c>
      <c r="L60" s="77">
        <f>SUM(L61:L64)</f>
        <v>13404.5</v>
      </c>
      <c r="M60" s="80">
        <f>SUM(M61:M64)</f>
        <v>13404.5</v>
      </c>
      <c r="N60" s="21">
        <f>SUM(N61:N64)</f>
        <v>0</v>
      </c>
      <c r="O60" s="21">
        <f t="shared" si="5"/>
        <v>13404.5</v>
      </c>
      <c r="P60" s="79">
        <f t="shared" si="3"/>
        <v>0</v>
      </c>
      <c r="Q60" s="89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139525.47051000001</v>
      </c>
      <c r="F61" s="84">
        <v>6297.6901300000009</v>
      </c>
      <c r="G61" s="84">
        <v>6297.6901300000009</v>
      </c>
      <c r="H61" s="84">
        <v>0</v>
      </c>
      <c r="I61" s="22">
        <f t="shared" si="4"/>
        <v>6297.6901300000009</v>
      </c>
      <c r="J61" s="85">
        <f t="shared" si="1"/>
        <v>0</v>
      </c>
      <c r="K61" s="84">
        <f>'[1]1.2. АЭС'!K61</f>
        <v>143917.356</v>
      </c>
      <c r="L61" s="84">
        <v>5331.5</v>
      </c>
      <c r="M61" s="84">
        <v>5331.5</v>
      </c>
      <c r="N61" s="84">
        <v>0</v>
      </c>
      <c r="O61" s="22">
        <f t="shared" si="5"/>
        <v>5331.5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183793.47500000001</v>
      </c>
      <c r="F62" s="84">
        <v>3194.71</v>
      </c>
      <c r="G62" s="84">
        <v>3194.71</v>
      </c>
      <c r="H62" s="84">
        <v>0</v>
      </c>
      <c r="I62" s="22">
        <f t="shared" si="4"/>
        <v>3194.71</v>
      </c>
      <c r="J62" s="85">
        <f t="shared" si="1"/>
        <v>0</v>
      </c>
      <c r="K62" s="84">
        <f>'[1]1.2. АЭС'!K62</f>
        <v>172706.84499999997</v>
      </c>
      <c r="L62" s="84">
        <v>2342</v>
      </c>
      <c r="M62" s="84">
        <v>2342</v>
      </c>
      <c r="N62" s="84">
        <v>0</v>
      </c>
      <c r="O62" s="22">
        <f t="shared" si="5"/>
        <v>2342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159988.86603999999</v>
      </c>
      <c r="F63" s="84">
        <v>16895.3</v>
      </c>
      <c r="G63" s="84">
        <v>16895.3</v>
      </c>
      <c r="H63" s="84">
        <v>0</v>
      </c>
      <c r="I63" s="22">
        <f t="shared" si="4"/>
        <v>16895.3</v>
      </c>
      <c r="J63" s="85">
        <f t="shared" si="1"/>
        <v>0</v>
      </c>
      <c r="K63" s="84">
        <f>'[1]1.2. АЭС'!K63</f>
        <v>86475.054759999999</v>
      </c>
      <c r="L63" s="84">
        <v>5731</v>
      </c>
      <c r="M63" s="84">
        <v>5731</v>
      </c>
      <c r="N63" s="84">
        <v>0</v>
      </c>
      <c r="O63" s="22">
        <f t="shared" si="5"/>
        <v>5731</v>
      </c>
      <c r="P63" s="85">
        <f t="shared" si="3"/>
        <v>0</v>
      </c>
      <c r="Q63" s="96"/>
      <c r="R63" s="24"/>
      <c r="S63" s="24">
        <v>3.7999999767635018E-4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3612.8159799999776</v>
      </c>
      <c r="F64" s="84">
        <v>2.49999999141437E-4</v>
      </c>
      <c r="G64" s="84">
        <v>2.49999999141437E-4</v>
      </c>
      <c r="H64" s="84">
        <v>0</v>
      </c>
      <c r="I64" s="22">
        <f t="shared" si="4"/>
        <v>2.49999999141437E-4</v>
      </c>
      <c r="J64" s="85">
        <f t="shared" si="1"/>
        <v>0</v>
      </c>
      <c r="K64" s="84">
        <f>'[1]1.2. АЭС'!K64</f>
        <v>3674</v>
      </c>
      <c r="L64" s="84">
        <v>0</v>
      </c>
      <c r="M64" s="84">
        <v>0</v>
      </c>
      <c r="N64" s="84">
        <v>0</v>
      </c>
      <c r="O64" s="22">
        <f t="shared" si="5"/>
        <v>0</v>
      </c>
      <c r="P64" s="85">
        <f t="shared" si="3"/>
        <v>0</v>
      </c>
      <c r="Q64" s="98"/>
      <c r="R64" s="24"/>
      <c r="S64" s="24">
        <v>0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75447.873294924299</v>
      </c>
      <c r="F65" s="128">
        <v>757.33437258827905</v>
      </c>
      <c r="G65" s="128">
        <v>757.33437258827905</v>
      </c>
      <c r="H65" s="128">
        <v>0</v>
      </c>
      <c r="I65" s="129">
        <f t="shared" si="4"/>
        <v>757.33437258827905</v>
      </c>
      <c r="J65" s="130">
        <f t="shared" si="1"/>
        <v>0</v>
      </c>
      <c r="K65" s="128">
        <f>'[1]1.2. АЭС'!K65</f>
        <v>104850.781649661</v>
      </c>
      <c r="L65" s="128">
        <v>10266.7507516964</v>
      </c>
      <c r="M65" s="128">
        <v>10266.7507516964</v>
      </c>
      <c r="N65" s="128">
        <v>0</v>
      </c>
      <c r="O65" s="129">
        <f t="shared" si="5"/>
        <v>10266.7507516964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47839.48201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2043578.4005499999</v>
      </c>
      <c r="L76" s="22">
        <v>72913.512610000005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35834.927439999999</v>
      </c>
      <c r="H77" s="22">
        <v>589.83807999999999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69064.68836</v>
      </c>
      <c r="N77" s="22">
        <v>1641.0581199999999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200581.592</v>
      </c>
      <c r="H78" s="22">
        <v>15484.148999999999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415549.05200000003</v>
      </c>
      <c r="N78" s="22">
        <v>6125.31</v>
      </c>
      <c r="O78" s="22" t="s">
        <v>35</v>
      </c>
      <c r="P78" s="141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751715.65599999996</v>
      </c>
      <c r="H79" s="22">
        <v>853.60299999999995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0</v>
      </c>
      <c r="N79" s="22">
        <v>0</v>
      </c>
      <c r="O79" s="22" t="s">
        <v>35</v>
      </c>
      <c r="P79" s="141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1777414</v>
      </c>
      <c r="G80" s="22" t="s">
        <v>35</v>
      </c>
      <c r="H80" s="22" t="s">
        <v>35</v>
      </c>
      <c r="I80" s="22">
        <v>1777414</v>
      </c>
      <c r="J80" s="22">
        <v>0</v>
      </c>
      <c r="K80" s="22">
        <f>'[1]1.2. АЭС'!K80</f>
        <v>34392664</v>
      </c>
      <c r="L80" s="22">
        <v>1802110</v>
      </c>
      <c r="M80" s="22" t="s">
        <v>35</v>
      </c>
      <c r="N80" s="22" t="s">
        <v>35</v>
      </c>
      <c r="O80" s="22">
        <v>1802110</v>
      </c>
      <c r="P80" s="22">
        <v>0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67388</v>
      </c>
      <c r="G81" s="22" t="s">
        <v>35</v>
      </c>
      <c r="H81" s="22" t="s">
        <v>35</v>
      </c>
      <c r="I81" s="22">
        <v>67388</v>
      </c>
      <c r="J81" s="22">
        <v>0</v>
      </c>
      <c r="K81" s="22">
        <f>'[1]1.2. АЭС'!K81</f>
        <v>6151493</v>
      </c>
      <c r="L81" s="22">
        <v>74442</v>
      </c>
      <c r="M81" s="22" t="s">
        <v>35</v>
      </c>
      <c r="N81" s="22" t="s">
        <v>35</v>
      </c>
      <c r="O81" s="22">
        <v>74442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163953.87013</v>
      </c>
      <c r="G82" s="149" t="s">
        <v>35</v>
      </c>
      <c r="H82" s="149" t="s">
        <v>35</v>
      </c>
      <c r="I82" s="22">
        <v>163953.87013</v>
      </c>
      <c r="J82" s="22">
        <v>0</v>
      </c>
      <c r="K82" s="22">
        <f>'[1]1.2. АЭС'!K82</f>
        <v>3322641.5964299999</v>
      </c>
      <c r="L82" s="22">
        <v>287423.15114999999</v>
      </c>
      <c r="M82" s="149" t="s">
        <v>35</v>
      </c>
      <c r="N82" s="149" t="s">
        <v>35</v>
      </c>
      <c r="O82" s="22">
        <v>287423.15114999999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ht="26.25" x14ac:dyDescent="0.4">
      <c r="B88" s="36" t="str">
        <f>'1.1. ЭС ЕАО'!B44</f>
        <v>Генеральный директор</v>
      </c>
      <c r="M88" s="37"/>
      <c r="N88" s="37"/>
      <c r="O88" s="37"/>
      <c r="P88" s="36" t="str">
        <f>'1.1. ЭС ЕАО'!N44</f>
        <v>Ю.А. Андреенко</v>
      </c>
      <c r="Q88" s="35"/>
    </row>
    <row r="89" spans="2:17" ht="26.25" hidden="1" x14ac:dyDescent="0.4">
      <c r="B89" s="36"/>
      <c r="M89" s="39" t="s">
        <v>73</v>
      </c>
      <c r="N89" s="39"/>
      <c r="O89" s="39"/>
      <c r="P89" s="150" t="s">
        <v>174</v>
      </c>
      <c r="Q89" s="39"/>
    </row>
    <row r="90" spans="2:17" ht="37.5" customHeight="1" x14ac:dyDescent="0.4">
      <c r="B90" s="36" t="s">
        <v>74</v>
      </c>
      <c r="M90" s="37"/>
      <c r="N90" s="37"/>
      <c r="O90" s="37"/>
      <c r="P90" s="36" t="s">
        <v>75</v>
      </c>
      <c r="Q90" s="35"/>
    </row>
    <row r="91" spans="2:17" ht="20.25" hidden="1" x14ac:dyDescent="0.3">
      <c r="M91" s="39" t="s">
        <v>73</v>
      </c>
      <c r="N91" s="39"/>
      <c r="O91" s="39"/>
      <c r="P91" s="39" t="s">
        <v>175</v>
      </c>
      <c r="Q91" s="39"/>
    </row>
    <row r="92" spans="2:17" hidden="1" x14ac:dyDescent="0.3"/>
    <row r="93" spans="2:17" hidden="1" x14ac:dyDescent="0.3"/>
    <row r="94" spans="2:17" x14ac:dyDescent="0.3">
      <c r="D94" s="151" t="s">
        <v>176</v>
      </c>
      <c r="E94" s="43">
        <f>'1.1. ЭС ЕАО'!E20+'1.1. ЭС ЕАО'!E22-'1.2. ЭС ЕАО'!E19+'1.2. ЭС ЕАО'!E47</f>
        <v>-2.6775524020195007E-9</v>
      </c>
      <c r="F94" s="43">
        <f>'1.1. ЭС ЕАО'!F20+'1.1. ЭС ЕАО'!F22-'1.2. ЭС ЕАО'!F19+'1.2. ЭС ЕАО'!F47</f>
        <v>0</v>
      </c>
      <c r="G94" s="43">
        <f>'1.1. ЭС ЕАО'!G20+'1.1. ЭС ЕАО'!G22-'1.2. ЭС ЕАО'!G19+'1.2. ЭС ЕАО'!G47</f>
        <v>0</v>
      </c>
      <c r="H94" s="43">
        <f>'1.1. ЭС ЕАО'!H20+'1.1. ЭС ЕАО'!H22-'1.2. ЭС ЕАО'!H19+'1.2. ЭС ЕАО'!H47</f>
        <v>0</v>
      </c>
      <c r="J94" s="43">
        <f>'1.1. ЭС ЕАО'!I20+'1.1. ЭС ЕАО'!I22-'1.2. ЭС ЕАО'!J19+'1.2. ЭС ЕАО'!J47</f>
        <v>-1.8189894035458565E-11</v>
      </c>
      <c r="K94" s="43">
        <f>'1.1. ЭС ЕАО'!J20+'1.1. ЭС ЕАО'!J22-'1.2. ЭС ЕАО'!K19+'1.2. ЭС ЕАО'!K47</f>
        <v>-1.5133991837501526E-9</v>
      </c>
      <c r="L94" s="43">
        <f>'1.1. ЭС ЕАО'!K20+'1.1. ЭС ЕАО'!K22-'1.2. ЭС ЕАО'!L19+'1.2. ЭС ЕАО'!L47</f>
        <v>0</v>
      </c>
      <c r="M94" s="43">
        <f>'1.1. ЭС ЕАО'!L20+'1.1. ЭС ЕАО'!L22-'1.2. ЭС ЕАО'!M19+'1.2. ЭС ЕАО'!M47</f>
        <v>7.2759576141834259E-11</v>
      </c>
      <c r="N94" s="43">
        <f>'1.1. ЭС ЕАО'!M20+'1.1. ЭС ЕАО'!M22-'1.2. ЭС ЕАО'!N19+'1.2. ЭС ЕАО'!N47</f>
        <v>4.2632564145606011E-13</v>
      </c>
      <c r="P94" s="43">
        <f>'1.1. ЭС ЕАО'!N20+'1.1. ЭС ЕАО'!N22-P19+P47</f>
        <v>-5.5479176808148623E-11</v>
      </c>
    </row>
    <row r="95" spans="2:17" x14ac:dyDescent="0.3">
      <c r="E95" s="24"/>
      <c r="F95" s="24"/>
    </row>
    <row r="96" spans="2:17" x14ac:dyDescent="0.3">
      <c r="D96" s="151" t="s">
        <v>177</v>
      </c>
      <c r="E96" s="43"/>
      <c r="F96" s="43"/>
      <c r="G96" s="41"/>
      <c r="H96" s="41"/>
      <c r="I96" s="41"/>
      <c r="J96" s="41"/>
      <c r="K96" s="43"/>
    </row>
    <row r="97" spans="4:16" x14ac:dyDescent="0.3">
      <c r="D97" s="151" t="s">
        <v>178</v>
      </c>
      <c r="E97" s="43"/>
      <c r="F97" s="41"/>
      <c r="G97" s="41"/>
      <c r="H97" s="41"/>
      <c r="I97" s="41"/>
      <c r="J97" s="41"/>
      <c r="K97" s="43"/>
    </row>
    <row r="99" spans="4:16" x14ac:dyDescent="0.3">
      <c r="D99" s="151" t="s">
        <v>179</v>
      </c>
      <c r="E99" s="43">
        <f>E53+E54-'1.1. ЭС ЕАО'!E28</f>
        <v>0</v>
      </c>
      <c r="F99" s="43">
        <f>F53+F54-'1.1. ЭС ЕАО'!F28</f>
        <v>0</v>
      </c>
      <c r="G99" s="43">
        <f>G53+G54-'1.1. ЭС ЕАО'!G28</f>
        <v>0</v>
      </c>
      <c r="H99" s="43">
        <f>H53+H54-'1.1. ЭС ЕАО'!H28</f>
        <v>0</v>
      </c>
      <c r="J99" s="43">
        <f>J53+J54-'1.1. ЭС ЕАО'!I28</f>
        <v>-8.1854523159563541E-12</v>
      </c>
      <c r="K99" s="43">
        <f>K53+K54-'1.1. ЭС ЕАО'!J28</f>
        <v>0</v>
      </c>
      <c r="L99" s="43">
        <f>L53+L54-'1.1. ЭС ЕАО'!K28</f>
        <v>0</v>
      </c>
      <c r="M99" s="43">
        <f>M53+M54-'1.1. ЭС ЕАО'!L28</f>
        <v>0</v>
      </c>
      <c r="N99" s="43">
        <f>N53+N54-'1.1. ЭС ЕАО'!M28</f>
        <v>0</v>
      </c>
      <c r="P99" s="43">
        <f>P53+P54-'1.1. ЭС ЕАО'!N28</f>
        <v>-3.637978807091713E-12</v>
      </c>
    </row>
    <row r="101" spans="4:16" x14ac:dyDescent="0.3">
      <c r="D101" s="151" t="s">
        <v>180</v>
      </c>
      <c r="E101" s="24">
        <f>E32-E63</f>
        <v>0</v>
      </c>
      <c r="F101" s="24">
        <f t="shared" ref="F101:P101" si="6">F32-F63</f>
        <v>0</v>
      </c>
      <c r="G101" s="24">
        <f t="shared" si="6"/>
        <v>0</v>
      </c>
      <c r="H101" s="24">
        <f t="shared" si="6"/>
        <v>0</v>
      </c>
      <c r="I101" s="24">
        <f t="shared" si="6"/>
        <v>0</v>
      </c>
      <c r="J101" s="24">
        <f t="shared" si="6"/>
        <v>0</v>
      </c>
      <c r="K101" s="24">
        <f t="shared" si="6"/>
        <v>0</v>
      </c>
      <c r="L101" s="24">
        <f t="shared" si="6"/>
        <v>-6.9999999999708962E-2</v>
      </c>
      <c r="M101" s="24">
        <f t="shared" si="6"/>
        <v>-6.9999999999708962E-2</v>
      </c>
      <c r="N101" s="24">
        <f t="shared" si="6"/>
        <v>0</v>
      </c>
      <c r="O101" s="24">
        <f t="shared" si="6"/>
        <v>-6.9999999999708962E-2</v>
      </c>
      <c r="P101" s="24">
        <f t="shared" si="6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2014-11-07T08:23:53Z</dcterms:created>
  <dcterms:modified xsi:type="dcterms:W3CDTF">2014-11-07T08:24:07Z</dcterms:modified>
</cp:coreProperties>
</file>