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1.1. ЮЯЭС" sheetId="1" r:id="rId1"/>
    <sheet name="1.2. ЮЯЭС" sheetId="2" r:id="rId2"/>
  </sheets>
  <externalReferences>
    <externalReference r:id="rId3"/>
  </externalReferences>
  <definedNames>
    <definedName name="_xlnm.Print_Titles" localSheetId="0">'1.1. ЮЯЭС'!$B:$D</definedName>
    <definedName name="_xlnm.Print_Titles" localSheetId="1">'1.2. ЮЯЭС'!$B:$D</definedName>
    <definedName name="_xlnm.Print_Area" localSheetId="0">'1.1. ЮЯЭС'!$B$2:$O$53</definedName>
    <definedName name="_xlnm.Print_Area" localSheetId="1">'1.2. ЮЯЭС'!$B$2:$Q$98</definedName>
  </definedNames>
  <calcPr calcId="145621" fullCalcOnLoad="1" calcOnSave="0"/>
</workbook>
</file>

<file path=xl/calcChain.xml><?xml version="1.0" encoding="utf-8"?>
<calcChain xmlns="http://schemas.openxmlformats.org/spreadsheetml/2006/main">
  <c r="P106" i="2" l="1"/>
  <c r="O106" i="2"/>
  <c r="N106" i="2"/>
  <c r="M106" i="2"/>
  <c r="L106" i="2"/>
  <c r="H106" i="2"/>
  <c r="G106" i="2"/>
  <c r="F106" i="2"/>
  <c r="P104" i="2"/>
  <c r="N104" i="2"/>
  <c r="M104" i="2"/>
  <c r="L104" i="2"/>
  <c r="P99" i="2"/>
  <c r="N99" i="2"/>
  <c r="M99" i="2"/>
  <c r="L99" i="2"/>
  <c r="P91" i="2"/>
  <c r="B91" i="2"/>
  <c r="K82" i="2"/>
  <c r="E82" i="2"/>
  <c r="K81" i="2"/>
  <c r="E81" i="2"/>
  <c r="K80" i="2"/>
  <c r="E80" i="2"/>
  <c r="K79" i="2"/>
  <c r="K102" i="2" s="1"/>
  <c r="E79" i="2"/>
  <c r="E102" i="2" s="1"/>
  <c r="K78" i="2"/>
  <c r="K101" i="2" s="1"/>
  <c r="E78" i="2"/>
  <c r="E101" i="2" s="1"/>
  <c r="K77" i="2"/>
  <c r="E77" i="2"/>
  <c r="K76" i="2"/>
  <c r="E76" i="2"/>
  <c r="K65" i="2"/>
  <c r="I65" i="2"/>
  <c r="J65" i="2" s="1"/>
  <c r="E65" i="2"/>
  <c r="K64" i="2"/>
  <c r="I64" i="2"/>
  <c r="J64" i="2" s="1"/>
  <c r="G64" i="2"/>
  <c r="E64" i="2"/>
  <c r="K63" i="2"/>
  <c r="J63" i="2"/>
  <c r="I63" i="2"/>
  <c r="E63" i="2"/>
  <c r="K62" i="2"/>
  <c r="G62" i="2"/>
  <c r="I62" i="2" s="1"/>
  <c r="J62" i="2" s="1"/>
  <c r="E62" i="2"/>
  <c r="K61" i="2"/>
  <c r="I61" i="2"/>
  <c r="J61" i="2" s="1"/>
  <c r="E61" i="2"/>
  <c r="K60" i="2"/>
  <c r="H60" i="2"/>
  <c r="G60" i="2"/>
  <c r="I60" i="2" s="1"/>
  <c r="F60" i="2"/>
  <c r="E60" i="2"/>
  <c r="K59" i="2"/>
  <c r="I59" i="2"/>
  <c r="J59" i="2" s="1"/>
  <c r="E59" i="2"/>
  <c r="K58" i="2"/>
  <c r="E58" i="2"/>
  <c r="K57" i="2"/>
  <c r="I57" i="2"/>
  <c r="J57" i="2" s="1"/>
  <c r="E57" i="2"/>
  <c r="K56" i="2"/>
  <c r="E56" i="2"/>
  <c r="K55" i="2"/>
  <c r="H55" i="2"/>
  <c r="G55" i="2"/>
  <c r="F55" i="2"/>
  <c r="E55" i="2"/>
  <c r="K54" i="2"/>
  <c r="E54" i="2"/>
  <c r="K53" i="2"/>
  <c r="K104" i="2" s="1"/>
  <c r="I53" i="2"/>
  <c r="J53" i="2" s="1"/>
  <c r="E53" i="2"/>
  <c r="E104" i="2" s="1"/>
  <c r="K52" i="2"/>
  <c r="I52" i="2"/>
  <c r="J52" i="2" s="1"/>
  <c r="E52" i="2"/>
  <c r="K51" i="2"/>
  <c r="I51" i="2"/>
  <c r="J51" i="2" s="1"/>
  <c r="E51" i="2"/>
  <c r="K50" i="2"/>
  <c r="I50" i="2"/>
  <c r="J50" i="2" s="1"/>
  <c r="E50" i="2"/>
  <c r="K49" i="2"/>
  <c r="E49" i="2"/>
  <c r="K48" i="2"/>
  <c r="E48" i="2"/>
  <c r="K47" i="2"/>
  <c r="H47" i="2"/>
  <c r="H54" i="2" s="1"/>
  <c r="G47" i="2"/>
  <c r="I47" i="2" s="1"/>
  <c r="F47" i="2"/>
  <c r="F54" i="2" s="1"/>
  <c r="E47" i="2"/>
  <c r="K46" i="2"/>
  <c r="I46" i="2"/>
  <c r="J46" i="2" s="1"/>
  <c r="E46" i="2"/>
  <c r="K45" i="2"/>
  <c r="I45" i="2"/>
  <c r="J45" i="2" s="1"/>
  <c r="E45" i="2"/>
  <c r="K44" i="2"/>
  <c r="I44" i="2"/>
  <c r="J44" i="2" s="1"/>
  <c r="E44" i="2"/>
  <c r="K43" i="2"/>
  <c r="H43" i="2"/>
  <c r="G43" i="2"/>
  <c r="I43" i="2" s="1"/>
  <c r="F43" i="2"/>
  <c r="E43" i="2"/>
  <c r="K42" i="2"/>
  <c r="I42" i="2"/>
  <c r="J42" i="2" s="1"/>
  <c r="E42" i="2"/>
  <c r="K41" i="2"/>
  <c r="I41" i="2"/>
  <c r="J41" i="2" s="1"/>
  <c r="E41" i="2"/>
  <c r="K40" i="2"/>
  <c r="J40" i="2"/>
  <c r="I40" i="2"/>
  <c r="E40" i="2"/>
  <c r="K39" i="2"/>
  <c r="I39" i="2"/>
  <c r="J39" i="2" s="1"/>
  <c r="E39" i="2"/>
  <c r="K38" i="2"/>
  <c r="I38" i="2"/>
  <c r="J38" i="2" s="1"/>
  <c r="E38" i="2"/>
  <c r="K37" i="2"/>
  <c r="H37" i="2"/>
  <c r="G37" i="2"/>
  <c r="I37" i="2" s="1"/>
  <c r="F37" i="2"/>
  <c r="E37" i="2"/>
  <c r="K36" i="2"/>
  <c r="I36" i="2"/>
  <c r="J36" i="2" s="1"/>
  <c r="E36" i="2"/>
  <c r="K35" i="2"/>
  <c r="I35" i="2"/>
  <c r="J35" i="2" s="1"/>
  <c r="E35" i="2"/>
  <c r="K34" i="2"/>
  <c r="I34" i="2"/>
  <c r="J34" i="2" s="1"/>
  <c r="E34" i="2"/>
  <c r="K33" i="2"/>
  <c r="H33" i="2"/>
  <c r="G33" i="2"/>
  <c r="I33" i="2" s="1"/>
  <c r="F33" i="2"/>
  <c r="E33" i="2"/>
  <c r="K32" i="2"/>
  <c r="K106" i="2" s="1"/>
  <c r="I32" i="2"/>
  <c r="I106" i="2" s="1"/>
  <c r="E32" i="2"/>
  <c r="E106" i="2" s="1"/>
  <c r="K31" i="2"/>
  <c r="I31" i="2"/>
  <c r="J31" i="2" s="1"/>
  <c r="E31" i="2"/>
  <c r="K30" i="2"/>
  <c r="I30" i="2"/>
  <c r="J30" i="2" s="1"/>
  <c r="E30" i="2"/>
  <c r="K29" i="2"/>
  <c r="I29" i="2"/>
  <c r="J29" i="2" s="1"/>
  <c r="E29" i="2"/>
  <c r="K28" i="2"/>
  <c r="H28" i="2"/>
  <c r="G28" i="2"/>
  <c r="I28" i="2" s="1"/>
  <c r="F28" i="2"/>
  <c r="E28" i="2"/>
  <c r="K27" i="2"/>
  <c r="I27" i="2"/>
  <c r="J27" i="2" s="1"/>
  <c r="E27" i="2"/>
  <c r="K26" i="2"/>
  <c r="I26" i="2"/>
  <c r="J26" i="2" s="1"/>
  <c r="E26" i="2"/>
  <c r="K25" i="2"/>
  <c r="I25" i="2"/>
  <c r="J25" i="2" s="1"/>
  <c r="E25" i="2"/>
  <c r="K24" i="2"/>
  <c r="I24" i="2"/>
  <c r="J24" i="2" s="1"/>
  <c r="E24" i="2"/>
  <c r="K23" i="2"/>
  <c r="I23" i="2"/>
  <c r="J23" i="2" s="1"/>
  <c r="E23" i="2"/>
  <c r="K22" i="2"/>
  <c r="H22" i="2"/>
  <c r="G22" i="2"/>
  <c r="I22" i="2" s="1"/>
  <c r="F22" i="2"/>
  <c r="E22" i="2"/>
  <c r="K21" i="2"/>
  <c r="I21" i="2"/>
  <c r="J21" i="2" s="1"/>
  <c r="E21" i="2"/>
  <c r="K20" i="2"/>
  <c r="H20" i="2"/>
  <c r="H48" i="2" s="1"/>
  <c r="H19" i="2" s="1"/>
  <c r="G20" i="2"/>
  <c r="I20" i="2" s="1"/>
  <c r="F20" i="2"/>
  <c r="F48" i="2" s="1"/>
  <c r="E20" i="2"/>
  <c r="K19" i="2"/>
  <c r="K99" i="2" s="1"/>
  <c r="E19" i="2"/>
  <c r="E99" i="2" s="1"/>
  <c r="K16" i="2"/>
  <c r="E16" i="2"/>
  <c r="M14" i="2"/>
  <c r="F14" i="2"/>
  <c r="J34" i="1"/>
  <c r="E34" i="1"/>
  <c r="J33" i="1"/>
  <c r="I33" i="1"/>
  <c r="E33" i="1"/>
  <c r="J32" i="1"/>
  <c r="E32" i="1"/>
  <c r="J31" i="1"/>
  <c r="E31" i="1"/>
  <c r="J30" i="1"/>
  <c r="J55" i="2" s="1"/>
  <c r="I30" i="1"/>
  <c r="I55" i="2" s="1"/>
  <c r="E30" i="1"/>
  <c r="J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E24" i="1"/>
  <c r="J23" i="1"/>
  <c r="E23" i="1"/>
  <c r="J22" i="1"/>
  <c r="I22" i="1"/>
  <c r="E22" i="1"/>
  <c r="J21" i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J20" i="1"/>
  <c r="I20" i="1"/>
  <c r="E20" i="1"/>
  <c r="J19" i="1"/>
  <c r="I19" i="1"/>
  <c r="I21" i="1" s="1"/>
  <c r="I24" i="1" s="1"/>
  <c r="I29" i="1" s="1"/>
  <c r="I31" i="1" s="1"/>
  <c r="E19" i="1"/>
  <c r="J16" i="1"/>
  <c r="E16" i="1"/>
  <c r="J14" i="1"/>
  <c r="J33" i="2" l="1"/>
  <c r="J37" i="2"/>
  <c r="F19" i="2"/>
  <c r="H99" i="2"/>
  <c r="H58" i="2"/>
  <c r="J22" i="2"/>
  <c r="J28" i="2"/>
  <c r="J43" i="2"/>
  <c r="F104" i="2"/>
  <c r="F49" i="2"/>
  <c r="H104" i="2"/>
  <c r="H49" i="2"/>
  <c r="J60" i="2"/>
  <c r="J20" i="2"/>
  <c r="J32" i="2"/>
  <c r="J106" i="2" s="1"/>
  <c r="J47" i="2"/>
  <c r="G48" i="2"/>
  <c r="G54" i="2"/>
  <c r="F99" i="2" l="1"/>
  <c r="F58" i="2"/>
  <c r="I48" i="2"/>
  <c r="J48" i="2" s="1"/>
  <c r="G19" i="2"/>
  <c r="G49" i="2"/>
  <c r="I49" i="2" s="1"/>
  <c r="J49" i="2" s="1"/>
  <c r="G104" i="2"/>
  <c r="I54" i="2"/>
  <c r="J54" i="2" s="1"/>
  <c r="J104" i="2" s="1"/>
  <c r="G99" i="2" l="1"/>
  <c r="G58" i="2"/>
  <c r="I58" i="2" s="1"/>
  <c r="I19" i="2"/>
  <c r="J19" i="2" s="1"/>
  <c r="J99" i="2" s="1"/>
  <c r="J58" i="2"/>
</calcChain>
</file>

<file path=xl/sharedStrings.xml><?xml version="1.0" encoding="utf-8"?>
<sst xmlns="http://schemas.openxmlformats.org/spreadsheetml/2006/main" count="389" uniqueCount="182">
  <si>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</si>
  <si>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</si>
  <si>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</si>
  <si>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</si>
  <si>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</si>
  <si>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</si>
  <si>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</si>
  <si>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</si>
  <si>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</si>
  <si>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</si>
  <si>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</si>
  <si>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</si>
  <si>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</si>
  <si>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</si>
  <si>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"Южно-Якутские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</si>
  <si>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</si>
  <si>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</si>
  <si>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</si>
  <si>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</si>
  <si>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</si>
  <si>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</si>
  <si>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</si>
  <si>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</si>
  <si>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</si>
  <si>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</si>
  <si>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</si>
  <si>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</si>
  <si>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</si>
  <si>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</si>
  <si>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</si>
  <si>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</si>
  <si>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</si>
  <si>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</si>
  <si>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</si>
  <si>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</si>
  <si>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</si>
  <si>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</si>
  <si>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</si>
  <si>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</si>
  <si>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</si>
  <si>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</si>
  <si>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</si>
  <si>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</si>
  <si>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</si>
  <si>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</si>
  <si>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</si>
  <si>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</si>
  <si>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</si>
  <si>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</si>
  <si>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</si>
  <si>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</si>
  <si>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</si>
  <si>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</si>
  <si>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</si>
  <si>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</si>
  <si>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</si>
  <si>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</si>
  <si>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</si>
  <si>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</si>
  <si>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</si>
  <si>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</si>
  <si>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</si>
  <si>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</si>
  <si>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</si>
  <si>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</si>
  <si>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</si>
  <si>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</si>
  <si>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</si>
  <si>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</si>
  <si>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</si>
  <si>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</si>
  <si>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</si>
  <si>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</si>
  <si>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</si>
  <si>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</si>
  <si>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</si>
  <si>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</si>
  <si>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</si>
  <si>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</si>
  <si>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</si>
  <si>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</si>
  <si>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</si>
  <si>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</si>
  <si>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</si>
  <si>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</si>
  <si>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</si>
  <si>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</si>
  <si>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</si>
  <si>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</si>
  <si>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</si>
  <si>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</si>
  <si>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</si>
  <si>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</si>
  <si>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</si>
  <si>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 xml:space="preserve">разница с АРМ БП  на сумму ГП 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</si>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</sst>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4" fillId="0" borderId="0" xfId="0" applyNumberFormat="1" applyFont="1" applyFill="1" applyAlignment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left" vertical="center" wrapText="1" indent="2"/>
    </xf>
    <xf numFmtId="49" fontId="6" fillId="0" borderId="3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3"/>
    </xf>
    <xf numFmtId="49" fontId="2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5"/>
    </xf>
    <xf numFmtId="3" fontId="2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 wrapText="1" indent="4"/>
    </xf>
    <xf numFmtId="0" fontId="1" fillId="0" borderId="28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2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left" vertical="center" wrapText="1" indent="2"/>
    </xf>
    <xf numFmtId="3" fontId="2" fillId="0" borderId="3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9" fontId="6" fillId="0" borderId="31" xfId="0" applyNumberFormat="1" applyFont="1" applyFill="1" applyBorder="1" applyAlignment="1">
      <alignment vertical="center"/>
    </xf>
    <xf numFmtId="49" fontId="2" fillId="0" borderId="32" xfId="0" applyNumberFormat="1" applyFont="1" applyFill="1" applyBorder="1" applyAlignment="1">
      <alignment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1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 indent="3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3"/>
    </xf>
    <xf numFmtId="49" fontId="2" fillId="0" borderId="39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1%20&#1082;&#1074;&#1072;&#1088;&#1090;&#1072;&#1083;%202015/&#1058;&#1072;&#1073;&#1083;&#1080;&#1094;&#1099;%201.1%20&#1080;%201.2_1%20&#1082;&#1074;.%202014%20-1%20&#1082;&#1074;.%202015%20&#1075;&#1075;.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1 квартал 2015 года</v>
          </cell>
        </row>
        <row r="16">
          <cell r="E16" t="str">
            <v>За отчетный период, всего по предприятию (1 квартал 2015 г. факт)</v>
          </cell>
          <cell r="J16" t="str">
            <v>За аналогичный период предыдущего года, всего по предприятию (1 квартал 2014 г.факт)</v>
          </cell>
        </row>
        <row r="19">
          <cell r="E19">
            <v>7265070.7202270469</v>
          </cell>
          <cell r="J19">
            <v>7221437.4656082699</v>
          </cell>
        </row>
        <row r="20">
          <cell r="E20">
            <v>6668611.4708973859</v>
          </cell>
          <cell r="F20">
            <v>2058990.8922050647</v>
          </cell>
          <cell r="G20">
            <v>2039130.2260175813</v>
          </cell>
          <cell r="H20">
            <v>7059.2266474830922</v>
          </cell>
          <cell r="I20">
            <v>12801.43954000026</v>
          </cell>
          <cell r="J20">
            <v>6250746.3234599996</v>
          </cell>
          <cell r="K20">
            <v>1929103.73</v>
          </cell>
          <cell r="L20">
            <v>1910768.55</v>
          </cell>
          <cell r="M20">
            <v>6656.85</v>
          </cell>
          <cell r="N20">
            <v>11678.3300000002</v>
          </cell>
        </row>
        <row r="21">
          <cell r="E21">
            <v>596459.24932966102</v>
          </cell>
          <cell r="J21">
            <v>970691.14214827004</v>
          </cell>
        </row>
        <row r="22">
          <cell r="E22">
            <v>19718.849869999998</v>
          </cell>
          <cell r="F22">
            <v>247.47520000000003</v>
          </cell>
          <cell r="I22">
            <v>247.47520000000003</v>
          </cell>
          <cell r="J22">
            <v>201.95173</v>
          </cell>
          <cell r="K22">
            <v>201.95173</v>
          </cell>
          <cell r="L22">
            <v>0</v>
          </cell>
          <cell r="M22">
            <v>0</v>
          </cell>
          <cell r="N22">
            <v>201.95173</v>
          </cell>
        </row>
        <row r="23">
          <cell r="E23" t="str">
            <v>х</v>
          </cell>
          <cell r="J23" t="str">
            <v>х</v>
          </cell>
        </row>
        <row r="24">
          <cell r="E24">
            <v>576740.39945966098</v>
          </cell>
          <cell r="J24">
            <v>970489.19041826995</v>
          </cell>
        </row>
        <row r="25">
          <cell r="E25">
            <v>18886.728600000002</v>
          </cell>
          <cell r="J25">
            <v>11997.13982</v>
          </cell>
        </row>
        <row r="26">
          <cell r="E26">
            <v>323963.41533000005</v>
          </cell>
          <cell r="J26">
            <v>185420.74882000001</v>
          </cell>
        </row>
        <row r="27">
          <cell r="E27">
            <v>48322.683710000012</v>
          </cell>
          <cell r="J27">
            <v>50759.816740000002</v>
          </cell>
        </row>
        <row r="28">
          <cell r="E28">
            <v>122110.44723000017</v>
          </cell>
          <cell r="F28">
            <v>31568.532159999995</v>
          </cell>
          <cell r="G28">
            <v>26022.854979404929</v>
          </cell>
          <cell r="H28">
            <v>184.65247910433027</v>
          </cell>
          <cell r="I28">
            <v>5361.0247014907363</v>
          </cell>
          <cell r="J28">
            <v>108778.350999801</v>
          </cell>
          <cell r="K28">
            <v>37262.442311430103</v>
          </cell>
          <cell r="L28">
            <v>22046.1543355014</v>
          </cell>
          <cell r="M28">
            <v>120.443677389141</v>
          </cell>
          <cell r="N28">
            <v>15095.8442985396</v>
          </cell>
        </row>
        <row r="29">
          <cell r="E29">
            <v>197875.94920966082</v>
          </cell>
          <cell r="J29">
            <v>739047.04715846898</v>
          </cell>
        </row>
        <row r="30">
          <cell r="E30">
            <v>81552.362888885618</v>
          </cell>
          <cell r="J30">
            <v>204730.128576877</v>
          </cell>
        </row>
        <row r="31">
          <cell r="E31">
            <v>116323.5863207752</v>
          </cell>
          <cell r="J31">
            <v>534316.91858159297</v>
          </cell>
        </row>
        <row r="33">
          <cell r="E33">
            <v>304.43700000000001</v>
          </cell>
          <cell r="J33">
            <v>1394.1759999999999</v>
          </cell>
        </row>
        <row r="34">
          <cell r="E34">
            <v>6623.5846299999994</v>
          </cell>
          <cell r="J34">
            <v>4676.2200700000003</v>
          </cell>
        </row>
        <row r="46">
          <cell r="B46" t="str">
            <v>Генеральный директор</v>
          </cell>
          <cell r="N46" t="str">
            <v>Ю.А. Андреенко</v>
          </cell>
        </row>
      </sheetData>
      <sheetData sheetId="1">
        <row r="14">
          <cell r="M14" t="str">
            <v>1 квартал 2015 года</v>
          </cell>
        </row>
        <row r="16">
          <cell r="E16" t="str">
            <v>За отчетный период, всего по предприятию (1 квартал 2015 г. факт)</v>
          </cell>
          <cell r="K16" t="str">
            <v>За аналогичный период предыдущего года, всего по предприятию (1 квартал 2014 г.факт)</v>
          </cell>
        </row>
        <row r="19">
          <cell r="E19">
            <v>7012293.7360973842</v>
          </cell>
          <cell r="K19">
            <v>6436369.0240099998</v>
          </cell>
        </row>
        <row r="20">
          <cell r="E20">
            <v>1546046.39625</v>
          </cell>
          <cell r="K20">
            <v>1282163.02547</v>
          </cell>
        </row>
        <row r="21">
          <cell r="E21">
            <v>77584.669959999999</v>
          </cell>
          <cell r="K21">
            <v>73845.811719999998</v>
          </cell>
        </row>
        <row r="22">
          <cell r="E22">
            <v>1345340.2912299999</v>
          </cell>
          <cell r="K22">
            <v>1090403.8829999999</v>
          </cell>
        </row>
        <row r="23">
          <cell r="E23">
            <v>399862.01484208001</v>
          </cell>
          <cell r="K23">
            <v>299988.23674557498</v>
          </cell>
        </row>
        <row r="24">
          <cell r="E24">
            <v>247997.656286702</v>
          </cell>
          <cell r="K24">
            <v>238965.806370131</v>
          </cell>
        </row>
        <row r="25">
          <cell r="E25">
            <v>312304.31389977998</v>
          </cell>
          <cell r="K25">
            <v>233572.77172418701</v>
          </cell>
        </row>
        <row r="26">
          <cell r="E26">
            <v>385176.30620143801</v>
          </cell>
          <cell r="K26">
            <v>273501.460938601</v>
          </cell>
        </row>
        <row r="27">
          <cell r="E27">
            <v>123121.43505999999</v>
          </cell>
          <cell r="K27">
            <v>117913.33074999999</v>
          </cell>
        </row>
        <row r="28">
          <cell r="E28">
            <v>2674201.9802199998</v>
          </cell>
          <cell r="K28">
            <v>2833275.4553299998</v>
          </cell>
        </row>
        <row r="29">
          <cell r="E29">
            <v>8825.7221899999986</v>
          </cell>
          <cell r="K29">
            <v>4574.9033300000001</v>
          </cell>
        </row>
        <row r="30">
          <cell r="E30">
            <v>1270428.88983</v>
          </cell>
          <cell r="K30">
            <v>1287412.2520000001</v>
          </cell>
        </row>
        <row r="31">
          <cell r="E31">
            <v>1349234.0770299998</v>
          </cell>
          <cell r="K31">
            <v>1507193.06</v>
          </cell>
        </row>
        <row r="32">
          <cell r="E32">
            <v>45713.291170000004</v>
          </cell>
          <cell r="K32">
            <v>34095.24</v>
          </cell>
        </row>
        <row r="33">
          <cell r="E33">
            <v>1243225.0723199998</v>
          </cell>
          <cell r="K33">
            <v>1041743.3139290001</v>
          </cell>
        </row>
        <row r="34">
          <cell r="E34">
            <v>329063.942315828</v>
          </cell>
          <cell r="K34">
            <v>281223.51163899997</v>
          </cell>
        </row>
        <row r="35">
          <cell r="E35">
            <v>364834.60674167197</v>
          </cell>
          <cell r="K35">
            <v>308515.85440000001</v>
          </cell>
        </row>
        <row r="36">
          <cell r="E36">
            <v>549326.52326249995</v>
          </cell>
          <cell r="K36">
            <v>452003.94789000001</v>
          </cell>
        </row>
        <row r="37">
          <cell r="E37">
            <v>7270.1470000000008</v>
          </cell>
          <cell r="K37">
            <v>7052.67</v>
          </cell>
        </row>
        <row r="38">
          <cell r="E38">
            <v>1193.1300000000001</v>
          </cell>
          <cell r="K38">
            <v>1171.453</v>
          </cell>
        </row>
        <row r="39">
          <cell r="E39">
            <v>1882.23</v>
          </cell>
          <cell r="K39">
            <v>1826.29</v>
          </cell>
        </row>
        <row r="40">
          <cell r="E40">
            <v>4194.7870000000003</v>
          </cell>
          <cell r="K40">
            <v>4054.9270000000001</v>
          </cell>
        </row>
        <row r="41">
          <cell r="E41">
            <v>377018.04502000002</v>
          </cell>
          <cell r="K41">
            <v>315446.80219999998</v>
          </cell>
        </row>
        <row r="42">
          <cell r="E42">
            <v>510169.71259000001</v>
          </cell>
          <cell r="K42">
            <v>550140.77836999996</v>
          </cell>
        </row>
        <row r="43">
          <cell r="E43">
            <v>71501.944080000001</v>
          </cell>
          <cell r="K43">
            <v>52465.912389999998</v>
          </cell>
        </row>
        <row r="44">
          <cell r="E44">
            <v>71501.944080000001</v>
          </cell>
          <cell r="K44">
            <v>52465.912389999998</v>
          </cell>
        </row>
        <row r="45">
          <cell r="K45">
            <v>0</v>
          </cell>
        </row>
        <row r="46">
          <cell r="E46">
            <v>64014.45016</v>
          </cell>
          <cell r="K46">
            <v>49343.536</v>
          </cell>
        </row>
        <row r="47">
          <cell r="E47">
            <v>323963.41533000005</v>
          </cell>
          <cell r="K47">
            <v>185420.74882000001</v>
          </cell>
        </row>
        <row r="48">
          <cell r="E48">
            <v>202152.72012738598</v>
          </cell>
          <cell r="K48">
            <v>126369.451501</v>
          </cell>
        </row>
        <row r="49">
          <cell r="E49">
            <v>1122110.44723</v>
          </cell>
          <cell r="K49">
            <v>108778.350999801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81371.675180000006</v>
          </cell>
          <cell r="K53">
            <v>63856.137731423798</v>
          </cell>
        </row>
        <row r="54">
          <cell r="E54">
            <v>40738.772050000145</v>
          </cell>
          <cell r="K54">
            <v>44922.2132683772</v>
          </cell>
        </row>
        <row r="55">
          <cell r="E55">
            <v>81552.362888885618</v>
          </cell>
          <cell r="K55">
            <v>204730.128576877</v>
          </cell>
        </row>
        <row r="57">
          <cell r="E57">
            <v>5322600.3494999986</v>
          </cell>
          <cell r="K57">
            <v>5099431.2805500003</v>
          </cell>
        </row>
        <row r="58">
          <cell r="E58">
            <v>1689693.3865973856</v>
          </cell>
          <cell r="K58">
            <v>1336937.74346</v>
          </cell>
        </row>
        <row r="59">
          <cell r="E59">
            <v>386592.87</v>
          </cell>
          <cell r="K59">
            <v>310332.50654999999</v>
          </cell>
        </row>
        <row r="60">
          <cell r="E60">
            <v>98165.785000000003</v>
          </cell>
          <cell r="K60">
            <v>85986.194950000005</v>
          </cell>
        </row>
        <row r="61">
          <cell r="E61">
            <v>13088.941129999999</v>
          </cell>
          <cell r="K61">
            <v>10387.781279999999</v>
          </cell>
        </row>
        <row r="62">
          <cell r="E62">
            <v>38843.256710000001</v>
          </cell>
          <cell r="K62">
            <v>40907.953670000003</v>
          </cell>
        </row>
        <row r="63">
          <cell r="E63">
            <v>45713.291170000004</v>
          </cell>
          <cell r="K63">
            <v>34095.26</v>
          </cell>
        </row>
        <row r="64">
          <cell r="E64">
            <v>520.29598999999143</v>
          </cell>
          <cell r="K64">
            <v>595.20000000000005</v>
          </cell>
        </row>
        <row r="65">
          <cell r="E65">
            <v>42419.729142714903</v>
          </cell>
          <cell r="K65">
            <v>44375.606811958904</v>
          </cell>
        </row>
        <row r="76">
          <cell r="E76">
            <v>2930614.2343000001</v>
          </cell>
          <cell r="K76">
            <v>3057755.58017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36882107</v>
          </cell>
        </row>
        <row r="81">
          <cell r="E81">
            <v>6650026</v>
          </cell>
          <cell r="K81">
            <v>6942565</v>
          </cell>
        </row>
        <row r="82">
          <cell r="E82">
            <v>2311244.1187479999</v>
          </cell>
          <cell r="K82">
            <v>2490736.51932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tabSelected="1" view="pageBreakPreview" topLeftCell="A13" zoomScale="60" zoomScaleNormal="40" workbookViewId="0">
      <pane xSplit="4" ySplit="6" topLeftCell="E19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1 квартал 2015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(1 квартал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(1 квартал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7265070.7202270469</v>
      </c>
      <c r="F19" s="21">
        <v>402890.82589127717</v>
      </c>
      <c r="G19" s="22">
        <v>399034.40116365009</v>
      </c>
      <c r="H19" s="22">
        <v>624.65526999999997</v>
      </c>
      <c r="I19" s="22">
        <f>F19-G19-H19</f>
        <v>3231.769457627076</v>
      </c>
      <c r="J19" s="21">
        <f>'[1]1.1. АЭС'!J19</f>
        <v>7221437.4656082699</v>
      </c>
      <c r="K19" s="21">
        <v>397024.33531729999</v>
      </c>
      <c r="L19" s="22">
        <v>392535.99789489998</v>
      </c>
      <c r="M19" s="22">
        <v>1940.7244224000001</v>
      </c>
      <c r="N19" s="22">
        <v>2547.6129999999598</v>
      </c>
      <c r="O19" s="23" t="s">
        <v>30</v>
      </c>
      <c r="P19" s="24">
        <v>0</v>
      </c>
      <c r="Q19" s="24">
        <v>0</v>
      </c>
    </row>
    <row r="20" spans="2:17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6668611.4708973859</v>
      </c>
      <c r="F20" s="21">
        <v>390231.55398828682</v>
      </c>
      <c r="G20" s="22">
        <v>386732.94605924428</v>
      </c>
      <c r="H20" s="22">
        <v>1737.5446790425935</v>
      </c>
      <c r="I20" s="22">
        <f>F20-G20-H20</f>
        <v>1761.0632499999469</v>
      </c>
      <c r="J20" s="21">
        <f>'[1]1.1. АЭС'!J20</f>
        <v>6250746.3234599996</v>
      </c>
      <c r="K20" s="21">
        <v>340140.16</v>
      </c>
      <c r="L20" s="21">
        <v>336685.61</v>
      </c>
      <c r="M20" s="21">
        <v>1649.7</v>
      </c>
      <c r="N20" s="22">
        <v>1804.8499999999899</v>
      </c>
      <c r="O20" s="25"/>
      <c r="P20" s="24">
        <v>0</v>
      </c>
      <c r="Q20" s="24">
        <v>0</v>
      </c>
    </row>
    <row r="21" spans="2:17" x14ac:dyDescent="0.3">
      <c r="B21" s="19" t="s">
        <v>33</v>
      </c>
      <c r="C21" s="20" t="s">
        <v>28</v>
      </c>
      <c r="D21" s="20" t="s">
        <v>34</v>
      </c>
      <c r="E21" s="21">
        <f>'[1]1.1. АЭС'!E21</f>
        <v>596459.24932966102</v>
      </c>
      <c r="F21" s="21">
        <f>F19-F20</f>
        <v>12659.271902990353</v>
      </c>
      <c r="G21" s="22">
        <f>G19-G20</f>
        <v>12301.455104405817</v>
      </c>
      <c r="H21" s="22">
        <f>H19-H20</f>
        <v>-1112.8894090425936</v>
      </c>
      <c r="I21" s="22">
        <f>I19-I20</f>
        <v>1470.7062076271291</v>
      </c>
      <c r="J21" s="21">
        <f>'[1]1.1. АЭС'!J21</f>
        <v>970691.14214827004</v>
      </c>
      <c r="K21" s="21">
        <v>56884.175317300003</v>
      </c>
      <c r="L21" s="22">
        <v>55850.387894900101</v>
      </c>
      <c r="M21" s="22">
        <v>291.02442239999999</v>
      </c>
      <c r="N21" s="22">
        <v>742.76299999996797</v>
      </c>
      <c r="O21" s="17" t="s">
        <v>35</v>
      </c>
      <c r="P21" s="24">
        <v>-9.3132257461547852E-10</v>
      </c>
      <c r="Q21" s="24">
        <v>0</v>
      </c>
    </row>
    <row r="22" spans="2:17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19718.849869999998</v>
      </c>
      <c r="F22" s="21">
        <v>0</v>
      </c>
      <c r="G22" s="21"/>
      <c r="H22" s="21"/>
      <c r="I22" s="22">
        <f>F22-G22-H22</f>
        <v>0</v>
      </c>
      <c r="J22" s="21">
        <f>'[1]1.1. АЭС'!J22</f>
        <v>201.95173</v>
      </c>
      <c r="K22" s="21">
        <v>0</v>
      </c>
      <c r="L22" s="21">
        <v>0</v>
      </c>
      <c r="M22" s="21">
        <v>0</v>
      </c>
      <c r="N22" s="22">
        <v>0</v>
      </c>
      <c r="O22" s="17" t="s">
        <v>38</v>
      </c>
      <c r="P22" s="24">
        <v>0</v>
      </c>
      <c r="Q22" s="24">
        <v>0</v>
      </c>
    </row>
    <row r="23" spans="2:17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tr">
        <f>'[1]1.1. АЭС'!J23</f>
        <v>х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x14ac:dyDescent="0.3">
      <c r="B24" s="19" t="s">
        <v>41</v>
      </c>
      <c r="C24" s="20" t="s">
        <v>28</v>
      </c>
      <c r="D24" s="20" t="s">
        <v>42</v>
      </c>
      <c r="E24" s="21">
        <f>'[1]1.1. АЭС'!E24</f>
        <v>576740.39945966098</v>
      </c>
      <c r="F24" s="21">
        <f>F21-F22</f>
        <v>12659.271902990353</v>
      </c>
      <c r="G24" s="22">
        <f>G21-G22</f>
        <v>12301.455104405817</v>
      </c>
      <c r="H24" s="22">
        <f>H21-H22</f>
        <v>-1112.8894090425936</v>
      </c>
      <c r="I24" s="22">
        <f>I21-I22</f>
        <v>1470.7062076271291</v>
      </c>
      <c r="J24" s="21">
        <f>'[1]1.1. АЭС'!J24</f>
        <v>970489.19041826995</v>
      </c>
      <c r="K24" s="21">
        <v>56884.175317300003</v>
      </c>
      <c r="L24" s="22">
        <v>55850.387894900101</v>
      </c>
      <c r="M24" s="22">
        <v>291.02442239999999</v>
      </c>
      <c r="N24" s="22">
        <v>742.76299999996797</v>
      </c>
      <c r="O24" s="17" t="s">
        <v>35</v>
      </c>
      <c r="P24" s="24">
        <v>-9.3132257461547852E-10</v>
      </c>
      <c r="Q24" s="24">
        <v>0</v>
      </c>
    </row>
    <row r="25" spans="2:17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18886.728600000002</v>
      </c>
      <c r="F25" s="21">
        <v>5.3689999999999995E-2</v>
      </c>
      <c r="G25" s="21">
        <v>0</v>
      </c>
      <c r="H25" s="21">
        <v>0</v>
      </c>
      <c r="I25" s="22">
        <f>F25-G25-H25</f>
        <v>5.3689999999999995E-2</v>
      </c>
      <c r="J25" s="21">
        <f>'[1]1.1. АЭС'!J25</f>
        <v>11997.13982</v>
      </c>
      <c r="K25" s="21">
        <v>0.2</v>
      </c>
      <c r="L25" s="21">
        <v>0</v>
      </c>
      <c r="M25" s="21">
        <v>0</v>
      </c>
      <c r="N25" s="22">
        <v>0.2</v>
      </c>
      <c r="O25" s="17" t="s">
        <v>38</v>
      </c>
      <c r="P25" s="24">
        <v>0</v>
      </c>
      <c r="Q25" s="24">
        <v>0</v>
      </c>
    </row>
    <row r="26" spans="2:17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323963.41533000005</v>
      </c>
      <c r="F26" s="21">
        <v>2078.6</v>
      </c>
      <c r="G26" s="21">
        <v>2078.6</v>
      </c>
      <c r="H26" s="21">
        <v>0</v>
      </c>
      <c r="I26" s="22">
        <f>F26-G26-H26</f>
        <v>0</v>
      </c>
      <c r="J26" s="21">
        <f>'[1]1.1. АЭС'!J26</f>
        <v>185420.74882000001</v>
      </c>
      <c r="K26" s="21">
        <v>1215.94</v>
      </c>
      <c r="L26" s="22">
        <v>1215.94</v>
      </c>
      <c r="M26" s="22">
        <v>0</v>
      </c>
      <c r="N26" s="22">
        <v>0</v>
      </c>
      <c r="O26" s="17" t="s">
        <v>47</v>
      </c>
      <c r="P26" s="24">
        <v>0</v>
      </c>
      <c r="Q26" s="24">
        <v>0</v>
      </c>
    </row>
    <row r="27" spans="2:17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48322.683710000012</v>
      </c>
      <c r="F27" s="21">
        <v>2539.4805799999999</v>
      </c>
      <c r="G27" s="21">
        <v>0</v>
      </c>
      <c r="H27" s="21">
        <v>0</v>
      </c>
      <c r="I27" s="22">
        <f>F27-G27-H27</f>
        <v>2539.4805799999999</v>
      </c>
      <c r="J27" s="21">
        <f>'[1]1.1. АЭС'!J27</f>
        <v>50759.816740000002</v>
      </c>
      <c r="K27" s="21">
        <v>564.54999999999995</v>
      </c>
      <c r="L27" s="21">
        <v>21.15</v>
      </c>
      <c r="M27" s="21">
        <v>0</v>
      </c>
      <c r="N27" s="22">
        <v>543.4</v>
      </c>
      <c r="O27" s="23" t="s">
        <v>50</v>
      </c>
      <c r="P27" s="24">
        <v>-1.0199999815085903E-3</v>
      </c>
      <c r="Q27" s="24">
        <v>0</v>
      </c>
    </row>
    <row r="28" spans="2:17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122110.44723000017</v>
      </c>
      <c r="F28" s="21">
        <v>9333.1471499999989</v>
      </c>
      <c r="G28" s="21">
        <v>8803.5896618778097</v>
      </c>
      <c r="H28" s="21">
        <v>0</v>
      </c>
      <c r="I28" s="22">
        <f>F28-G28-H28</f>
        <v>529.55748812218917</v>
      </c>
      <c r="J28" s="21">
        <f>'[1]1.1. АЭС'!J28</f>
        <v>108778.350999801</v>
      </c>
      <c r="K28" s="21">
        <v>6029.1549416999997</v>
      </c>
      <c r="L28" s="21">
        <v>4705.7052621932398</v>
      </c>
      <c r="M28" s="21">
        <v>0</v>
      </c>
      <c r="N28" s="22">
        <v>1323.44967950676</v>
      </c>
      <c r="O28" s="25"/>
      <c r="P28" s="24">
        <v>-2.0966533338651061E-4</v>
      </c>
      <c r="Q28" s="24">
        <v>-4.1345629142597318E-9</v>
      </c>
    </row>
    <row r="29" spans="2:17" x14ac:dyDescent="0.3">
      <c r="B29" s="19" t="s">
        <v>53</v>
      </c>
      <c r="C29" s="20" t="s">
        <v>28</v>
      </c>
      <c r="D29" s="20" t="s">
        <v>54</v>
      </c>
      <c r="E29" s="21">
        <f>'[1]1.1. АЭС'!E29</f>
        <v>197875.94920966082</v>
      </c>
      <c r="F29" s="21">
        <f>F24+F25+F27-F26-F28</f>
        <v>3787.0590229903537</v>
      </c>
      <c r="G29" s="22">
        <f>G24+G25+G27-G26-G28</f>
        <v>1419.265442528007</v>
      </c>
      <c r="H29" s="22">
        <f>H24+H25+H27-H26-H28</f>
        <v>-1112.8894090425936</v>
      </c>
      <c r="I29" s="22">
        <f>I24+I25+I27-I26-I28</f>
        <v>3480.6829895049395</v>
      </c>
      <c r="J29" s="21">
        <f>'[1]1.1. АЭС'!J29</f>
        <v>739047.04715846898</v>
      </c>
      <c r="K29" s="21">
        <v>50203.830375600002</v>
      </c>
      <c r="L29" s="22">
        <v>49949.892632706797</v>
      </c>
      <c r="M29" s="22">
        <v>291.02442239999999</v>
      </c>
      <c r="N29" s="22">
        <v>-37.086679506795498</v>
      </c>
      <c r="O29" s="17" t="s">
        <v>35</v>
      </c>
      <c r="P29" s="24">
        <v>-8.1033562310039997E-4</v>
      </c>
      <c r="Q29" s="24">
        <v>4.1345629142597318E-9</v>
      </c>
    </row>
    <row r="30" spans="2:17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81552.362888885618</v>
      </c>
      <c r="F30" s="21">
        <v>4484.372297999972</v>
      </c>
      <c r="G30" s="22">
        <v>4275.24525457446</v>
      </c>
      <c r="H30" s="22">
        <v>-428.93221746412001</v>
      </c>
      <c r="I30" s="22">
        <f>F30-G30-H30</f>
        <v>638.05926088963201</v>
      </c>
      <c r="J30" s="21">
        <f>'[1]1.1. АЭС'!J30</f>
        <v>204730.128576877</v>
      </c>
      <c r="K30" s="21">
        <v>14407.823061999999</v>
      </c>
      <c r="L30" s="22">
        <v>14267.7517907805</v>
      </c>
      <c r="M30" s="22">
        <v>-106.535282662171</v>
      </c>
      <c r="N30" s="22">
        <v>246.60655388164099</v>
      </c>
      <c r="O30" s="17"/>
      <c r="P30" s="24">
        <v>2.8798885628930293E-2</v>
      </c>
      <c r="Q30" s="24">
        <v>-2.0000325093860738E-6</v>
      </c>
    </row>
    <row r="31" spans="2:17" x14ac:dyDescent="0.3">
      <c r="B31" s="19" t="s">
        <v>57</v>
      </c>
      <c r="C31" s="20" t="s">
        <v>28</v>
      </c>
      <c r="D31" s="20" t="s">
        <v>58</v>
      </c>
      <c r="E31" s="21">
        <f>'[1]1.1. АЭС'!E31</f>
        <v>116323.5863207752</v>
      </c>
      <c r="F31" s="21">
        <f>F29-F30</f>
        <v>-697.31327500961834</v>
      </c>
      <c r="G31" s="22">
        <f>G29-G30</f>
        <v>-2855.9798120464529</v>
      </c>
      <c r="H31" s="22">
        <f>H29-H30</f>
        <v>-683.95719157847361</v>
      </c>
      <c r="I31" s="22">
        <f>I29-I30</f>
        <v>2842.6237286153073</v>
      </c>
      <c r="J31" s="21">
        <f>'[1]1.1. АЭС'!J31</f>
        <v>534316.91858159297</v>
      </c>
      <c r="K31" s="21">
        <v>35796.007313599999</v>
      </c>
      <c r="L31" s="22">
        <v>35682.140841926303</v>
      </c>
      <c r="M31" s="22">
        <v>397.55970506217102</v>
      </c>
      <c r="N31" s="22">
        <v>-283.69323338843702</v>
      </c>
      <c r="O31" s="17" t="s">
        <v>35</v>
      </c>
      <c r="P31" s="24">
        <v>-2.9609221252030693E-2</v>
      </c>
      <c r="Q31" s="24">
        <v>2.0041670723003335E-6</v>
      </c>
    </row>
    <row r="32" spans="2:17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>
        <f>'[1]1.1. АЭС'!J32</f>
        <v>0</v>
      </c>
      <c r="K32" s="28"/>
      <c r="L32" s="29"/>
      <c r="M32" s="29"/>
      <c r="N32" s="29"/>
      <c r="O32" s="27"/>
    </row>
    <row r="33" spans="2:17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304.43700000000001</v>
      </c>
      <c r="F33" s="21">
        <v>2.8</v>
      </c>
      <c r="G33" s="21">
        <v>0</v>
      </c>
      <c r="H33" s="21">
        <v>0</v>
      </c>
      <c r="I33" s="22">
        <f>F33-G33-H33</f>
        <v>2.8</v>
      </c>
      <c r="J33" s="21">
        <f>'[1]1.1. АЭС'!J33</f>
        <v>1394.1759999999999</v>
      </c>
      <c r="K33" s="21">
        <v>0</v>
      </c>
      <c r="L33" s="21">
        <v>0</v>
      </c>
      <c r="M33" s="21">
        <v>0</v>
      </c>
      <c r="N33" s="22">
        <v>0</v>
      </c>
      <c r="O33" s="17"/>
    </row>
    <row r="34" spans="2:17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6623.5846299999994</v>
      </c>
      <c r="F34" s="21">
        <v>-4510.6133399999999</v>
      </c>
      <c r="G34" s="21">
        <v>-4510.6133399999999</v>
      </c>
      <c r="H34" s="31" t="s">
        <v>35</v>
      </c>
      <c r="I34" s="31" t="s">
        <v>35</v>
      </c>
      <c r="J34" s="21">
        <f>'[1]1.1. АЭС'!J34</f>
        <v>4676.2200700000003</v>
      </c>
      <c r="K34" s="21">
        <v>-19.96</v>
      </c>
      <c r="L34" s="21">
        <v>-19.96</v>
      </c>
      <c r="M34" s="31" t="s">
        <v>35</v>
      </c>
      <c r="N34" s="31" t="s">
        <v>35</v>
      </c>
      <c r="O34" s="17" t="s">
        <v>64</v>
      </c>
      <c r="P34" s="24">
        <v>-4.2350000016085687E-2</v>
      </c>
      <c r="Q34" s="24">
        <v>0</v>
      </c>
    </row>
    <row r="35" spans="2:17" x14ac:dyDescent="0.3">
      <c r="E35" s="32"/>
    </row>
    <row r="36" spans="2:17" x14ac:dyDescent="0.3">
      <c r="B36" s="33" t="s">
        <v>65</v>
      </c>
      <c r="K36" s="24"/>
      <c r="L36" s="24"/>
    </row>
    <row r="37" spans="2:17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x14ac:dyDescent="0.3">
      <c r="B40" s="33" t="s">
        <v>68</v>
      </c>
    </row>
    <row r="41" spans="2:17" x14ac:dyDescent="0.3">
      <c r="B41" s="34" t="s">
        <v>69</v>
      </c>
    </row>
    <row r="42" spans="2:17" x14ac:dyDescent="0.3">
      <c r="B42" s="34" t="s">
        <v>70</v>
      </c>
    </row>
    <row r="43" spans="2:17" ht="20.25" x14ac:dyDescent="0.3">
      <c r="J43" s="35"/>
      <c r="K43" s="35"/>
      <c r="L43" s="35"/>
      <c r="M43" s="35"/>
      <c r="N43" s="35"/>
      <c r="O43" s="35"/>
    </row>
    <row r="44" spans="2:17" ht="20.25" x14ac:dyDescent="0.3">
      <c r="J44" s="35"/>
      <c r="K44" s="35"/>
      <c r="L44" s="35"/>
      <c r="M44" s="35"/>
      <c r="N44" s="35"/>
      <c r="O44" s="35"/>
    </row>
    <row r="45" spans="2:17" ht="20.25" x14ac:dyDescent="0.3">
      <c r="J45" s="35"/>
      <c r="K45" s="35"/>
      <c r="L45" s="35"/>
      <c r="M45" s="35"/>
      <c r="N45" s="35"/>
      <c r="O45" s="35"/>
    </row>
    <row r="46" spans="2:17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ht="26.25" x14ac:dyDescent="0.4">
      <c r="B48" s="36"/>
      <c r="J48" s="35"/>
      <c r="K48" s="35"/>
      <c r="L48" s="39"/>
      <c r="M48" s="39"/>
      <c r="N48" s="40"/>
      <c r="O48" s="39"/>
    </row>
    <row r="49" spans="2:15" ht="26.25" x14ac:dyDescent="0.4">
      <c r="B49" s="36"/>
      <c r="J49" s="35"/>
      <c r="K49" s="35"/>
      <c r="L49" s="39"/>
      <c r="M49" s="39"/>
      <c r="N49" s="40"/>
      <c r="O49" s="39"/>
    </row>
    <row r="50" spans="2:15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 t="s">
        <v>76</v>
      </c>
      <c r="E54" s="46"/>
      <c r="J54" s="46"/>
    </row>
    <row r="55" spans="2:15" x14ac:dyDescent="0.3">
      <c r="D55" s="45" t="s">
        <v>77</v>
      </c>
      <c r="E55" s="46"/>
      <c r="F55" s="41" t="s">
        <v>78</v>
      </c>
      <c r="G55" s="41"/>
      <c r="H55" s="41"/>
      <c r="I55" s="41"/>
      <c r="J55" s="46"/>
      <c r="K55" s="41" t="s">
        <v>78</v>
      </c>
    </row>
    <row r="57" spans="2:15" x14ac:dyDescent="0.3">
      <c r="B57" s="47"/>
    </row>
    <row r="58" spans="2:15" x14ac:dyDescent="0.3">
      <c r="B58" s="47"/>
    </row>
    <row r="59" spans="2:15" x14ac:dyDescent="0.3">
      <c r="B59" s="47"/>
    </row>
    <row r="60" spans="2:15" x14ac:dyDescent="0.3">
      <c r="B60" s="47"/>
    </row>
    <row r="61" spans="2:15" x14ac:dyDescent="0.3">
      <c r="B61" s="47"/>
    </row>
    <row r="62" spans="2:15" x14ac:dyDescent="0.3">
      <c r="B62" s="47"/>
    </row>
    <row r="63" spans="2:15" x14ac:dyDescent="0.3">
      <c r="B63" s="47"/>
    </row>
    <row r="64" spans="2:15" x14ac:dyDescent="0.3">
      <c r="B64" s="47"/>
    </row>
    <row r="65" spans="2:2" x14ac:dyDescent="0.3">
      <c r="B65" s="47"/>
    </row>
    <row r="66" spans="2:2" x14ac:dyDescent="0.3">
      <c r="B66" s="47"/>
    </row>
    <row r="67" spans="2:2" x14ac:dyDescent="0.3">
      <c r="B67" s="47"/>
    </row>
    <row r="68" spans="2:2" x14ac:dyDescent="0.3">
      <c r="B68" s="47"/>
    </row>
    <row r="69" spans="2:2" x14ac:dyDescent="0.3">
      <c r="B69" s="47"/>
    </row>
    <row r="70" spans="2:2" x14ac:dyDescent="0.3">
      <c r="B70" s="47"/>
    </row>
    <row r="71" spans="2:2" x14ac:dyDescent="0.3">
      <c r="B71" s="47"/>
    </row>
    <row r="72" spans="2:2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6"/>
  <sheetViews>
    <sheetView showGridLines="0" view="pageBreakPreview" topLeftCell="A13" zoomScale="60" zoomScaleNormal="55" workbookViewId="0">
      <pane xSplit="4" ySplit="6" topLeftCell="E37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1 квартал 2015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(1 квартал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(1 квартал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21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21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21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7012293.7360973842</v>
      </c>
      <c r="F19" s="73">
        <f>F20+F28+F33+F41+F42+F43+F46+F47+F48</f>
        <v>392310.15398828679</v>
      </c>
      <c r="G19" s="74">
        <f>G20+G28+G33+G41+G42+G43+G46+G47+G48</f>
        <v>388811.54605924425</v>
      </c>
      <c r="H19" s="75">
        <f>H20+H28+H33+H41+H42+H43+H46+H47+H48</f>
        <v>1737.5446790425935</v>
      </c>
      <c r="I19" s="75">
        <f>G19+H19</f>
        <v>390549.09073828685</v>
      </c>
      <c r="J19" s="76">
        <f>F19-I19</f>
        <v>1761.0632499999483</v>
      </c>
      <c r="K19" s="73">
        <f>'[1]1.2. АЭС'!K19</f>
        <v>6436369.0240099998</v>
      </c>
      <c r="L19" s="73">
        <v>341356.1</v>
      </c>
      <c r="M19" s="74">
        <v>337901.55</v>
      </c>
      <c r="N19" s="75">
        <v>1649.7</v>
      </c>
      <c r="O19" s="75">
        <v>339551.25</v>
      </c>
      <c r="P19" s="76">
        <v>1804.8499999999799</v>
      </c>
      <c r="Q19" s="77" t="s">
        <v>30</v>
      </c>
    </row>
    <row r="20" spans="2:21" s="33" customFormat="1" ht="37.5" x14ac:dyDescent="0.3">
      <c r="B20" s="78" t="s">
        <v>89</v>
      </c>
      <c r="C20" s="79" t="s">
        <v>28</v>
      </c>
      <c r="D20" s="79" t="s">
        <v>54</v>
      </c>
      <c r="E20" s="80">
        <f>'[1]1.2. АЭС'!E20</f>
        <v>1546046.39625</v>
      </c>
      <c r="F20" s="80">
        <f>F21+F22+F27</f>
        <v>139249.76712999993</v>
      </c>
      <c r="G20" s="81">
        <f>G21+G22+G27</f>
        <v>139157.66933999996</v>
      </c>
      <c r="H20" s="21">
        <f>H21+H22+H27</f>
        <v>7.08962</v>
      </c>
      <c r="I20" s="21">
        <f t="shared" ref="I20:I54" si="0">G20+H20</f>
        <v>139164.75895999998</v>
      </c>
      <c r="J20" s="82">
        <f t="shared" ref="J20:J65" si="1">F20-I20</f>
        <v>85.008169999957317</v>
      </c>
      <c r="K20" s="80">
        <f>'[1]1.2. АЭС'!K20</f>
        <v>1282163.02547</v>
      </c>
      <c r="L20" s="80">
        <v>122458.63</v>
      </c>
      <c r="M20" s="83">
        <v>122338.81</v>
      </c>
      <c r="N20" s="21">
        <v>9.5399999999999991</v>
      </c>
      <c r="O20" s="21">
        <v>122348.35</v>
      </c>
      <c r="P20" s="82">
        <v>110.27999999999901</v>
      </c>
      <c r="Q20" s="84"/>
    </row>
    <row r="21" spans="2:21" x14ac:dyDescent="0.3">
      <c r="B21" s="85" t="s">
        <v>90</v>
      </c>
      <c r="C21" s="86" t="s">
        <v>28</v>
      </c>
      <c r="D21" s="86" t="s">
        <v>91</v>
      </c>
      <c r="E21" s="87">
        <f>'[1]1.2. АЭС'!E21</f>
        <v>77584.669959999999</v>
      </c>
      <c r="F21" s="87">
        <v>8192.4890400000004</v>
      </c>
      <c r="G21" s="88">
        <v>8157.02873</v>
      </c>
      <c r="H21" s="22">
        <v>4.3641199999999998</v>
      </c>
      <c r="I21" s="22">
        <f t="shared" si="0"/>
        <v>8161.3928500000002</v>
      </c>
      <c r="J21" s="89">
        <f t="shared" si="1"/>
        <v>31.096190000000206</v>
      </c>
      <c r="K21" s="87">
        <f>'[1]1.2. АЭС'!K21</f>
        <v>73845.811719999998</v>
      </c>
      <c r="L21" s="87">
        <v>6758.2</v>
      </c>
      <c r="M21" s="90">
        <v>6712.24</v>
      </c>
      <c r="N21" s="22">
        <v>6.77</v>
      </c>
      <c r="O21" s="22">
        <v>6719.01</v>
      </c>
      <c r="P21" s="89">
        <v>39.1899999999996</v>
      </c>
      <c r="Q21" s="84"/>
      <c r="R21" s="24">
        <v>0</v>
      </c>
      <c r="S21" s="24">
        <v>0</v>
      </c>
    </row>
    <row r="22" spans="2:21" ht="75" x14ac:dyDescent="0.3">
      <c r="B22" s="85" t="s">
        <v>92</v>
      </c>
      <c r="C22" s="86" t="s">
        <v>28</v>
      </c>
      <c r="D22" s="86" t="s">
        <v>93</v>
      </c>
      <c r="E22" s="87">
        <f>'[1]1.2. АЭС'!E22</f>
        <v>1345340.2912299999</v>
      </c>
      <c r="F22" s="87">
        <f>SUM(F23:F26)</f>
        <v>123082.32819999995</v>
      </c>
      <c r="G22" s="88">
        <f>SUM(G23:G26)</f>
        <v>123082.32819999995</v>
      </c>
      <c r="H22" s="22">
        <f>SUM(H23:H26)</f>
        <v>0</v>
      </c>
      <c r="I22" s="22">
        <f t="shared" si="0"/>
        <v>123082.32819999995</v>
      </c>
      <c r="J22" s="89">
        <f t="shared" si="1"/>
        <v>0</v>
      </c>
      <c r="K22" s="87">
        <f>'[1]1.2. АЭС'!K22</f>
        <v>1090403.8829999999</v>
      </c>
      <c r="L22" s="87">
        <v>107936.87</v>
      </c>
      <c r="M22" s="90">
        <v>107936.87</v>
      </c>
      <c r="N22" s="22">
        <v>0</v>
      </c>
      <c r="O22" s="22">
        <v>107936.87</v>
      </c>
      <c r="P22" s="89">
        <v>0</v>
      </c>
      <c r="Q22" s="91"/>
      <c r="R22" s="24">
        <v>-55222.51325999992</v>
      </c>
      <c r="S22" s="24">
        <v>0</v>
      </c>
      <c r="U22" s="1" t="s">
        <v>94</v>
      </c>
    </row>
    <row r="23" spans="2:21" x14ac:dyDescent="0.3">
      <c r="B23" s="92" t="s">
        <v>95</v>
      </c>
      <c r="C23" s="86" t="s">
        <v>28</v>
      </c>
      <c r="D23" s="86" t="s">
        <v>96</v>
      </c>
      <c r="E23" s="87">
        <f>'[1]1.2. АЭС'!E23</f>
        <v>399862.01484208001</v>
      </c>
      <c r="F23" s="87">
        <v>48915.5918860077</v>
      </c>
      <c r="G23" s="87">
        <v>48915.5918860077</v>
      </c>
      <c r="H23" s="87">
        <v>0</v>
      </c>
      <c r="I23" s="22">
        <f t="shared" si="0"/>
        <v>48915.5918860077</v>
      </c>
      <c r="J23" s="89">
        <f t="shared" si="1"/>
        <v>0</v>
      </c>
      <c r="K23" s="87">
        <f>'[1]1.2. АЭС'!K23</f>
        <v>299988.23674557498</v>
      </c>
      <c r="L23" s="87">
        <v>38545.685489201998</v>
      </c>
      <c r="M23" s="87">
        <v>38545.685489201998</v>
      </c>
      <c r="N23" s="87">
        <v>0</v>
      </c>
      <c r="O23" s="22">
        <v>38545.685489201998</v>
      </c>
      <c r="P23" s="89">
        <v>0</v>
      </c>
      <c r="Q23" s="93" t="s">
        <v>97</v>
      </c>
    </row>
    <row r="24" spans="2:21" x14ac:dyDescent="0.3">
      <c r="B24" s="92" t="s">
        <v>98</v>
      </c>
      <c r="C24" s="86" t="s">
        <v>28</v>
      </c>
      <c r="D24" s="86" t="s">
        <v>96</v>
      </c>
      <c r="E24" s="87">
        <f>'[1]1.2. АЭС'!E24</f>
        <v>247997.656286702</v>
      </c>
      <c r="F24" s="87">
        <v>4206.0552265164497</v>
      </c>
      <c r="G24" s="87">
        <v>4206.0552265164497</v>
      </c>
      <c r="H24" s="87">
        <v>0</v>
      </c>
      <c r="I24" s="22">
        <f t="shared" si="0"/>
        <v>4206.0552265164497</v>
      </c>
      <c r="J24" s="89">
        <f t="shared" si="1"/>
        <v>0</v>
      </c>
      <c r="K24" s="87">
        <f>'[1]1.2. АЭС'!K24</f>
        <v>238965.806370131</v>
      </c>
      <c r="L24" s="87">
        <v>6055.3486617786402</v>
      </c>
      <c r="M24" s="87">
        <v>6055.3486617786402</v>
      </c>
      <c r="N24" s="87">
        <v>0</v>
      </c>
      <c r="O24" s="22">
        <v>6055.3486617786402</v>
      </c>
      <c r="P24" s="89">
        <v>0</v>
      </c>
      <c r="Q24" s="94"/>
    </row>
    <row r="25" spans="2:21" x14ac:dyDescent="0.3">
      <c r="B25" s="92" t="s">
        <v>99</v>
      </c>
      <c r="C25" s="86" t="s">
        <v>28</v>
      </c>
      <c r="D25" s="86" t="s">
        <v>96</v>
      </c>
      <c r="E25" s="87">
        <f>'[1]1.2. АЭС'!E25</f>
        <v>312304.31389977998</v>
      </c>
      <c r="F25" s="87">
        <v>14967.9595891399</v>
      </c>
      <c r="G25" s="87">
        <v>14967.9595891399</v>
      </c>
      <c r="H25" s="87">
        <v>0</v>
      </c>
      <c r="I25" s="22">
        <f t="shared" si="0"/>
        <v>14967.9595891399</v>
      </c>
      <c r="J25" s="89">
        <f t="shared" si="1"/>
        <v>0</v>
      </c>
      <c r="K25" s="87">
        <f>'[1]1.2. АЭС'!K25</f>
        <v>233572.77172418701</v>
      </c>
      <c r="L25" s="87">
        <v>11422.368777567001</v>
      </c>
      <c r="M25" s="87">
        <v>11422.368777567001</v>
      </c>
      <c r="N25" s="87">
        <v>0</v>
      </c>
      <c r="O25" s="22">
        <v>11422.368777567001</v>
      </c>
      <c r="P25" s="89">
        <v>0</v>
      </c>
      <c r="Q25" s="94"/>
    </row>
    <row r="26" spans="2:21" x14ac:dyDescent="0.3">
      <c r="B26" s="92" t="s">
        <v>100</v>
      </c>
      <c r="C26" s="86" t="s">
        <v>28</v>
      </c>
      <c r="D26" s="86" t="s">
        <v>96</v>
      </c>
      <c r="E26" s="87">
        <f>'[1]1.2. АЭС'!E26</f>
        <v>385176.30620143801</v>
      </c>
      <c r="F26" s="87">
        <v>54992.721498335901</v>
      </c>
      <c r="G26" s="87">
        <v>54992.721498335901</v>
      </c>
      <c r="H26" s="87">
        <v>0</v>
      </c>
      <c r="I26" s="22">
        <f t="shared" si="0"/>
        <v>54992.721498335901</v>
      </c>
      <c r="J26" s="89">
        <f t="shared" si="1"/>
        <v>0</v>
      </c>
      <c r="K26" s="87">
        <f>'[1]1.2. АЭС'!K26</f>
        <v>273501.460938601</v>
      </c>
      <c r="L26" s="87">
        <v>44931.378456179104</v>
      </c>
      <c r="M26" s="87">
        <v>44931.378456179104</v>
      </c>
      <c r="N26" s="87">
        <v>0</v>
      </c>
      <c r="O26" s="22">
        <v>44931.378456179104</v>
      </c>
      <c r="P26" s="89">
        <v>0</v>
      </c>
      <c r="Q26" s="95"/>
    </row>
    <row r="27" spans="2:21" ht="37.5" x14ac:dyDescent="0.3">
      <c r="B27" s="85" t="s">
        <v>101</v>
      </c>
      <c r="C27" s="86" t="s">
        <v>28</v>
      </c>
      <c r="D27" s="86" t="s">
        <v>102</v>
      </c>
      <c r="E27" s="87">
        <f>'[1]1.2. АЭС'!E27</f>
        <v>123121.43505999999</v>
      </c>
      <c r="F27" s="87">
        <v>7974.9498899999999</v>
      </c>
      <c r="G27" s="88">
        <v>7918.3124100000005</v>
      </c>
      <c r="H27" s="22">
        <v>2.7255000000000003</v>
      </c>
      <c r="I27" s="22">
        <f t="shared" si="0"/>
        <v>7921.03791</v>
      </c>
      <c r="J27" s="89">
        <f t="shared" si="1"/>
        <v>53.911979999999858</v>
      </c>
      <c r="K27" s="87">
        <f>'[1]1.2. АЭС'!K27</f>
        <v>117913.33074999999</v>
      </c>
      <c r="L27" s="87">
        <v>7763.56</v>
      </c>
      <c r="M27" s="90">
        <v>7689.7</v>
      </c>
      <c r="N27" s="22">
        <v>2.77</v>
      </c>
      <c r="O27" s="22">
        <v>7692.47</v>
      </c>
      <c r="P27" s="89">
        <v>71.090000000000103</v>
      </c>
      <c r="Q27" s="96" t="s">
        <v>30</v>
      </c>
      <c r="R27" s="24">
        <v>0</v>
      </c>
      <c r="S27" s="24">
        <v>0</v>
      </c>
    </row>
    <row r="28" spans="2:21" s="33" customFormat="1" ht="45" customHeight="1" x14ac:dyDescent="0.3">
      <c r="B28" s="78" t="s">
        <v>103</v>
      </c>
      <c r="C28" s="79" t="s">
        <v>28</v>
      </c>
      <c r="D28" s="79" t="s">
        <v>56</v>
      </c>
      <c r="E28" s="80">
        <f>'[1]1.2. АЭС'!E28</f>
        <v>2674201.9802199998</v>
      </c>
      <c r="F28" s="80">
        <f>F29+F30+F31+F32</f>
        <v>28029.089050000002</v>
      </c>
      <c r="G28" s="81">
        <f>G29+G30+G31+G32</f>
        <v>28024.523590000001</v>
      </c>
      <c r="H28" s="21">
        <f>H29+H30+H31+H32</f>
        <v>2.44652</v>
      </c>
      <c r="I28" s="21">
        <f t="shared" si="0"/>
        <v>28026.970110000002</v>
      </c>
      <c r="J28" s="82">
        <f t="shared" si="1"/>
        <v>2.1189400000002934</v>
      </c>
      <c r="K28" s="80">
        <f>'[1]1.2. АЭС'!K28</f>
        <v>2833275.4553299998</v>
      </c>
      <c r="L28" s="80">
        <v>27749.88</v>
      </c>
      <c r="M28" s="83">
        <v>27747.25</v>
      </c>
      <c r="N28" s="21">
        <v>1.01</v>
      </c>
      <c r="O28" s="21">
        <v>27748.26</v>
      </c>
      <c r="P28" s="82">
        <v>1.62000000000262</v>
      </c>
      <c r="Q28" s="97"/>
    </row>
    <row r="29" spans="2:21" x14ac:dyDescent="0.3">
      <c r="B29" s="85" t="s">
        <v>104</v>
      </c>
      <c r="C29" s="86" t="s">
        <v>28</v>
      </c>
      <c r="D29" s="86" t="s">
        <v>105</v>
      </c>
      <c r="E29" s="87">
        <f>'[1]1.2. АЭС'!E29</f>
        <v>8825.7221899999986</v>
      </c>
      <c r="F29" s="87">
        <v>471.36360999999994</v>
      </c>
      <c r="G29" s="87">
        <v>466.79814999999996</v>
      </c>
      <c r="H29" s="87">
        <v>2.44652</v>
      </c>
      <c r="I29" s="21">
        <f t="shared" si="0"/>
        <v>469.24466999999999</v>
      </c>
      <c r="J29" s="89">
        <f t="shared" si="1"/>
        <v>2.1189399999999523</v>
      </c>
      <c r="K29" s="87">
        <f>'[1]1.2. АЭС'!K29</f>
        <v>4574.9033300000001</v>
      </c>
      <c r="L29" s="87">
        <v>256.77</v>
      </c>
      <c r="M29" s="90">
        <v>254.14</v>
      </c>
      <c r="N29" s="22">
        <v>1.01</v>
      </c>
      <c r="O29" s="22">
        <v>255.15</v>
      </c>
      <c r="P29" s="89">
        <v>1.62</v>
      </c>
      <c r="Q29" s="97"/>
      <c r="R29" s="24">
        <v>0</v>
      </c>
      <c r="S29" s="24">
        <v>0</v>
      </c>
    </row>
    <row r="30" spans="2:21" x14ac:dyDescent="0.3">
      <c r="B30" s="85" t="s">
        <v>106</v>
      </c>
      <c r="C30" s="86" t="s">
        <v>28</v>
      </c>
      <c r="D30" s="86" t="s">
        <v>107</v>
      </c>
      <c r="E30" s="87">
        <f>'[1]1.2. АЭС'!E30</f>
        <v>1270428.88983</v>
      </c>
      <c r="F30" s="87">
        <v>26366.746090000001</v>
      </c>
      <c r="G30" s="88">
        <v>26366.746090000001</v>
      </c>
      <c r="H30" s="22">
        <v>0</v>
      </c>
      <c r="I30" s="22">
        <f t="shared" si="0"/>
        <v>26366.746090000001</v>
      </c>
      <c r="J30" s="89">
        <f t="shared" si="1"/>
        <v>0</v>
      </c>
      <c r="K30" s="87">
        <f>'[1]1.2. АЭС'!K30</f>
        <v>1287412.2520000001</v>
      </c>
      <c r="L30" s="87">
        <v>27493.11</v>
      </c>
      <c r="M30" s="90">
        <v>27493.11</v>
      </c>
      <c r="N30" s="22">
        <v>0</v>
      </c>
      <c r="O30" s="22">
        <v>27493.11</v>
      </c>
      <c r="P30" s="89">
        <v>0</v>
      </c>
      <c r="Q30" s="97"/>
      <c r="R30" s="24">
        <v>0</v>
      </c>
      <c r="S30" s="24">
        <v>0</v>
      </c>
    </row>
    <row r="31" spans="2:21" ht="37.5" x14ac:dyDescent="0.3">
      <c r="B31" s="85" t="s">
        <v>108</v>
      </c>
      <c r="C31" s="86" t="s">
        <v>28</v>
      </c>
      <c r="D31" s="86" t="s">
        <v>109</v>
      </c>
      <c r="E31" s="87">
        <f>'[1]1.2. АЭС'!E31</f>
        <v>1349234.0770299998</v>
      </c>
      <c r="F31" s="87">
        <v>0</v>
      </c>
      <c r="G31" s="88">
        <v>0</v>
      </c>
      <c r="H31" s="22">
        <v>0</v>
      </c>
      <c r="I31" s="22">
        <f t="shared" si="0"/>
        <v>0</v>
      </c>
      <c r="J31" s="89">
        <f t="shared" si="1"/>
        <v>0</v>
      </c>
      <c r="K31" s="87">
        <f>'[1]1.2. АЭС'!K31</f>
        <v>1507193.06</v>
      </c>
      <c r="L31" s="87">
        <v>0</v>
      </c>
      <c r="M31" s="90">
        <v>0</v>
      </c>
      <c r="N31" s="22">
        <v>0</v>
      </c>
      <c r="O31" s="22">
        <v>0</v>
      </c>
      <c r="P31" s="89">
        <v>0</v>
      </c>
      <c r="Q31" s="97"/>
      <c r="R31" s="24">
        <v>0</v>
      </c>
      <c r="S31" s="24">
        <v>0</v>
      </c>
    </row>
    <row r="32" spans="2:21" ht="42" customHeight="1" x14ac:dyDescent="0.3">
      <c r="B32" s="85" t="s">
        <v>110</v>
      </c>
      <c r="C32" s="86" t="s">
        <v>28</v>
      </c>
      <c r="D32" s="86" t="s">
        <v>111</v>
      </c>
      <c r="E32" s="87">
        <f>'[1]1.2. АЭС'!E32</f>
        <v>45713.291170000004</v>
      </c>
      <c r="F32" s="87">
        <v>1190.9793500000001</v>
      </c>
      <c r="G32" s="88">
        <v>1190.9793500000001</v>
      </c>
      <c r="H32" s="22">
        <v>0</v>
      </c>
      <c r="I32" s="22">
        <f t="shared" si="0"/>
        <v>1190.9793500000001</v>
      </c>
      <c r="J32" s="89">
        <f t="shared" si="1"/>
        <v>0</v>
      </c>
      <c r="K32" s="87">
        <f>'[1]1.2. АЭС'!K32</f>
        <v>34095.24</v>
      </c>
      <c r="L32" s="87">
        <v>0</v>
      </c>
      <c r="M32" s="90">
        <v>0</v>
      </c>
      <c r="N32" s="22">
        <v>0</v>
      </c>
      <c r="O32" s="22">
        <v>0</v>
      </c>
      <c r="P32" s="89">
        <v>0</v>
      </c>
      <c r="Q32" s="97"/>
      <c r="R32" s="24">
        <v>0</v>
      </c>
      <c r="S32" s="24">
        <v>0</v>
      </c>
    </row>
    <row r="33" spans="2:19" s="33" customFormat="1" x14ac:dyDescent="0.3">
      <c r="B33" s="78" t="s">
        <v>112</v>
      </c>
      <c r="C33" s="79" t="s">
        <v>28</v>
      </c>
      <c r="D33" s="79" t="s">
        <v>58</v>
      </c>
      <c r="E33" s="80">
        <f>'[1]1.2. АЭС'!E33</f>
        <v>1243225.0723199998</v>
      </c>
      <c r="F33" s="80">
        <f>F34+F35+F36</f>
        <v>116910.53899999999</v>
      </c>
      <c r="G33" s="81">
        <f>G34+G35+G36</f>
        <v>114472.6129999999</v>
      </c>
      <c r="H33" s="21">
        <f>H34+H35+H36</f>
        <v>1279.3490000000002</v>
      </c>
      <c r="I33" s="21">
        <f t="shared" si="0"/>
        <v>115751.9619999999</v>
      </c>
      <c r="J33" s="82">
        <f t="shared" si="1"/>
        <v>1158.5770000000921</v>
      </c>
      <c r="K33" s="80">
        <f>'[1]1.2. АЭС'!K33</f>
        <v>1041743.3139290001</v>
      </c>
      <c r="L33" s="80">
        <v>98386.55</v>
      </c>
      <c r="M33" s="83">
        <v>96165.156000000003</v>
      </c>
      <c r="N33" s="21">
        <v>1058.288</v>
      </c>
      <c r="O33" s="21">
        <v>97223.444000000003</v>
      </c>
      <c r="P33" s="82">
        <v>1163.106</v>
      </c>
      <c r="Q33" s="98"/>
    </row>
    <row r="34" spans="2:19" x14ac:dyDescent="0.3">
      <c r="B34" s="92" t="s">
        <v>113</v>
      </c>
      <c r="C34" s="86" t="s">
        <v>28</v>
      </c>
      <c r="D34" s="86" t="s">
        <v>96</v>
      </c>
      <c r="E34" s="87">
        <f>'[1]1.2. АЭС'!E34</f>
        <v>329063.942315828</v>
      </c>
      <c r="F34" s="87">
        <v>27262.78</v>
      </c>
      <c r="G34" s="87">
        <v>26217.147999999899</v>
      </c>
      <c r="H34" s="87">
        <v>552.43200000000002</v>
      </c>
      <c r="I34" s="22">
        <f t="shared" si="0"/>
        <v>26769.5799999999</v>
      </c>
      <c r="J34" s="89">
        <f t="shared" si="1"/>
        <v>493.20000000009895</v>
      </c>
      <c r="K34" s="87">
        <f>'[1]1.2. АЭС'!K34</f>
        <v>281223.51163899997</v>
      </c>
      <c r="L34" s="87">
        <v>24004.95</v>
      </c>
      <c r="M34" s="90">
        <v>23515.53</v>
      </c>
      <c r="N34" s="22">
        <v>489.42</v>
      </c>
      <c r="O34" s="22">
        <v>24004.95</v>
      </c>
      <c r="P34" s="89">
        <v>0</v>
      </c>
      <c r="Q34" s="93" t="s">
        <v>97</v>
      </c>
    </row>
    <row r="35" spans="2:19" x14ac:dyDescent="0.3">
      <c r="B35" s="92" t="s">
        <v>114</v>
      </c>
      <c r="C35" s="86" t="s">
        <v>28</v>
      </c>
      <c r="D35" s="86" t="s">
        <v>96</v>
      </c>
      <c r="E35" s="87">
        <f>'[1]1.2. АЭС'!E35</f>
        <v>364834.60674167197</v>
      </c>
      <c r="F35" s="87">
        <v>30730.034</v>
      </c>
      <c r="G35" s="87">
        <v>30003.116999999998</v>
      </c>
      <c r="H35" s="87">
        <v>726.91700000000003</v>
      </c>
      <c r="I35" s="22">
        <f t="shared" si="0"/>
        <v>30730.034</v>
      </c>
      <c r="J35" s="89">
        <f t="shared" si="1"/>
        <v>0</v>
      </c>
      <c r="K35" s="87">
        <f>'[1]1.2. АЭС'!K35</f>
        <v>308515.85440000001</v>
      </c>
      <c r="L35" s="87">
        <v>25134.34</v>
      </c>
      <c r="M35" s="90">
        <v>23857.146000000001</v>
      </c>
      <c r="N35" s="22">
        <v>568.86800000000005</v>
      </c>
      <c r="O35" s="22">
        <v>24426.013999999999</v>
      </c>
      <c r="P35" s="89">
        <v>708.32600000000105</v>
      </c>
      <c r="Q35" s="99"/>
    </row>
    <row r="36" spans="2:19" x14ac:dyDescent="0.3">
      <c r="B36" s="92" t="s">
        <v>115</v>
      </c>
      <c r="C36" s="86" t="s">
        <v>28</v>
      </c>
      <c r="D36" s="86" t="s">
        <v>96</v>
      </c>
      <c r="E36" s="87">
        <f>'[1]1.2. АЭС'!E36</f>
        <v>549326.52326249995</v>
      </c>
      <c r="F36" s="87">
        <v>58917.724999999999</v>
      </c>
      <c r="G36" s="87">
        <v>58252.347999999998</v>
      </c>
      <c r="H36" s="87">
        <v>0</v>
      </c>
      <c r="I36" s="22">
        <f t="shared" si="0"/>
        <v>58252.347999999998</v>
      </c>
      <c r="J36" s="89">
        <f t="shared" si="1"/>
        <v>665.37700000000041</v>
      </c>
      <c r="K36" s="87">
        <f>'[1]1.2. АЭС'!K36</f>
        <v>452003.94789000001</v>
      </c>
      <c r="L36" s="87">
        <v>49247.26</v>
      </c>
      <c r="M36" s="90">
        <v>48792.480000000003</v>
      </c>
      <c r="N36" s="22">
        <v>0</v>
      </c>
      <c r="O36" s="22">
        <v>48792.480000000003</v>
      </c>
      <c r="P36" s="89">
        <v>454.77999999999901</v>
      </c>
      <c r="Q36" s="99"/>
    </row>
    <row r="37" spans="2:19" ht="56.25" x14ac:dyDescent="0.3">
      <c r="B37" s="100" t="s">
        <v>116</v>
      </c>
      <c r="C37" s="86" t="s">
        <v>117</v>
      </c>
      <c r="D37" s="86" t="s">
        <v>96</v>
      </c>
      <c r="E37" s="87">
        <f>'[1]1.2. АЭС'!E37</f>
        <v>7270.1470000000008</v>
      </c>
      <c r="F37" s="87">
        <f>F38+F39+F40</f>
        <v>540.66999999999996</v>
      </c>
      <c r="G37" s="88">
        <f>G38+G39+G40</f>
        <v>529.85</v>
      </c>
      <c r="H37" s="22">
        <f>H38+H39+H40</f>
        <v>4.3</v>
      </c>
      <c r="I37" s="22">
        <f t="shared" si="0"/>
        <v>534.15</v>
      </c>
      <c r="J37" s="89">
        <f t="shared" si="1"/>
        <v>6.5199999999999818</v>
      </c>
      <c r="K37" s="87">
        <f>'[1]1.2. АЭС'!K37</f>
        <v>7052.67</v>
      </c>
      <c r="L37" s="87">
        <v>537</v>
      </c>
      <c r="M37" s="90">
        <v>525.54300000000001</v>
      </c>
      <c r="N37" s="22">
        <v>4.3</v>
      </c>
      <c r="O37" s="22">
        <v>529.84299999999996</v>
      </c>
      <c r="P37" s="89">
        <v>7.15700000000004</v>
      </c>
      <c r="Q37" s="99"/>
    </row>
    <row r="38" spans="2:19" x14ac:dyDescent="0.3">
      <c r="B38" s="92" t="s">
        <v>113</v>
      </c>
      <c r="C38" s="86" t="s">
        <v>117</v>
      </c>
      <c r="D38" s="86" t="s">
        <v>96</v>
      </c>
      <c r="E38" s="87">
        <f>'[1]1.2. АЭС'!E38</f>
        <v>1193.1300000000001</v>
      </c>
      <c r="F38" s="87">
        <v>78.89</v>
      </c>
      <c r="G38" s="88">
        <v>75.59</v>
      </c>
      <c r="H38" s="22">
        <v>1.3</v>
      </c>
      <c r="I38" s="22">
        <f t="shared" si="0"/>
        <v>76.89</v>
      </c>
      <c r="J38" s="89">
        <f t="shared" si="1"/>
        <v>2</v>
      </c>
      <c r="K38" s="87">
        <f>'[1]1.2. АЭС'!K38</f>
        <v>1171.453</v>
      </c>
      <c r="L38" s="87">
        <v>79.03</v>
      </c>
      <c r="M38" s="90">
        <v>77.733000000000004</v>
      </c>
      <c r="N38" s="22">
        <v>1.3</v>
      </c>
      <c r="O38" s="22">
        <v>79.033000000000001</v>
      </c>
      <c r="P38" s="89">
        <v>-3.0000000000001098E-3</v>
      </c>
      <c r="Q38" s="99"/>
    </row>
    <row r="39" spans="2:19" x14ac:dyDescent="0.3">
      <c r="B39" s="92" t="s">
        <v>114</v>
      </c>
      <c r="C39" s="86" t="s">
        <v>117</v>
      </c>
      <c r="D39" s="86" t="s">
        <v>96</v>
      </c>
      <c r="E39" s="87">
        <f>'[1]1.2. АЭС'!E39</f>
        <v>1882.23</v>
      </c>
      <c r="F39" s="87">
        <v>122.58</v>
      </c>
      <c r="G39" s="88">
        <v>119.58</v>
      </c>
      <c r="H39" s="22">
        <v>3</v>
      </c>
      <c r="I39" s="22">
        <f t="shared" si="0"/>
        <v>122.58</v>
      </c>
      <c r="J39" s="89">
        <f t="shared" si="1"/>
        <v>0</v>
      </c>
      <c r="K39" s="87">
        <f>'[1]1.2. АЭС'!K39</f>
        <v>1826.29</v>
      </c>
      <c r="L39" s="87">
        <v>120.51</v>
      </c>
      <c r="M39" s="90">
        <v>113.71</v>
      </c>
      <c r="N39" s="22">
        <v>3</v>
      </c>
      <c r="O39" s="22">
        <v>116.71</v>
      </c>
      <c r="P39" s="89">
        <v>3.80000000000001</v>
      </c>
      <c r="Q39" s="99"/>
    </row>
    <row r="40" spans="2:19" x14ac:dyDescent="0.3">
      <c r="B40" s="92" t="s">
        <v>115</v>
      </c>
      <c r="C40" s="86" t="s">
        <v>117</v>
      </c>
      <c r="D40" s="86" t="s">
        <v>96</v>
      </c>
      <c r="E40" s="87">
        <f>'[1]1.2. АЭС'!E40</f>
        <v>4194.7870000000003</v>
      </c>
      <c r="F40" s="87">
        <v>339.2</v>
      </c>
      <c r="G40" s="88">
        <v>334.68</v>
      </c>
      <c r="H40" s="22">
        <v>0</v>
      </c>
      <c r="I40" s="22">
        <f t="shared" si="0"/>
        <v>334.68</v>
      </c>
      <c r="J40" s="89">
        <f t="shared" si="1"/>
        <v>4.5199999999999818</v>
      </c>
      <c r="K40" s="87">
        <f>'[1]1.2. АЭС'!K40</f>
        <v>4054.9270000000001</v>
      </c>
      <c r="L40" s="87">
        <v>337.46</v>
      </c>
      <c r="M40" s="90">
        <v>334.1</v>
      </c>
      <c r="N40" s="22">
        <v>0</v>
      </c>
      <c r="O40" s="22">
        <v>334.1</v>
      </c>
      <c r="P40" s="89">
        <v>3.3599999999999599</v>
      </c>
      <c r="Q40" s="101"/>
    </row>
    <row r="41" spans="2:19" s="33" customFormat="1" ht="112.5" x14ac:dyDescent="0.3">
      <c r="B41" s="78" t="s">
        <v>118</v>
      </c>
      <c r="C41" s="79" t="s">
        <v>28</v>
      </c>
      <c r="D41" s="79" t="s">
        <v>61</v>
      </c>
      <c r="E41" s="80">
        <f>'[1]1.2. АЭС'!E41</f>
        <v>377018.04502000002</v>
      </c>
      <c r="F41" s="80">
        <v>35238.007709999998</v>
      </c>
      <c r="G41" s="81">
        <v>34500.310279999998</v>
      </c>
      <c r="H41" s="81">
        <v>387.99477000000002</v>
      </c>
      <c r="I41" s="21">
        <f t="shared" si="0"/>
        <v>34888.305049999995</v>
      </c>
      <c r="J41" s="82">
        <f t="shared" si="1"/>
        <v>349.70266000000265</v>
      </c>
      <c r="K41" s="80">
        <f>'[1]1.2. АЭС'!K41</f>
        <v>315446.80219999998</v>
      </c>
      <c r="L41" s="80">
        <v>29668.12</v>
      </c>
      <c r="M41" s="83">
        <v>28995.82</v>
      </c>
      <c r="N41" s="21">
        <v>320.45999999999998</v>
      </c>
      <c r="O41" s="21">
        <v>29316.28</v>
      </c>
      <c r="P41" s="82">
        <v>351.84</v>
      </c>
      <c r="Q41" s="96" t="s">
        <v>30</v>
      </c>
    </row>
    <row r="42" spans="2:19" s="33" customFormat="1" x14ac:dyDescent="0.3">
      <c r="B42" s="78" t="s">
        <v>119</v>
      </c>
      <c r="C42" s="79" t="s">
        <v>28</v>
      </c>
      <c r="D42" s="79" t="s">
        <v>63</v>
      </c>
      <c r="E42" s="80">
        <f>'[1]1.2. АЭС'!E42</f>
        <v>510169.71259000001</v>
      </c>
      <c r="F42" s="80">
        <v>45044.878210000003</v>
      </c>
      <c r="G42" s="80">
        <v>44983.801250000004</v>
      </c>
      <c r="H42" s="80">
        <v>3.1218400000000002</v>
      </c>
      <c r="I42" s="21">
        <f t="shared" si="0"/>
        <v>44986.923090000004</v>
      </c>
      <c r="J42" s="82">
        <f t="shared" si="1"/>
        <v>57.955119999998715</v>
      </c>
      <c r="K42" s="80">
        <f>'[1]1.2. АЭС'!K42</f>
        <v>550140.77836999996</v>
      </c>
      <c r="L42" s="80">
        <v>42112.78</v>
      </c>
      <c r="M42" s="83">
        <v>42032.42</v>
      </c>
      <c r="N42" s="21">
        <v>2.6</v>
      </c>
      <c r="O42" s="21">
        <v>42035.02</v>
      </c>
      <c r="P42" s="82">
        <v>77.760000000001995</v>
      </c>
      <c r="Q42" s="84"/>
      <c r="R42" s="102">
        <v>0</v>
      </c>
      <c r="S42" s="102">
        <v>0</v>
      </c>
    </row>
    <row r="43" spans="2:19" s="33" customFormat="1" ht="40.5" customHeight="1" x14ac:dyDescent="0.3">
      <c r="B43" s="78" t="s">
        <v>120</v>
      </c>
      <c r="C43" s="79" t="s">
        <v>28</v>
      </c>
      <c r="D43" s="79" t="s">
        <v>121</v>
      </c>
      <c r="E43" s="80">
        <f>'[1]1.2. АЭС'!E43</f>
        <v>71501.944080000001</v>
      </c>
      <c r="F43" s="80">
        <f>F44+F45</f>
        <v>1290.78172</v>
      </c>
      <c r="G43" s="81">
        <f>G44+G45</f>
        <v>1267.7799</v>
      </c>
      <c r="H43" s="21">
        <f>H44+H45</f>
        <v>0</v>
      </c>
      <c r="I43" s="21">
        <f t="shared" si="0"/>
        <v>1267.7799</v>
      </c>
      <c r="J43" s="82">
        <f t="shared" si="1"/>
        <v>23.001819999999952</v>
      </c>
      <c r="K43" s="80">
        <f>'[1]1.2. АЭС'!K43</f>
        <v>52465.912389999998</v>
      </c>
      <c r="L43" s="80">
        <v>197.53</v>
      </c>
      <c r="M43" s="83">
        <v>196.29</v>
      </c>
      <c r="N43" s="21">
        <v>0</v>
      </c>
      <c r="O43" s="21">
        <v>196.29</v>
      </c>
      <c r="P43" s="82">
        <v>1.24000000000001</v>
      </c>
      <c r="Q43" s="84"/>
    </row>
    <row r="44" spans="2:19" x14ac:dyDescent="0.3">
      <c r="B44" s="100" t="s">
        <v>122</v>
      </c>
      <c r="C44" s="86" t="s">
        <v>28</v>
      </c>
      <c r="D44" s="103">
        <v>161</v>
      </c>
      <c r="E44" s="87">
        <f>'[1]1.2. АЭС'!E44</f>
        <v>71501.944080000001</v>
      </c>
      <c r="F44" s="87">
        <v>1290.78172</v>
      </c>
      <c r="G44" s="87">
        <v>1267.7799</v>
      </c>
      <c r="H44" s="87">
        <v>0</v>
      </c>
      <c r="I44" s="22">
        <f t="shared" si="0"/>
        <v>1267.7799</v>
      </c>
      <c r="J44" s="89">
        <f t="shared" si="1"/>
        <v>23.001819999999952</v>
      </c>
      <c r="K44" s="87">
        <f>'[1]1.2. АЭС'!K44</f>
        <v>52465.912389999998</v>
      </c>
      <c r="L44" s="87">
        <v>197.53</v>
      </c>
      <c r="M44" s="90">
        <v>196.29</v>
      </c>
      <c r="N44" s="22">
        <v>0</v>
      </c>
      <c r="O44" s="22">
        <v>196.29</v>
      </c>
      <c r="P44" s="89">
        <v>1.24000000000001</v>
      </c>
      <c r="Q44" s="84"/>
      <c r="R44" s="24">
        <v>0</v>
      </c>
      <c r="S44" s="24">
        <v>0</v>
      </c>
    </row>
    <row r="45" spans="2:19" x14ac:dyDescent="0.3">
      <c r="B45" s="100" t="s">
        <v>123</v>
      </c>
      <c r="C45" s="86" t="s">
        <v>28</v>
      </c>
      <c r="D45" s="103">
        <v>162</v>
      </c>
      <c r="E45" s="87">
        <f>'[1]1.2. АЭС'!E45</f>
        <v>0</v>
      </c>
      <c r="F45" s="87">
        <v>0</v>
      </c>
      <c r="G45" s="88">
        <v>0</v>
      </c>
      <c r="H45" s="22">
        <v>0</v>
      </c>
      <c r="I45" s="22">
        <f t="shared" si="0"/>
        <v>0</v>
      </c>
      <c r="J45" s="89">
        <f t="shared" si="1"/>
        <v>0</v>
      </c>
      <c r="K45" s="87">
        <f>'[1]1.2. АЭС'!K45</f>
        <v>0</v>
      </c>
      <c r="L45" s="87">
        <v>0</v>
      </c>
      <c r="M45" s="90">
        <v>0</v>
      </c>
      <c r="N45" s="22">
        <v>0</v>
      </c>
      <c r="O45" s="22">
        <v>0</v>
      </c>
      <c r="P45" s="89">
        <v>0</v>
      </c>
      <c r="Q45" s="84"/>
    </row>
    <row r="46" spans="2:19" s="33" customFormat="1" ht="37.5" x14ac:dyDescent="0.3">
      <c r="B46" s="78" t="s">
        <v>124</v>
      </c>
      <c r="C46" s="79" t="s">
        <v>28</v>
      </c>
      <c r="D46" s="79" t="s">
        <v>125</v>
      </c>
      <c r="E46" s="80">
        <f>'[1]1.2. АЭС'!E46</f>
        <v>64014.45016</v>
      </c>
      <c r="F46" s="80">
        <v>4203.7619999999997</v>
      </c>
      <c r="G46" s="80">
        <v>4159.1300300000003</v>
      </c>
      <c r="H46" s="80">
        <v>26.58943</v>
      </c>
      <c r="I46" s="21">
        <f t="shared" si="0"/>
        <v>4185.7194600000003</v>
      </c>
      <c r="J46" s="82">
        <f t="shared" si="1"/>
        <v>18.042539999999462</v>
      </c>
      <c r="K46" s="80">
        <f>'[1]1.2. АЭС'!K46</f>
        <v>49343.536</v>
      </c>
      <c r="L46" s="80">
        <v>3423.98</v>
      </c>
      <c r="M46" s="83">
        <v>3372.6</v>
      </c>
      <c r="N46" s="21">
        <v>18.04</v>
      </c>
      <c r="O46" s="21">
        <v>3390.64</v>
      </c>
      <c r="P46" s="82">
        <v>33.340000000000103</v>
      </c>
      <c r="Q46" s="84"/>
      <c r="R46" s="102">
        <v>0</v>
      </c>
      <c r="S46" s="102">
        <v>0</v>
      </c>
    </row>
    <row r="47" spans="2:19" s="33" customFormat="1" ht="56.25" x14ac:dyDescent="0.3">
      <c r="B47" s="78" t="s">
        <v>126</v>
      </c>
      <c r="C47" s="79" t="s">
        <v>28</v>
      </c>
      <c r="D47" s="79" t="s">
        <v>127</v>
      </c>
      <c r="E47" s="80">
        <f>'[1]1.2. АЭС'!E47</f>
        <v>323963.41533000005</v>
      </c>
      <c r="F47" s="80">
        <f>'1.1. ЮЯЭС'!F26</f>
        <v>2078.6</v>
      </c>
      <c r="G47" s="80">
        <f>'1.1. ЮЯЭС'!G26</f>
        <v>2078.6</v>
      </c>
      <c r="H47" s="80">
        <f>'1.1. ЮЯЭС'!H26</f>
        <v>0</v>
      </c>
      <c r="I47" s="21">
        <f t="shared" si="0"/>
        <v>2078.6</v>
      </c>
      <c r="J47" s="82">
        <f t="shared" si="1"/>
        <v>0</v>
      </c>
      <c r="K47" s="80">
        <f>'[1]1.2. АЭС'!K47</f>
        <v>185420.74882000001</v>
      </c>
      <c r="L47" s="80">
        <v>1215.94</v>
      </c>
      <c r="M47" s="80">
        <v>1215.94</v>
      </c>
      <c r="N47" s="80">
        <v>0</v>
      </c>
      <c r="O47" s="21">
        <v>1215.94</v>
      </c>
      <c r="P47" s="82">
        <v>0</v>
      </c>
      <c r="Q47" s="104"/>
      <c r="R47" s="102">
        <v>0</v>
      </c>
      <c r="S47" s="102">
        <v>0</v>
      </c>
    </row>
    <row r="48" spans="2:19" s="33" customFormat="1" x14ac:dyDescent="0.3">
      <c r="B48" s="78" t="s">
        <v>51</v>
      </c>
      <c r="C48" s="79" t="s">
        <v>28</v>
      </c>
      <c r="D48" s="79" t="s">
        <v>128</v>
      </c>
      <c r="E48" s="80">
        <f>'[1]1.2. АЭС'!E48</f>
        <v>202152.72012738598</v>
      </c>
      <c r="F48" s="80">
        <f>('1.1. ЮЯЭС'!F20+'1.1. ЮЯЭС'!F22)-F20-F28-F33-F41-F42-F43-F46</f>
        <v>20264.729168286878</v>
      </c>
      <c r="G48" s="81">
        <f>('1.1. ЮЯЭС'!G20+'1.1. ЮЯЭС'!G22)-G20-G28-G33-G41-G42-G43-G46</f>
        <v>20167.11866924441</v>
      </c>
      <c r="H48" s="21">
        <f>('1.1. ЮЯЭС'!H20+'1.1. ЮЯЭС'!H22)-H20-H28-H33-H41-H42-H43-H46</f>
        <v>30.953499042593435</v>
      </c>
      <c r="I48" s="21">
        <f t="shared" si="0"/>
        <v>20198.072168287003</v>
      </c>
      <c r="J48" s="82">
        <f t="shared" si="1"/>
        <v>66.656999999875552</v>
      </c>
      <c r="K48" s="80">
        <f>'[1]1.2. АЭС'!K48</f>
        <v>126369.451501</v>
      </c>
      <c r="L48" s="80">
        <v>16142.69</v>
      </c>
      <c r="M48" s="80">
        <v>15837.263999999999</v>
      </c>
      <c r="N48" s="80">
        <v>239.762</v>
      </c>
      <c r="O48" s="21">
        <v>16077.026</v>
      </c>
      <c r="P48" s="82">
        <v>65.663999999982494</v>
      </c>
      <c r="Q48" s="105"/>
    </row>
    <row r="49" spans="2:19" s="33" customFormat="1" ht="56.25" x14ac:dyDescent="0.3">
      <c r="B49" s="106" t="s">
        <v>129</v>
      </c>
      <c r="C49" s="79" t="s">
        <v>28</v>
      </c>
      <c r="D49" s="79" t="s">
        <v>130</v>
      </c>
      <c r="E49" s="80">
        <f>'[1]1.2. АЭС'!E49</f>
        <v>1122110.44723</v>
      </c>
      <c r="F49" s="80">
        <f>F50+F51+F52+F53+F54</f>
        <v>9333.1471500000007</v>
      </c>
      <c r="G49" s="81">
        <f>G50+G51+G52+G53+G54</f>
        <v>8803.5896618778097</v>
      </c>
      <c r="H49" s="21">
        <f>H50+H51+H52+H53+H54</f>
        <v>0</v>
      </c>
      <c r="I49" s="21">
        <f t="shared" si="0"/>
        <v>8803.5896618778097</v>
      </c>
      <c r="J49" s="82">
        <f t="shared" si="1"/>
        <v>529.55748812219099</v>
      </c>
      <c r="K49" s="80">
        <f>'[1]1.2. АЭС'!K49</f>
        <v>108778.350999801</v>
      </c>
      <c r="L49" s="80">
        <v>6029.1549416999997</v>
      </c>
      <c r="M49" s="83">
        <v>4705.7052621932398</v>
      </c>
      <c r="N49" s="21">
        <v>0</v>
      </c>
      <c r="O49" s="21">
        <v>4705.7052621932398</v>
      </c>
      <c r="P49" s="82">
        <v>1323.44967950676</v>
      </c>
      <c r="Q49" s="107"/>
    </row>
    <row r="50" spans="2:19" x14ac:dyDescent="0.3">
      <c r="B50" s="108" t="s">
        <v>131</v>
      </c>
      <c r="C50" s="86"/>
      <c r="D50" s="86" t="s">
        <v>132</v>
      </c>
      <c r="E50" s="109">
        <f>'[1]1.2. АЭС'!E50</f>
        <v>1000000</v>
      </c>
      <c r="F50" s="109">
        <v>0</v>
      </c>
      <c r="G50" s="109">
        <v>0</v>
      </c>
      <c r="H50" s="109">
        <v>0</v>
      </c>
      <c r="I50" s="110">
        <f t="shared" si="0"/>
        <v>0</v>
      </c>
      <c r="J50" s="111">
        <f t="shared" si="1"/>
        <v>0</v>
      </c>
      <c r="K50" s="109">
        <f>'[1]1.2. АЭС'!K50</f>
        <v>0</v>
      </c>
      <c r="L50" s="109">
        <v>0</v>
      </c>
      <c r="M50" s="109">
        <v>0</v>
      </c>
      <c r="N50" s="109">
        <v>0</v>
      </c>
      <c r="O50" s="110">
        <v>0</v>
      </c>
      <c r="P50" s="111">
        <v>0</v>
      </c>
      <c r="Q50" s="112"/>
    </row>
    <row r="51" spans="2:19" x14ac:dyDescent="0.3">
      <c r="B51" s="108" t="s">
        <v>133</v>
      </c>
      <c r="C51" s="86" t="s">
        <v>28</v>
      </c>
      <c r="D51" s="86" t="s">
        <v>134</v>
      </c>
      <c r="E51" s="87">
        <f>'[1]1.2. АЭС'!E51</f>
        <v>0</v>
      </c>
      <c r="F51" s="87">
        <v>0</v>
      </c>
      <c r="G51" s="87">
        <v>0</v>
      </c>
      <c r="H51" s="87">
        <v>0</v>
      </c>
      <c r="I51" s="22">
        <f t="shared" si="0"/>
        <v>0</v>
      </c>
      <c r="J51" s="89">
        <f t="shared" si="1"/>
        <v>0</v>
      </c>
      <c r="K51" s="87">
        <f>'[1]1.2. АЭС'!K51</f>
        <v>0</v>
      </c>
      <c r="L51" s="87">
        <v>0</v>
      </c>
      <c r="M51" s="87">
        <v>0</v>
      </c>
      <c r="N51" s="87">
        <v>0</v>
      </c>
      <c r="O51" s="22">
        <v>0</v>
      </c>
      <c r="P51" s="89">
        <v>0</v>
      </c>
      <c r="Q51" s="113" t="s">
        <v>35</v>
      </c>
    </row>
    <row r="52" spans="2:19" x14ac:dyDescent="0.3">
      <c r="B52" s="108" t="s">
        <v>135</v>
      </c>
      <c r="C52" s="86" t="s">
        <v>28</v>
      </c>
      <c r="D52" s="86" t="s">
        <v>136</v>
      </c>
      <c r="E52" s="87">
        <f>'[1]1.2. АЭС'!E52</f>
        <v>0</v>
      </c>
      <c r="F52" s="87">
        <v>0</v>
      </c>
      <c r="G52" s="87">
        <v>0</v>
      </c>
      <c r="H52" s="87">
        <v>0</v>
      </c>
      <c r="I52" s="22">
        <f t="shared" si="0"/>
        <v>0</v>
      </c>
      <c r="J52" s="89">
        <f t="shared" si="1"/>
        <v>0</v>
      </c>
      <c r="K52" s="87">
        <f>'[1]1.2. АЭС'!K52</f>
        <v>0</v>
      </c>
      <c r="L52" s="87">
        <v>0</v>
      </c>
      <c r="M52" s="87">
        <v>0</v>
      </c>
      <c r="N52" s="87">
        <v>0</v>
      </c>
      <c r="O52" s="22">
        <v>0</v>
      </c>
      <c r="P52" s="89">
        <v>0</v>
      </c>
      <c r="Q52" s="113" t="s">
        <v>35</v>
      </c>
    </row>
    <row r="53" spans="2:19" ht="65.099999999999994" customHeight="1" x14ac:dyDescent="0.3">
      <c r="B53" s="108" t="s">
        <v>137</v>
      </c>
      <c r="C53" s="86" t="s">
        <v>28</v>
      </c>
      <c r="D53" s="86" t="s">
        <v>138</v>
      </c>
      <c r="E53" s="87">
        <f>'[1]1.2. АЭС'!E53</f>
        <v>81371.675180000006</v>
      </c>
      <c r="F53" s="87">
        <v>3910.7750600000008</v>
      </c>
      <c r="G53" s="87">
        <v>3866.6094073530658</v>
      </c>
      <c r="H53" s="87">
        <v>0</v>
      </c>
      <c r="I53" s="22">
        <f t="shared" si="0"/>
        <v>3866.6094073530658</v>
      </c>
      <c r="J53" s="89">
        <f t="shared" si="1"/>
        <v>44.165652646935087</v>
      </c>
      <c r="K53" s="87">
        <f>'[1]1.2. АЭС'!K53</f>
        <v>63856.137731423798</v>
      </c>
      <c r="L53" s="87">
        <v>4310.8949417000003</v>
      </c>
      <c r="M53" s="87">
        <v>4271.0854416062602</v>
      </c>
      <c r="N53" s="87">
        <v>0</v>
      </c>
      <c r="O53" s="22">
        <v>4271.0854416062602</v>
      </c>
      <c r="P53" s="89">
        <v>39.809500093738301</v>
      </c>
      <c r="Q53" s="96" t="s">
        <v>139</v>
      </c>
      <c r="R53" s="114">
        <v>-2.7599665540037677E-2</v>
      </c>
      <c r="S53" s="114">
        <v>-4.1331986722070724E-9</v>
      </c>
    </row>
    <row r="54" spans="2:19" ht="65.099999999999994" customHeight="1" x14ac:dyDescent="0.3">
      <c r="B54" s="108" t="s">
        <v>140</v>
      </c>
      <c r="C54" s="86" t="s">
        <v>28</v>
      </c>
      <c r="D54" s="86" t="s">
        <v>141</v>
      </c>
      <c r="E54" s="87">
        <f>'[1]1.2. АЭС'!E54</f>
        <v>40738.772050000145</v>
      </c>
      <c r="F54" s="87">
        <f>('1.1. ЮЯЭС'!F26+'1.1. ЮЯЭС'!F28)-F53-F47</f>
        <v>5422.3720899999989</v>
      </c>
      <c r="G54" s="88">
        <f>('1.1. ЮЯЭС'!G26+'1.1. ЮЯЭС'!G28)-G53-G47</f>
        <v>4936.9802545247439</v>
      </c>
      <c r="H54" s="22">
        <f>('1.1. ЮЯЭС'!H26+'1.1. ЮЯЭС'!H28)-H53-H47</f>
        <v>0</v>
      </c>
      <c r="I54" s="22">
        <f t="shared" si="0"/>
        <v>4936.9802545247439</v>
      </c>
      <c r="J54" s="89">
        <f t="shared" si="1"/>
        <v>485.39183547525499</v>
      </c>
      <c r="K54" s="87">
        <f>'[1]1.2. АЭС'!K54</f>
        <v>44922.2132683772</v>
      </c>
      <c r="L54" s="87">
        <v>1718.26</v>
      </c>
      <c r="M54" s="87">
        <v>434.61982058697498</v>
      </c>
      <c r="N54" s="87">
        <v>0</v>
      </c>
      <c r="O54" s="22">
        <v>434.61982058697498</v>
      </c>
      <c r="P54" s="89">
        <v>1283.64017941302</v>
      </c>
      <c r="Q54" s="98"/>
    </row>
    <row r="55" spans="2:19" s="33" customFormat="1" ht="37.5" x14ac:dyDescent="0.3">
      <c r="B55" s="106" t="s">
        <v>142</v>
      </c>
      <c r="C55" s="79" t="s">
        <v>28</v>
      </c>
      <c r="D55" s="79" t="s">
        <v>143</v>
      </c>
      <c r="E55" s="80">
        <f>'[1]1.2. АЭС'!E55</f>
        <v>81552.362888885618</v>
      </c>
      <c r="F55" s="80">
        <f>'1.1. ЮЯЭС'!F30</f>
        <v>4484.372297999972</v>
      </c>
      <c r="G55" s="80">
        <f>'1.1. ЮЯЭС'!G30</f>
        <v>4275.24525457446</v>
      </c>
      <c r="H55" s="80">
        <f>'1.1. ЮЯЭС'!H30</f>
        <v>-428.93221746412001</v>
      </c>
      <c r="I55" s="80">
        <f>'1.1. ЮЯЭС'!I30</f>
        <v>638.05926088963201</v>
      </c>
      <c r="J55" s="80">
        <f>'1.1. ЮЯЭС'!J30</f>
        <v>204730.128576877</v>
      </c>
      <c r="K55" s="80">
        <f>'[1]1.2. АЭС'!K55</f>
        <v>204730.128576877</v>
      </c>
      <c r="L55" s="80">
        <v>14407.823061999999</v>
      </c>
      <c r="M55" s="83">
        <v>14267.7517907805</v>
      </c>
      <c r="N55" s="21">
        <v>-106.535282662171</v>
      </c>
      <c r="O55" s="21">
        <v>14161.216508118399</v>
      </c>
      <c r="P55" s="82">
        <v>246.60655388164199</v>
      </c>
      <c r="Q55" s="107"/>
      <c r="R55" s="102">
        <v>2.8798885628930293E-2</v>
      </c>
      <c r="S55" s="102">
        <v>-2.0000325093860738E-6</v>
      </c>
    </row>
    <row r="56" spans="2:19" ht="26.25" customHeight="1" x14ac:dyDescent="0.3">
      <c r="B56" s="115" t="s">
        <v>144</v>
      </c>
      <c r="C56" s="116"/>
      <c r="D56" s="116"/>
      <c r="E56" s="117">
        <f>'[1]1.2. АЭС'!E56</f>
        <v>0</v>
      </c>
      <c r="F56" s="117"/>
      <c r="G56" s="118"/>
      <c r="H56" s="118"/>
      <c r="I56" s="22"/>
      <c r="J56" s="119"/>
      <c r="K56" s="117">
        <f>'[1]1.2. АЭС'!K56</f>
        <v>0</v>
      </c>
      <c r="L56" s="117"/>
      <c r="M56" s="120"/>
      <c r="N56" s="118"/>
      <c r="O56" s="118"/>
      <c r="P56" s="119"/>
      <c r="Q56" s="121"/>
    </row>
    <row r="57" spans="2:19" ht="60" customHeight="1" x14ac:dyDescent="0.3">
      <c r="B57" s="122" t="s">
        <v>145</v>
      </c>
      <c r="C57" s="86" t="s">
        <v>28</v>
      </c>
      <c r="D57" s="86" t="s">
        <v>146</v>
      </c>
      <c r="E57" s="87">
        <f>'[1]1.2. АЭС'!E57</f>
        <v>5322600.3494999986</v>
      </c>
      <c r="F57" s="87">
        <v>240852.04062000001</v>
      </c>
      <c r="G57" s="88">
        <v>238345.51646000001</v>
      </c>
      <c r="H57" s="22">
        <v>1472.82106</v>
      </c>
      <c r="I57" s="22">
        <f t="shared" ref="I57:I65" si="2">G57+H57</f>
        <v>239818.33752</v>
      </c>
      <c r="J57" s="89">
        <f t="shared" si="1"/>
        <v>1033.7031000000134</v>
      </c>
      <c r="K57" s="87">
        <f>'[1]1.2. АЭС'!K57</f>
        <v>5099431.2805500003</v>
      </c>
      <c r="L57" s="87">
        <v>209358.92116</v>
      </c>
      <c r="M57" s="90">
        <v>207197.26715</v>
      </c>
      <c r="N57" s="22">
        <v>1221.3312900000001</v>
      </c>
      <c r="O57" s="22">
        <v>208418.59844</v>
      </c>
      <c r="P57" s="89">
        <v>940.32271999999602</v>
      </c>
      <c r="Q57" s="123" t="s">
        <v>30</v>
      </c>
    </row>
    <row r="58" spans="2:19" ht="60" customHeight="1" x14ac:dyDescent="0.3">
      <c r="B58" s="122" t="s">
        <v>147</v>
      </c>
      <c r="C58" s="86" t="s">
        <v>28</v>
      </c>
      <c r="D58" s="86" t="s">
        <v>148</v>
      </c>
      <c r="E58" s="87">
        <f>'[1]1.2. АЭС'!E58</f>
        <v>1689693.3865973856</v>
      </c>
      <c r="F58" s="87">
        <f>F19-F57</f>
        <v>151458.11336828678</v>
      </c>
      <c r="G58" s="88">
        <f>G19-G57</f>
        <v>150466.02959924424</v>
      </c>
      <c r="H58" s="22">
        <f>H19-H57</f>
        <v>264.72361904259355</v>
      </c>
      <c r="I58" s="22">
        <f t="shared" si="2"/>
        <v>150730.75321828685</v>
      </c>
      <c r="J58" s="89">
        <f t="shared" si="1"/>
        <v>727.36014999993495</v>
      </c>
      <c r="K58" s="87">
        <f>'[1]1.2. АЭС'!K58</f>
        <v>1336937.74346</v>
      </c>
      <c r="L58" s="87">
        <v>131997.17884000001</v>
      </c>
      <c r="M58" s="90">
        <v>130704.28285</v>
      </c>
      <c r="N58" s="22">
        <v>428.36871000000002</v>
      </c>
      <c r="O58" s="22">
        <v>131132.65156</v>
      </c>
      <c r="P58" s="89">
        <v>864.52727999998001</v>
      </c>
      <c r="Q58" s="124"/>
    </row>
    <row r="59" spans="2:19" ht="75" x14ac:dyDescent="0.3">
      <c r="B59" s="122" t="s">
        <v>149</v>
      </c>
      <c r="C59" s="86" t="s">
        <v>28</v>
      </c>
      <c r="D59" s="103">
        <v>600</v>
      </c>
      <c r="E59" s="87">
        <f>'[1]1.2. АЭС'!E59</f>
        <v>386592.87</v>
      </c>
      <c r="F59" s="87">
        <v>29353.715</v>
      </c>
      <c r="G59" s="87">
        <v>17323.006000000001</v>
      </c>
      <c r="H59" s="87">
        <v>12030.709000000001</v>
      </c>
      <c r="I59" s="22">
        <f t="shared" si="2"/>
        <v>29353.715000000004</v>
      </c>
      <c r="J59" s="89">
        <f t="shared" si="1"/>
        <v>0</v>
      </c>
      <c r="K59" s="87">
        <f>'[1]1.2. АЭС'!K59</f>
        <v>310332.50654999999</v>
      </c>
      <c r="L59" s="87">
        <v>23483.130529999999</v>
      </c>
      <c r="M59" s="87">
        <v>20481.150399999999</v>
      </c>
      <c r="N59" s="87">
        <v>3001.9801299999999</v>
      </c>
      <c r="O59" s="22">
        <v>23483.130529999999</v>
      </c>
      <c r="P59" s="89">
        <v>0</v>
      </c>
      <c r="Q59" s="113"/>
    </row>
    <row r="60" spans="2:19" s="33" customFormat="1" ht="37.5" x14ac:dyDescent="0.3">
      <c r="B60" s="125" t="s">
        <v>150</v>
      </c>
      <c r="C60" s="79" t="s">
        <v>28</v>
      </c>
      <c r="D60" s="126">
        <v>700</v>
      </c>
      <c r="E60" s="80">
        <f>'[1]1.2. АЭС'!E60</f>
        <v>98165.785000000003</v>
      </c>
      <c r="F60" s="80">
        <f>SUM(F61:F64)</f>
        <v>5030.1850000000004</v>
      </c>
      <c r="G60" s="81">
        <f>SUM(G61:G64)</f>
        <v>5028.7781800000002</v>
      </c>
      <c r="H60" s="21">
        <f>SUM(H61:H64)</f>
        <v>0</v>
      </c>
      <c r="I60" s="21">
        <f t="shared" si="2"/>
        <v>5028.7781800000002</v>
      </c>
      <c r="J60" s="82">
        <f t="shared" si="1"/>
        <v>1.4068200000001525</v>
      </c>
      <c r="K60" s="80">
        <f>'[1]1.2. АЭС'!K60</f>
        <v>85986.194950000005</v>
      </c>
      <c r="L60" s="80">
        <v>2151.2249499999998</v>
      </c>
      <c r="M60" s="83">
        <v>2151.2249499999998</v>
      </c>
      <c r="N60" s="21">
        <v>0</v>
      </c>
      <c r="O60" s="21">
        <v>2151.2249499999998</v>
      </c>
      <c r="P60" s="82">
        <v>0</v>
      </c>
      <c r="Q60" s="93" t="s">
        <v>97</v>
      </c>
    </row>
    <row r="61" spans="2:19" x14ac:dyDescent="0.3">
      <c r="B61" s="127" t="s">
        <v>151</v>
      </c>
      <c r="C61" s="86" t="s">
        <v>28</v>
      </c>
      <c r="D61" s="128" t="s">
        <v>96</v>
      </c>
      <c r="E61" s="87">
        <f>'[1]1.2. АЭС'!E61</f>
        <v>13088.941129999999</v>
      </c>
      <c r="F61" s="87">
        <v>1744.5609200000001</v>
      </c>
      <c r="G61" s="87">
        <v>1743.1541000000002</v>
      </c>
      <c r="H61" s="87">
        <v>0</v>
      </c>
      <c r="I61" s="22">
        <f t="shared" si="2"/>
        <v>1743.1541000000002</v>
      </c>
      <c r="J61" s="89">
        <f t="shared" si="1"/>
        <v>1.4068199999999251</v>
      </c>
      <c r="K61" s="87">
        <f>'[1]1.2. АЭС'!K61</f>
        <v>10387.781279999999</v>
      </c>
      <c r="L61" s="87">
        <v>894.10127999999997</v>
      </c>
      <c r="M61" s="87">
        <v>894.10127999999997</v>
      </c>
      <c r="N61" s="87">
        <v>0</v>
      </c>
      <c r="O61" s="22">
        <v>894.10127999999997</v>
      </c>
      <c r="P61" s="89">
        <v>0</v>
      </c>
      <c r="Q61" s="99"/>
      <c r="R61" s="24">
        <v>0</v>
      </c>
      <c r="S61" s="24">
        <v>0</v>
      </c>
    </row>
    <row r="62" spans="2:19" x14ac:dyDescent="0.3">
      <c r="B62" s="129" t="s">
        <v>152</v>
      </c>
      <c r="C62" s="86" t="s">
        <v>28</v>
      </c>
      <c r="D62" s="128" t="s">
        <v>96</v>
      </c>
      <c r="E62" s="87">
        <f>'[1]1.2. АЭС'!E62</f>
        <v>38843.256710000001</v>
      </c>
      <c r="F62" s="87">
        <v>1989.2439999999999</v>
      </c>
      <c r="G62" s="87">
        <f>F62</f>
        <v>1989.2439999999999</v>
      </c>
      <c r="H62" s="87">
        <v>0</v>
      </c>
      <c r="I62" s="22">
        <f t="shared" si="2"/>
        <v>1989.2439999999999</v>
      </c>
      <c r="J62" s="89">
        <f t="shared" si="1"/>
        <v>0</v>
      </c>
      <c r="K62" s="87">
        <f>'[1]1.2. АЭС'!K62</f>
        <v>40907.953670000003</v>
      </c>
      <c r="L62" s="87">
        <v>1219.6236699999999</v>
      </c>
      <c r="M62" s="87">
        <v>1219.6236699999999</v>
      </c>
      <c r="N62" s="87">
        <v>0</v>
      </c>
      <c r="O62" s="22">
        <v>1219.6236699999999</v>
      </c>
      <c r="P62" s="89">
        <v>0</v>
      </c>
      <c r="Q62" s="99"/>
      <c r="R62" s="24">
        <v>0</v>
      </c>
      <c r="S62" s="24">
        <v>0</v>
      </c>
    </row>
    <row r="63" spans="2:19" ht="37.5" x14ac:dyDescent="0.3">
      <c r="B63" s="127" t="s">
        <v>153</v>
      </c>
      <c r="C63" s="86" t="s">
        <v>28</v>
      </c>
      <c r="D63" s="128" t="s">
        <v>96</v>
      </c>
      <c r="E63" s="87">
        <f>'[1]1.2. АЭС'!E63</f>
        <v>45713.291170000004</v>
      </c>
      <c r="F63" s="87">
        <v>1190.9793500000001</v>
      </c>
      <c r="G63" s="87">
        <v>1190.9793500000001</v>
      </c>
      <c r="H63" s="87">
        <v>0</v>
      </c>
      <c r="I63" s="22">
        <f t="shared" si="2"/>
        <v>1190.9793500000001</v>
      </c>
      <c r="J63" s="89">
        <f t="shared" si="1"/>
        <v>0</v>
      </c>
      <c r="K63" s="87">
        <f>'[1]1.2. АЭС'!K63</f>
        <v>34095.26</v>
      </c>
      <c r="L63" s="87">
        <v>0</v>
      </c>
      <c r="M63" s="87">
        <v>0</v>
      </c>
      <c r="N63" s="87">
        <v>0</v>
      </c>
      <c r="O63" s="22">
        <v>0</v>
      </c>
      <c r="P63" s="89">
        <v>0</v>
      </c>
      <c r="Q63" s="99"/>
      <c r="R63" s="24">
        <v>0</v>
      </c>
      <c r="S63" s="24">
        <v>0</v>
      </c>
    </row>
    <row r="64" spans="2:19" x14ac:dyDescent="0.3">
      <c r="B64" s="127" t="s">
        <v>154</v>
      </c>
      <c r="C64" s="86" t="s">
        <v>28</v>
      </c>
      <c r="D64" s="128" t="s">
        <v>96</v>
      </c>
      <c r="E64" s="87">
        <f>'[1]1.2. АЭС'!E64</f>
        <v>520.29598999999143</v>
      </c>
      <c r="F64" s="87">
        <v>105.40073000000052</v>
      </c>
      <c r="G64" s="87">
        <f>F64</f>
        <v>105.40073000000052</v>
      </c>
      <c r="H64" s="87">
        <v>0</v>
      </c>
      <c r="I64" s="22">
        <f t="shared" si="2"/>
        <v>105.40073000000052</v>
      </c>
      <c r="J64" s="89">
        <f t="shared" si="1"/>
        <v>0</v>
      </c>
      <c r="K64" s="87">
        <f>'[1]1.2. АЭС'!K64</f>
        <v>595.20000000000005</v>
      </c>
      <c r="L64" s="87">
        <v>37.5</v>
      </c>
      <c r="M64" s="87">
        <v>37.5</v>
      </c>
      <c r="N64" s="87">
        <v>0</v>
      </c>
      <c r="O64" s="22">
        <v>37.5</v>
      </c>
      <c r="P64" s="89">
        <v>0</v>
      </c>
      <c r="Q64" s="101"/>
      <c r="R64" s="24">
        <v>0</v>
      </c>
      <c r="S64" s="24">
        <v>0</v>
      </c>
    </row>
    <row r="65" spans="2:17" ht="57" thickBot="1" x14ac:dyDescent="0.35">
      <c r="B65" s="130" t="s">
        <v>155</v>
      </c>
      <c r="C65" s="131" t="s">
        <v>28</v>
      </c>
      <c r="D65" s="131" t="s">
        <v>156</v>
      </c>
      <c r="E65" s="132">
        <f>'[1]1.2. АЭС'!E65</f>
        <v>42419.729142714903</v>
      </c>
      <c r="F65" s="132">
        <v>7553.0848870701602</v>
      </c>
      <c r="G65" s="132">
        <v>7553.0848870701602</v>
      </c>
      <c r="H65" s="132">
        <v>0</v>
      </c>
      <c r="I65" s="133">
        <f t="shared" si="2"/>
        <v>7553.0848870701602</v>
      </c>
      <c r="J65" s="134">
        <f t="shared" si="1"/>
        <v>0</v>
      </c>
      <c r="K65" s="132">
        <f>'[1]1.2. АЭС'!K65</f>
        <v>44375.606811958904</v>
      </c>
      <c r="L65" s="132">
        <v>6982.0926266218703</v>
      </c>
      <c r="M65" s="132">
        <v>6982.0926266218703</v>
      </c>
      <c r="N65" s="132">
        <v>0</v>
      </c>
      <c r="O65" s="133">
        <v>6982.0926266218703</v>
      </c>
      <c r="P65" s="134">
        <v>0</v>
      </c>
      <c r="Q65" s="135" t="s">
        <v>97</v>
      </c>
    </row>
    <row r="66" spans="2:17" x14ac:dyDescent="0.3">
      <c r="B66" s="33" t="s">
        <v>65</v>
      </c>
      <c r="F66" s="24"/>
      <c r="G66" s="24"/>
      <c r="H66" s="24"/>
      <c r="I66" s="24"/>
      <c r="J66" s="24"/>
      <c r="K66" s="136"/>
    </row>
    <row r="67" spans="2:17" ht="18.75" customHeight="1" x14ac:dyDescent="0.3">
      <c r="B67" s="7" t="s">
        <v>157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7" t="s">
        <v>159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</row>
    <row r="70" spans="2:17" ht="18.75" customHeight="1" x14ac:dyDescent="0.3"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" t="s">
        <v>160</v>
      </c>
    </row>
    <row r="71" spans="2:17" ht="18.75" customHeight="1" x14ac:dyDescent="0.3">
      <c r="B71" s="140" t="s">
        <v>161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</row>
    <row r="72" spans="2:17" x14ac:dyDescent="0.3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162</v>
      </c>
      <c r="F73" s="14" t="s">
        <v>81</v>
      </c>
      <c r="G73" s="15" t="s">
        <v>82</v>
      </c>
      <c r="H73" s="15"/>
      <c r="I73" s="15"/>
      <c r="J73" s="15"/>
      <c r="K73" s="14" t="s">
        <v>163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42" t="s">
        <v>24</v>
      </c>
      <c r="H74" s="142" t="s">
        <v>25</v>
      </c>
      <c r="I74" s="142" t="s">
        <v>85</v>
      </c>
      <c r="J74" s="142" t="s">
        <v>26</v>
      </c>
      <c r="K74" s="16"/>
      <c r="L74" s="16"/>
      <c r="M74" s="142" t="s">
        <v>24</v>
      </c>
      <c r="N74" s="142" t="s">
        <v>25</v>
      </c>
      <c r="O74" s="142" t="s">
        <v>85</v>
      </c>
      <c r="P74" s="142" t="s">
        <v>26</v>
      </c>
      <c r="Q74" s="16"/>
    </row>
    <row r="75" spans="2:17" s="70" customFormat="1" ht="37.5" x14ac:dyDescent="0.3">
      <c r="B75" s="143">
        <v>1</v>
      </c>
      <c r="C75" s="143">
        <v>2</v>
      </c>
      <c r="D75" s="143">
        <v>3</v>
      </c>
      <c r="E75" s="143">
        <v>4</v>
      </c>
      <c r="F75" s="143">
        <v>5</v>
      </c>
      <c r="G75" s="143">
        <v>6</v>
      </c>
      <c r="H75" s="143">
        <v>7</v>
      </c>
      <c r="I75" s="143" t="s">
        <v>86</v>
      </c>
      <c r="J75" s="143">
        <v>9</v>
      </c>
      <c r="K75" s="143">
        <v>10</v>
      </c>
      <c r="L75" s="143">
        <v>11</v>
      </c>
      <c r="M75" s="143">
        <v>12</v>
      </c>
      <c r="N75" s="143">
        <v>13</v>
      </c>
      <c r="O75" s="143" t="s">
        <v>87</v>
      </c>
      <c r="P75" s="143">
        <v>15</v>
      </c>
      <c r="Q75" s="143">
        <v>16</v>
      </c>
    </row>
    <row r="76" spans="2:17" ht="60" customHeight="1" x14ac:dyDescent="0.3">
      <c r="B76" s="144" t="s">
        <v>164</v>
      </c>
      <c r="C76" s="27" t="s">
        <v>28</v>
      </c>
      <c r="D76" s="27" t="s">
        <v>165</v>
      </c>
      <c r="E76" s="22">
        <f>'[1]1.2. АЭС'!E76</f>
        <v>2930614.2343000001</v>
      </c>
      <c r="F76" s="22">
        <v>59928.340700000001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3057755.58017</v>
      </c>
      <c r="L76" s="22">
        <v>141348.28700000001</v>
      </c>
      <c r="M76" s="22" t="s">
        <v>35</v>
      </c>
      <c r="N76" s="22" t="s">
        <v>35</v>
      </c>
      <c r="O76" s="22" t="s">
        <v>35</v>
      </c>
      <c r="P76" s="145">
        <v>0</v>
      </c>
      <c r="Q76" s="146" t="s">
        <v>30</v>
      </c>
    </row>
    <row r="77" spans="2:17" ht="60" customHeight="1" x14ac:dyDescent="0.3">
      <c r="B77" s="147" t="s">
        <v>166</v>
      </c>
      <c r="C77" s="27" t="s">
        <v>28</v>
      </c>
      <c r="D77" s="27" t="s">
        <v>96</v>
      </c>
      <c r="E77" s="22" t="str">
        <f>'[1]1.2. АЭС'!E77</f>
        <v>х</v>
      </c>
      <c r="F77" s="22" t="s">
        <v>35</v>
      </c>
      <c r="G77" s="22">
        <v>44133.363870000001</v>
      </c>
      <c r="H77" s="22">
        <v>0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122716.67174999999</v>
      </c>
      <c r="N77" s="22">
        <v>0</v>
      </c>
      <c r="O77" s="22" t="s">
        <v>35</v>
      </c>
      <c r="P77" s="145">
        <v>0</v>
      </c>
      <c r="Q77" s="146"/>
    </row>
    <row r="78" spans="2:17" ht="93.75" x14ac:dyDescent="0.3">
      <c r="B78" s="26" t="s">
        <v>167</v>
      </c>
      <c r="C78" s="27" t="s">
        <v>28</v>
      </c>
      <c r="D78" s="27" t="s">
        <v>168</v>
      </c>
      <c r="E78" s="22" t="str">
        <f>'[1]1.2. АЭС'!E78</f>
        <v>х</v>
      </c>
      <c r="F78" s="22" t="s">
        <v>35</v>
      </c>
      <c r="G78" s="22">
        <v>56204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>
        <v>0</v>
      </c>
      <c r="M78" s="22">
        <v>56204</v>
      </c>
      <c r="N78" s="22">
        <v>0</v>
      </c>
      <c r="O78" s="22">
        <v>0</v>
      </c>
      <c r="P78" s="145">
        <v>0</v>
      </c>
      <c r="Q78" s="148"/>
    </row>
    <row r="79" spans="2:17" ht="93.75" x14ac:dyDescent="0.3">
      <c r="B79" s="26" t="s">
        <v>169</v>
      </c>
      <c r="C79" s="27" t="s">
        <v>28</v>
      </c>
      <c r="D79" s="27" t="s">
        <v>170</v>
      </c>
      <c r="E79" s="22" t="str">
        <f>'[1]1.2. АЭС'!E79</f>
        <v>х</v>
      </c>
      <c r="F79" s="22" t="s">
        <v>35</v>
      </c>
      <c r="G79" s="22">
        <v>0</v>
      </c>
      <c r="H79" s="22">
        <v>0</v>
      </c>
      <c r="I79" s="22" t="s">
        <v>35</v>
      </c>
      <c r="J79" s="22" t="s">
        <v>35</v>
      </c>
      <c r="K79" s="22" t="str">
        <f>'[1]1.2. АЭС'!K79</f>
        <v>х</v>
      </c>
      <c r="L79" s="22">
        <v>0</v>
      </c>
      <c r="M79" s="22">
        <v>0</v>
      </c>
      <c r="N79" s="22">
        <v>0</v>
      </c>
      <c r="O79" s="22">
        <v>0</v>
      </c>
      <c r="P79" s="145">
        <v>0</v>
      </c>
      <c r="Q79" s="149"/>
    </row>
    <row r="80" spans="2:17" x14ac:dyDescent="0.3">
      <c r="B80" s="144" t="s">
        <v>171</v>
      </c>
      <c r="C80" s="27" t="s">
        <v>28</v>
      </c>
      <c r="D80" s="150">
        <v>1200</v>
      </c>
      <c r="E80" s="22">
        <f>'[1]1.2. АЭС'!E80</f>
        <v>36650291</v>
      </c>
      <c r="F80" s="22">
        <v>2610556</v>
      </c>
      <c r="G80" s="22" t="s">
        <v>35</v>
      </c>
      <c r="H80" s="22" t="s">
        <v>35</v>
      </c>
      <c r="I80" s="22">
        <v>2610556</v>
      </c>
      <c r="J80" s="22">
        <v>0</v>
      </c>
      <c r="K80" s="22">
        <f>'[1]1.2. АЭС'!K80</f>
        <v>36882107</v>
      </c>
      <c r="L80" s="22">
        <v>2618152</v>
      </c>
      <c r="M80" s="22" t="s">
        <v>35</v>
      </c>
      <c r="N80" s="22" t="s">
        <v>35</v>
      </c>
      <c r="O80" s="22">
        <v>2618152</v>
      </c>
      <c r="P80" s="22">
        <v>0</v>
      </c>
      <c r="Q80" s="151" t="s">
        <v>172</v>
      </c>
    </row>
    <row r="81" spans="2:17" x14ac:dyDescent="0.3">
      <c r="B81" s="144" t="s">
        <v>173</v>
      </c>
      <c r="C81" s="27" t="s">
        <v>28</v>
      </c>
      <c r="D81" s="150">
        <v>1300</v>
      </c>
      <c r="E81" s="22">
        <f>'[1]1.2. АЭС'!E81</f>
        <v>6650026</v>
      </c>
      <c r="F81" s="22">
        <v>40256</v>
      </c>
      <c r="G81" s="22" t="s">
        <v>35</v>
      </c>
      <c r="H81" s="22" t="s">
        <v>35</v>
      </c>
      <c r="I81" s="22">
        <v>40256</v>
      </c>
      <c r="J81" s="22">
        <v>0</v>
      </c>
      <c r="K81" s="22">
        <f>'[1]1.2. АЭС'!K81</f>
        <v>6942565</v>
      </c>
      <c r="L81" s="22">
        <v>23140</v>
      </c>
      <c r="M81" s="22" t="s">
        <v>35</v>
      </c>
      <c r="N81" s="22" t="s">
        <v>35</v>
      </c>
      <c r="O81" s="22">
        <v>23140</v>
      </c>
      <c r="P81" s="22">
        <v>0</v>
      </c>
      <c r="Q81" s="152"/>
    </row>
    <row r="82" spans="2:17" x14ac:dyDescent="0.3">
      <c r="B82" s="144" t="s">
        <v>174</v>
      </c>
      <c r="C82" s="27" t="s">
        <v>28</v>
      </c>
      <c r="D82" s="150">
        <v>1400</v>
      </c>
      <c r="E82" s="22">
        <f>'[1]1.2. АЭС'!E82</f>
        <v>2311244.1187479999</v>
      </c>
      <c r="F82" s="22">
        <v>80438.694799999896</v>
      </c>
      <c r="G82" s="153" t="s">
        <v>35</v>
      </c>
      <c r="H82" s="153" t="s">
        <v>35</v>
      </c>
      <c r="I82" s="22">
        <v>80438.694799999896</v>
      </c>
      <c r="J82" s="22">
        <v>0</v>
      </c>
      <c r="K82" s="22">
        <f>'[1]1.2. АЭС'!K82</f>
        <v>2490736.51932</v>
      </c>
      <c r="L82" s="22">
        <v>102195.69626</v>
      </c>
      <c r="M82" s="22" t="s">
        <v>35</v>
      </c>
      <c r="N82" s="22" t="s">
        <v>35</v>
      </c>
      <c r="O82" s="22">
        <v>102195.69626</v>
      </c>
      <c r="P82" s="22">
        <v>0</v>
      </c>
      <c r="Q82" s="150"/>
    </row>
    <row r="83" spans="2:17" x14ac:dyDescent="0.3">
      <c r="B83" s="33" t="s">
        <v>65</v>
      </c>
    </row>
    <row r="84" spans="2:17" ht="18.75" customHeight="1" x14ac:dyDescent="0.3">
      <c r="B84" s="7" t="s">
        <v>157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158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91" spans="2:17" ht="26.25" x14ac:dyDescent="0.4">
      <c r="B91" s="36" t="str">
        <f>'[1]1.1. АЭС'!B46</f>
        <v>Генеральный директор</v>
      </c>
      <c r="M91" s="37"/>
      <c r="N91" s="37"/>
      <c r="O91" s="37"/>
      <c r="P91" s="36" t="str">
        <f>'[1]1.1. АЭС'!N46</f>
        <v>Ю.А. Андреенко</v>
      </c>
      <c r="Q91" s="35"/>
    </row>
    <row r="92" spans="2:17" ht="26.25" hidden="1" x14ac:dyDescent="0.4">
      <c r="B92" s="36"/>
      <c r="M92" s="39" t="s">
        <v>73</v>
      </c>
      <c r="N92" s="39"/>
      <c r="O92" s="39"/>
      <c r="P92" s="154" t="s">
        <v>175</v>
      </c>
      <c r="Q92" s="39"/>
    </row>
    <row r="93" spans="2:17" ht="26.25" x14ac:dyDescent="0.4">
      <c r="B93" s="36"/>
      <c r="M93" s="39"/>
      <c r="N93" s="39"/>
      <c r="O93" s="39"/>
      <c r="P93" s="154"/>
      <c r="Q93" s="39"/>
    </row>
    <row r="94" spans="2:17" ht="26.25" x14ac:dyDescent="0.4">
      <c r="B94" s="36"/>
      <c r="M94" s="39"/>
      <c r="N94" s="39"/>
      <c r="O94" s="39"/>
      <c r="P94" s="154"/>
      <c r="Q94" s="39"/>
    </row>
    <row r="95" spans="2:17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ht="20.25" hidden="1" x14ac:dyDescent="0.3">
      <c r="M96" s="39" t="s">
        <v>73</v>
      </c>
      <c r="N96" s="39"/>
      <c r="O96" s="39"/>
      <c r="P96" s="39" t="s">
        <v>176</v>
      </c>
      <c r="Q96" s="39"/>
    </row>
    <row r="97" spans="4:16" hidden="1" x14ac:dyDescent="0.3"/>
    <row r="98" spans="4:16" hidden="1" x14ac:dyDescent="0.3"/>
    <row r="99" spans="4:16" x14ac:dyDescent="0.3">
      <c r="D99" s="155" t="s">
        <v>177</v>
      </c>
      <c r="E99" s="46">
        <f>'[1]1.1. АЭС'!E20+'[1]1.1. АЭС'!E22-'1.2. ЮЯЭС'!E19+'1.2. ЮЯЭС'!E47</f>
        <v>1.6880221664905548E-9</v>
      </c>
      <c r="F99" s="46">
        <f>'[1]1.1. АЭС'!F20+'[1]1.1. АЭС'!F22-'1.2. ЮЯЭС'!F19+'1.2. ЮЯЭС'!F47</f>
        <v>1669006.8134167779</v>
      </c>
      <c r="G99" s="46">
        <f>'[1]1.1. АЭС'!G20+'[1]1.1. АЭС'!G22-'1.2. ЮЯЭС'!G19+'1.2. ЮЯЭС'!G47</f>
        <v>1652397.2799583371</v>
      </c>
      <c r="H99" s="46">
        <f>'[1]1.1. АЭС'!H20+'[1]1.1. АЭС'!H22-'1.2. ЮЯЭС'!H19+'1.2. ЮЯЭС'!H47</f>
        <v>5321.6819684404982</v>
      </c>
      <c r="J99" s="46">
        <f>'[1]1.1. АЭС'!I20+'[1]1.1. АЭС'!I22-'1.2. ЮЯЭС'!J19+'1.2. ЮЯЭС'!J47</f>
        <v>11287.851490000312</v>
      </c>
      <c r="K99" s="46">
        <f>'[1]1.1. АЭС'!J20+'[1]1.1. АЭС'!J22-'1.2. ЮЯЭС'!K19+'1.2. ЮЯЭС'!K47</f>
        <v>-3.2014213502407074E-10</v>
      </c>
      <c r="L99" s="46">
        <f>'[1]1.1. АЭС'!K20+'[1]1.1. АЭС'!K22-'1.2. ЮЯЭС'!L19+'1.2. ЮЯЭС'!L47</f>
        <v>1589165.5217300002</v>
      </c>
      <c r="M99" s="46">
        <f>'[1]1.1. АЭС'!L20+'[1]1.1. АЭС'!L22-'1.2. ЮЯЭС'!M19+'1.2. ЮЯЭС'!M47</f>
        <v>1574082.94</v>
      </c>
      <c r="N99" s="46">
        <f>'[1]1.1. АЭС'!M20+'[1]1.1. АЭС'!M22-'1.2. ЮЯЭС'!N19+'1.2. ЮЯЭС'!N47</f>
        <v>5007.1500000000005</v>
      </c>
      <c r="P99" s="46">
        <f>'[1]1.1. АЭС'!N20+'[1]1.1. АЭС'!N22-P19+P47</f>
        <v>10075.43173000022</v>
      </c>
    </row>
    <row r="100" spans="4:16" x14ac:dyDescent="0.3">
      <c r="E100" s="24"/>
      <c r="F100" s="24"/>
    </row>
    <row r="101" spans="4:16" x14ac:dyDescent="0.3">
      <c r="D101" s="155" t="s">
        <v>178</v>
      </c>
      <c r="E101" s="46" t="e">
        <f>E78-F78-#REF!-#REF!-#REF!-#REF!</f>
        <v>#VALUE!</v>
      </c>
      <c r="F101" s="46"/>
      <c r="G101" s="41"/>
      <c r="H101" s="41"/>
      <c r="I101" s="41"/>
      <c r="J101" s="41"/>
      <c r="K101" s="46" t="e">
        <f>K78-L78-#REF!-#REF!-#REF!-#REF!</f>
        <v>#VALUE!</v>
      </c>
    </row>
    <row r="102" spans="4:16" x14ac:dyDescent="0.3">
      <c r="D102" s="155" t="s">
        <v>179</v>
      </c>
      <c r="E102" s="46" t="e">
        <f>E79-F79-#REF!-#REF!-#REF!-#REF!</f>
        <v>#VALUE!</v>
      </c>
      <c r="F102" s="41"/>
      <c r="G102" s="41"/>
      <c r="H102" s="41"/>
      <c r="I102" s="41"/>
      <c r="J102" s="41"/>
      <c r="K102" s="46" t="e">
        <f>K79-L79-#REF!-#REF!-#REF!-#REF!</f>
        <v>#VALUE!</v>
      </c>
    </row>
    <row r="104" spans="4:16" x14ac:dyDescent="0.3">
      <c r="D104" s="155" t="s">
        <v>180</v>
      </c>
      <c r="E104" s="46">
        <f>E53+E54-'[1]1.1. АЭС'!E28</f>
        <v>0</v>
      </c>
      <c r="F104" s="46">
        <f>F53+F54-'[1]1.1. АЭС'!F28</f>
        <v>-22235.385009999995</v>
      </c>
      <c r="G104" s="46">
        <f>G53+G54-'[1]1.1. АЭС'!G28</f>
        <v>-17219.265317527119</v>
      </c>
      <c r="H104" s="46">
        <f>H53+H54-'[1]1.1. АЭС'!H28</f>
        <v>-184.65247910433027</v>
      </c>
      <c r="J104" s="46">
        <f>J53+J54-'[1]1.1. АЭС'!I28</f>
        <v>-4831.4672133685463</v>
      </c>
      <c r="K104" s="46">
        <f>K53+K54-'[1]1.1. АЭС'!J28</f>
        <v>0</v>
      </c>
      <c r="L104" s="46">
        <f>L53+L54-'[1]1.1. АЭС'!K28</f>
        <v>-31233.287369730104</v>
      </c>
      <c r="M104" s="46">
        <f>M53+M54-'[1]1.1. АЭС'!L28</f>
        <v>-17340.449073308166</v>
      </c>
      <c r="N104" s="46">
        <f>N53+N54-'[1]1.1. АЭС'!M28</f>
        <v>-120.443677389141</v>
      </c>
      <c r="P104" s="46">
        <f>P53+P54-'[1]1.1. АЭС'!N28</f>
        <v>-13772.394619032841</v>
      </c>
    </row>
    <row r="106" spans="4:16" x14ac:dyDescent="0.3">
      <c r="D106" s="155" t="s">
        <v>181</v>
      </c>
      <c r="E106" s="24">
        <f>E32-E63</f>
        <v>0</v>
      </c>
      <c r="F106" s="24">
        <f t="shared" ref="F106:P106" si="3">F32-F63</f>
        <v>0</v>
      </c>
      <c r="G106" s="24">
        <f t="shared" si="3"/>
        <v>0</v>
      </c>
      <c r="H106" s="24">
        <f t="shared" si="3"/>
        <v>0</v>
      </c>
      <c r="I106" s="24">
        <f t="shared" si="3"/>
        <v>0</v>
      </c>
      <c r="J106" s="24">
        <f t="shared" si="3"/>
        <v>0</v>
      </c>
      <c r="K106" s="24">
        <f t="shared" si="3"/>
        <v>-2.0000000004074536E-2</v>
      </c>
      <c r="L106" s="24">
        <f t="shared" si="3"/>
        <v>0</v>
      </c>
      <c r="M106" s="24">
        <f t="shared" si="3"/>
        <v>0</v>
      </c>
      <c r="N106" s="24">
        <f t="shared" si="3"/>
        <v>0</v>
      </c>
      <c r="O106" s="24">
        <f t="shared" si="3"/>
        <v>0</v>
      </c>
      <c r="P106" s="24">
        <f t="shared" si="3"/>
        <v>0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0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ЮЯЭС</vt:lpstr>
      <vt:lpstr>1.2. ЮЯЭС</vt:lpstr>
      <vt:lpstr>'1.1. ЮЯЭС'!Заголовки_для_печати</vt:lpstr>
      <vt:lpstr>'1.2. ЮЯЭС'!Заголовки_для_печати</vt:lpstr>
      <vt:lpstr>'1.1. ЮЯЭС'!Область_печати</vt:lpstr>
      <vt:lpstr>'1.2. ЮЯЭС'!Область_печати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2015-05-08T02:06:11Z</dcterms:created>
  <dcterms:modified xsi:type="dcterms:W3CDTF">2015-05-08T02:06:21Z</dcterms:modified>
</cp:coreProperties>
</file>